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930" yWindow="255" windowWidth="15450" windowHeight="10320"/>
  </bookViews>
  <sheets>
    <sheet name="райбюджет" sheetId="4" r:id="rId1"/>
  </sheets>
  <definedNames>
    <definedName name="_xlnm.Print_Titles" localSheetId="0">райбюджет!$10:$11</definedName>
  </definedNames>
  <calcPr calcId="124519"/>
</workbook>
</file>

<file path=xl/calcChain.xml><?xml version="1.0" encoding="utf-8"?>
<calcChain xmlns="http://schemas.openxmlformats.org/spreadsheetml/2006/main">
  <c r="L84" i="4"/>
  <c r="L85"/>
  <c r="L86"/>
  <c r="L87"/>
  <c r="L88"/>
  <c r="I88"/>
  <c r="J88"/>
  <c r="N88"/>
  <c r="P88"/>
  <c r="C14"/>
  <c r="C15"/>
  <c r="D150" l="1"/>
  <c r="E150"/>
  <c r="F150"/>
  <c r="G150"/>
  <c r="H150"/>
  <c r="C150"/>
  <c r="L160"/>
  <c r="L161"/>
  <c r="L162"/>
  <c r="L163"/>
  <c r="L164"/>
  <c r="L165"/>
  <c r="K160"/>
  <c r="K161"/>
  <c r="K162"/>
  <c r="K163"/>
  <c r="K164"/>
  <c r="K165"/>
  <c r="N165"/>
  <c r="P165"/>
  <c r="D91"/>
  <c r="E91"/>
  <c r="F91"/>
  <c r="G91"/>
  <c r="H91"/>
  <c r="C91"/>
  <c r="P152"/>
  <c r="P153"/>
  <c r="P154"/>
  <c r="P155"/>
  <c r="P156"/>
  <c r="P157"/>
  <c r="P158"/>
  <c r="N152"/>
  <c r="N153"/>
  <c r="N154"/>
  <c r="N155"/>
  <c r="N156"/>
  <c r="N157"/>
  <c r="N158"/>
  <c r="O152"/>
  <c r="O153"/>
  <c r="O154"/>
  <c r="O155"/>
  <c r="O156"/>
  <c r="O157"/>
  <c r="M152"/>
  <c r="M153"/>
  <c r="M154"/>
  <c r="M155"/>
  <c r="M156"/>
  <c r="M157"/>
  <c r="L152"/>
  <c r="L153"/>
  <c r="L154"/>
  <c r="L155"/>
  <c r="L156"/>
  <c r="L157"/>
  <c r="L158"/>
  <c r="K152"/>
  <c r="K153"/>
  <c r="K154"/>
  <c r="K155"/>
  <c r="K156"/>
  <c r="K157"/>
  <c r="K158"/>
  <c r="F226"/>
  <c r="F183" s="1"/>
  <c r="F182" s="1"/>
  <c r="G226"/>
  <c r="G183" s="1"/>
  <c r="G182" s="1"/>
  <c r="D183"/>
  <c r="D182" s="1"/>
  <c r="E183"/>
  <c r="E182" s="1"/>
  <c r="H183"/>
  <c r="H182" s="1"/>
  <c r="C183"/>
  <c r="C182" s="1"/>
  <c r="D143"/>
  <c r="D138" s="1"/>
  <c r="E143"/>
  <c r="E138" s="1"/>
  <c r="F143"/>
  <c r="F138" s="1"/>
  <c r="G143"/>
  <c r="G138" s="1"/>
  <c r="H143"/>
  <c r="H138" s="1"/>
  <c r="C143"/>
  <c r="C138" s="1"/>
  <c r="D131"/>
  <c r="D126" s="1"/>
  <c r="E131"/>
  <c r="E126" s="1"/>
  <c r="F131"/>
  <c r="F126" s="1"/>
  <c r="G131"/>
  <c r="G126" s="1"/>
  <c r="H131"/>
  <c r="H126" s="1"/>
  <c r="C131"/>
  <c r="C126" s="1"/>
  <c r="D104"/>
  <c r="D90" s="1"/>
  <c r="E104"/>
  <c r="F104"/>
  <c r="F90" s="1"/>
  <c r="G104"/>
  <c r="G90" s="1"/>
  <c r="H104"/>
  <c r="H90" s="1"/>
  <c r="C104"/>
  <c r="D70"/>
  <c r="D69" s="1"/>
  <c r="E70"/>
  <c r="E69" s="1"/>
  <c r="F70"/>
  <c r="F69" s="1"/>
  <c r="G70"/>
  <c r="G69" s="1"/>
  <c r="H70"/>
  <c r="H69" s="1"/>
  <c r="C70"/>
  <c r="C69" s="1"/>
  <c r="D51"/>
  <c r="E51"/>
  <c r="F51"/>
  <c r="G51"/>
  <c r="H51"/>
  <c r="C51"/>
  <c r="D15"/>
  <c r="E15"/>
  <c r="F15"/>
  <c r="G15"/>
  <c r="H15"/>
  <c r="F89" l="1"/>
  <c r="D14"/>
  <c r="E14"/>
  <c r="G89"/>
  <c r="F14"/>
  <c r="H89"/>
  <c r="D89"/>
  <c r="G14"/>
  <c r="E90"/>
  <c r="E89" s="1"/>
  <c r="H14"/>
  <c r="C90"/>
  <c r="C89" s="1"/>
  <c r="C13" s="1"/>
  <c r="P240" l="1"/>
  <c r="O240"/>
  <c r="N240"/>
  <c r="M240"/>
  <c r="L240"/>
  <c r="K240"/>
  <c r="P239"/>
  <c r="O239"/>
  <c r="N239"/>
  <c r="M239"/>
  <c r="L239"/>
  <c r="K239"/>
  <c r="P238"/>
  <c r="N238"/>
  <c r="L238"/>
  <c r="K238"/>
  <c r="P237"/>
  <c r="O237"/>
  <c r="N237"/>
  <c r="M237"/>
  <c r="L237"/>
  <c r="K237"/>
  <c r="P236"/>
  <c r="O236"/>
  <c r="N236"/>
  <c r="M236"/>
  <c r="L236"/>
  <c r="K236"/>
  <c r="P235"/>
  <c r="O235"/>
  <c r="N235"/>
  <c r="M235"/>
  <c r="L235"/>
  <c r="K235"/>
  <c r="P234"/>
  <c r="O234"/>
  <c r="N234"/>
  <c r="M234"/>
  <c r="L234"/>
  <c r="K234"/>
  <c r="P233"/>
  <c r="N233"/>
  <c r="L233"/>
  <c r="P232"/>
  <c r="O232"/>
  <c r="N232"/>
  <c r="M232"/>
  <c r="L232"/>
  <c r="K232"/>
  <c r="P231"/>
  <c r="O231"/>
  <c r="N231"/>
  <c r="M231"/>
  <c r="L231"/>
  <c r="K231"/>
  <c r="P230"/>
  <c r="O230"/>
  <c r="N230"/>
  <c r="M230"/>
  <c r="L230"/>
  <c r="K230"/>
  <c r="P229"/>
  <c r="O229"/>
  <c r="N229"/>
  <c r="L229"/>
  <c r="P228"/>
  <c r="O228"/>
  <c r="N228"/>
  <c r="M228"/>
  <c r="L228"/>
  <c r="K228"/>
  <c r="P227"/>
  <c r="O227"/>
  <c r="N227"/>
  <c r="M227"/>
  <c r="L227"/>
  <c r="K227"/>
  <c r="P226"/>
  <c r="O226"/>
  <c r="N226"/>
  <c r="M226"/>
  <c r="L226"/>
  <c r="K226"/>
  <c r="P225"/>
  <c r="O225"/>
  <c r="N225"/>
  <c r="M225"/>
  <c r="L225"/>
  <c r="K225"/>
  <c r="P224"/>
  <c r="O224"/>
  <c r="N224"/>
  <c r="M224"/>
  <c r="L224"/>
  <c r="K224"/>
  <c r="P223"/>
  <c r="O223"/>
  <c r="N223"/>
  <c r="M223"/>
  <c r="L223"/>
  <c r="K223"/>
  <c r="P222"/>
  <c r="O222"/>
  <c r="N222"/>
  <c r="M222"/>
  <c r="L222"/>
  <c r="K222"/>
  <c r="P221"/>
  <c r="O221"/>
  <c r="N221"/>
  <c r="M221"/>
  <c r="L221"/>
  <c r="K221"/>
  <c r="P220"/>
  <c r="O220"/>
  <c r="N220"/>
  <c r="M220"/>
  <c r="L220"/>
  <c r="K220"/>
  <c r="P219"/>
  <c r="O219"/>
  <c r="N219"/>
  <c r="M219"/>
  <c r="L219"/>
  <c r="K219"/>
  <c r="P218"/>
  <c r="O218"/>
  <c r="N218"/>
  <c r="M218"/>
  <c r="L218"/>
  <c r="K218"/>
  <c r="P217"/>
  <c r="O217"/>
  <c r="N217"/>
  <c r="M217"/>
  <c r="L217"/>
  <c r="K217"/>
  <c r="P216"/>
  <c r="O216"/>
  <c r="N216"/>
  <c r="M216"/>
  <c r="L216"/>
  <c r="K216"/>
  <c r="P215"/>
  <c r="O215"/>
  <c r="N215"/>
  <c r="M215"/>
  <c r="L215"/>
  <c r="K215"/>
  <c r="P214"/>
  <c r="O214"/>
  <c r="N214"/>
  <c r="M214"/>
  <c r="L214"/>
  <c r="K214"/>
  <c r="P213"/>
  <c r="O213"/>
  <c r="N213"/>
  <c r="M213"/>
  <c r="L213"/>
  <c r="K213"/>
  <c r="P212"/>
  <c r="O212"/>
  <c r="N212"/>
  <c r="M212"/>
  <c r="L212"/>
  <c r="K212"/>
  <c r="P211"/>
  <c r="O211"/>
  <c r="N211"/>
  <c r="M211"/>
  <c r="L211"/>
  <c r="K211"/>
  <c r="P210"/>
  <c r="O210"/>
  <c r="N210"/>
  <c r="M210"/>
  <c r="L210"/>
  <c r="K210"/>
  <c r="P209"/>
  <c r="O209"/>
  <c r="N209"/>
  <c r="M209"/>
  <c r="L209"/>
  <c r="K209"/>
  <c r="P208"/>
  <c r="O208"/>
  <c r="N208"/>
  <c r="M208"/>
  <c r="L208"/>
  <c r="K208"/>
  <c r="P207"/>
  <c r="O207"/>
  <c r="N207"/>
  <c r="M207"/>
  <c r="L207"/>
  <c r="K207"/>
  <c r="P206"/>
  <c r="O206"/>
  <c r="N206"/>
  <c r="M206"/>
  <c r="L206"/>
  <c r="K206"/>
  <c r="P205"/>
  <c r="O205"/>
  <c r="N205"/>
  <c r="M205"/>
  <c r="L205"/>
  <c r="K205"/>
  <c r="P204"/>
  <c r="O204"/>
  <c r="N204"/>
  <c r="M204"/>
  <c r="L204"/>
  <c r="K204"/>
  <c r="P203"/>
  <c r="O203"/>
  <c r="N203"/>
  <c r="M203"/>
  <c r="L203"/>
  <c r="K203"/>
  <c r="P202"/>
  <c r="O202"/>
  <c r="N202"/>
  <c r="M202"/>
  <c r="L202"/>
  <c r="K202"/>
  <c r="P201"/>
  <c r="O201"/>
  <c r="N201"/>
  <c r="M201"/>
  <c r="L201"/>
  <c r="K201"/>
  <c r="P200"/>
  <c r="O200"/>
  <c r="N200"/>
  <c r="M200"/>
  <c r="L200"/>
  <c r="K200"/>
  <c r="P199"/>
  <c r="O199"/>
  <c r="N199"/>
  <c r="M199"/>
  <c r="L199"/>
  <c r="K199"/>
  <c r="P198"/>
  <c r="O198"/>
  <c r="N198"/>
  <c r="M198"/>
  <c r="L198"/>
  <c r="K198"/>
  <c r="P197"/>
  <c r="O197"/>
  <c r="N197"/>
  <c r="M197"/>
  <c r="L197"/>
  <c r="K197"/>
  <c r="P196"/>
  <c r="O196"/>
  <c r="N196"/>
  <c r="M196"/>
  <c r="L196"/>
  <c r="K196"/>
  <c r="P195"/>
  <c r="O195"/>
  <c r="N195"/>
  <c r="M195"/>
  <c r="L195"/>
  <c r="K195"/>
  <c r="P194"/>
  <c r="O194"/>
  <c r="N194"/>
  <c r="M194"/>
  <c r="L194"/>
  <c r="K194"/>
  <c r="P193"/>
  <c r="O193"/>
  <c r="N193"/>
  <c r="M193"/>
  <c r="L193"/>
  <c r="K193"/>
  <c r="P192"/>
  <c r="O192"/>
  <c r="N192"/>
  <c r="M192"/>
  <c r="L192"/>
  <c r="K192"/>
  <c r="P191"/>
  <c r="O191"/>
  <c r="N191"/>
  <c r="M191"/>
  <c r="L191"/>
  <c r="K191"/>
  <c r="P190"/>
  <c r="O190"/>
  <c r="N190"/>
  <c r="M190"/>
  <c r="L190"/>
  <c r="K190"/>
  <c r="P189"/>
  <c r="O189"/>
  <c r="N189"/>
  <c r="M189"/>
  <c r="L189"/>
  <c r="K189"/>
  <c r="P188"/>
  <c r="O188"/>
  <c r="N188"/>
  <c r="M188"/>
  <c r="L188"/>
  <c r="K188"/>
  <c r="P187"/>
  <c r="O187"/>
  <c r="N187"/>
  <c r="M187"/>
  <c r="L187"/>
  <c r="K187"/>
  <c r="P186"/>
  <c r="O186"/>
  <c r="N186"/>
  <c r="M186"/>
  <c r="L186"/>
  <c r="K186"/>
  <c r="P185"/>
  <c r="O185"/>
  <c r="N185"/>
  <c r="M185"/>
  <c r="L185"/>
  <c r="K185"/>
  <c r="P184"/>
  <c r="O184"/>
  <c r="N184"/>
  <c r="M184"/>
  <c r="L184"/>
  <c r="K184"/>
  <c r="P183"/>
  <c r="O183"/>
  <c r="N183"/>
  <c r="M183"/>
  <c r="L183"/>
  <c r="K183"/>
  <c r="P182"/>
  <c r="O182"/>
  <c r="N182"/>
  <c r="M182"/>
  <c r="L182"/>
  <c r="K182"/>
  <c r="P181"/>
  <c r="O181"/>
  <c r="N181"/>
  <c r="M181"/>
  <c r="L181"/>
  <c r="K181"/>
  <c r="P180"/>
  <c r="O180"/>
  <c r="N180"/>
  <c r="M180"/>
  <c r="L180"/>
  <c r="K180"/>
  <c r="P179"/>
  <c r="O179"/>
  <c r="N179"/>
  <c r="M179"/>
  <c r="L179"/>
  <c r="K179"/>
  <c r="P178"/>
  <c r="O178"/>
  <c r="N178"/>
  <c r="M178"/>
  <c r="L178"/>
  <c r="K178"/>
  <c r="P177"/>
  <c r="O177"/>
  <c r="N177"/>
  <c r="M177"/>
  <c r="L177"/>
  <c r="K177"/>
  <c r="P176"/>
  <c r="O176"/>
  <c r="N176"/>
  <c r="M176"/>
  <c r="L176"/>
  <c r="K176"/>
  <c r="P175"/>
  <c r="O175"/>
  <c r="N175"/>
  <c r="M175"/>
  <c r="L175"/>
  <c r="K175"/>
  <c r="P174"/>
  <c r="O174"/>
  <c r="N174"/>
  <c r="M174"/>
  <c r="L174"/>
  <c r="K174"/>
  <c r="P173"/>
  <c r="N173"/>
  <c r="L173"/>
  <c r="P172"/>
  <c r="O172"/>
  <c r="N172"/>
  <c r="M172"/>
  <c r="L172"/>
  <c r="K172"/>
  <c r="P171"/>
  <c r="O171"/>
  <c r="N171"/>
  <c r="M171"/>
  <c r="L171"/>
  <c r="K171"/>
  <c r="P170"/>
  <c r="O170"/>
  <c r="N170"/>
  <c r="M170"/>
  <c r="L170"/>
  <c r="K170"/>
  <c r="P169"/>
  <c r="N169"/>
  <c r="L169"/>
  <c r="K169"/>
  <c r="P168"/>
  <c r="O168"/>
  <c r="N168"/>
  <c r="M168"/>
  <c r="L168"/>
  <c r="K168"/>
  <c r="P167"/>
  <c r="O167"/>
  <c r="N167"/>
  <c r="M167"/>
  <c r="L167"/>
  <c r="K167"/>
  <c r="P166"/>
  <c r="N166"/>
  <c r="L166"/>
  <c r="P164"/>
  <c r="O164"/>
  <c r="N164"/>
  <c r="M164"/>
  <c r="P163"/>
  <c r="O163"/>
  <c r="N163"/>
  <c r="M163"/>
  <c r="P162"/>
  <c r="O162"/>
  <c r="N162"/>
  <c r="M162"/>
  <c r="P161"/>
  <c r="O161"/>
  <c r="N161"/>
  <c r="M161"/>
  <c r="P160"/>
  <c r="O160"/>
  <c r="N160"/>
  <c r="M160"/>
  <c r="P159"/>
  <c r="O159"/>
  <c r="N159"/>
  <c r="M159"/>
  <c r="L159"/>
  <c r="K159"/>
  <c r="P151"/>
  <c r="O151"/>
  <c r="N151"/>
  <c r="M151"/>
  <c r="L151"/>
  <c r="K151"/>
  <c r="P150"/>
  <c r="O150"/>
  <c r="N150"/>
  <c r="M150"/>
  <c r="L150"/>
  <c r="K150"/>
  <c r="P149"/>
  <c r="O149"/>
  <c r="N149"/>
  <c r="M149"/>
  <c r="L149"/>
  <c r="K149"/>
  <c r="P148"/>
  <c r="O148"/>
  <c r="N148"/>
  <c r="M148"/>
  <c r="L148"/>
  <c r="K148"/>
  <c r="P147"/>
  <c r="O147"/>
  <c r="N147"/>
  <c r="M147"/>
  <c r="L147"/>
  <c r="K147"/>
  <c r="P146"/>
  <c r="O146"/>
  <c r="N146"/>
  <c r="M146"/>
  <c r="L146"/>
  <c r="K146"/>
  <c r="P145"/>
  <c r="O145"/>
  <c r="N145"/>
  <c r="M145"/>
  <c r="L145"/>
  <c r="K145"/>
  <c r="P144"/>
  <c r="O144"/>
  <c r="N144"/>
  <c r="M144"/>
  <c r="L144"/>
  <c r="K144"/>
  <c r="P143"/>
  <c r="O143"/>
  <c r="N143"/>
  <c r="M143"/>
  <c r="L143"/>
  <c r="K143"/>
  <c r="P142"/>
  <c r="O142"/>
  <c r="N142"/>
  <c r="M142"/>
  <c r="L142"/>
  <c r="K142"/>
  <c r="P141"/>
  <c r="O141"/>
  <c r="N141"/>
  <c r="M141"/>
  <c r="L141"/>
  <c r="K141"/>
  <c r="P140"/>
  <c r="O140"/>
  <c r="N140"/>
  <c r="M140"/>
  <c r="L140"/>
  <c r="K140"/>
  <c r="P139"/>
  <c r="O139"/>
  <c r="N139"/>
  <c r="M139"/>
  <c r="L139"/>
  <c r="K139"/>
  <c r="P138"/>
  <c r="O138"/>
  <c r="N138"/>
  <c r="M138"/>
  <c r="L138"/>
  <c r="K138"/>
  <c r="P137"/>
  <c r="O137"/>
  <c r="N137"/>
  <c r="M137"/>
  <c r="L137"/>
  <c r="K137"/>
  <c r="P136"/>
  <c r="O136"/>
  <c r="N136"/>
  <c r="M136"/>
  <c r="L136"/>
  <c r="K136"/>
  <c r="P135"/>
  <c r="N135"/>
  <c r="L135"/>
  <c r="K135"/>
  <c r="P134"/>
  <c r="O134"/>
  <c r="N134"/>
  <c r="M134"/>
  <c r="L134"/>
  <c r="K134"/>
  <c r="P133"/>
  <c r="O133"/>
  <c r="N133"/>
  <c r="M133"/>
  <c r="L133"/>
  <c r="K133"/>
  <c r="P132"/>
  <c r="O132"/>
  <c r="N132"/>
  <c r="M132"/>
  <c r="L132"/>
  <c r="K132"/>
  <c r="P131"/>
  <c r="O131"/>
  <c r="N131"/>
  <c r="M131"/>
  <c r="L131"/>
  <c r="K131"/>
  <c r="P130"/>
  <c r="O130"/>
  <c r="N130"/>
  <c r="M130"/>
  <c r="L130"/>
  <c r="K130"/>
  <c r="P129"/>
  <c r="O129"/>
  <c r="N129"/>
  <c r="M129"/>
  <c r="L129"/>
  <c r="K129"/>
  <c r="P128"/>
  <c r="O128"/>
  <c r="N128"/>
  <c r="M128"/>
  <c r="L128"/>
  <c r="K128"/>
  <c r="P127"/>
  <c r="O127"/>
  <c r="N127"/>
  <c r="M127"/>
  <c r="L127"/>
  <c r="K127"/>
  <c r="P126"/>
  <c r="O126"/>
  <c r="N126"/>
  <c r="M126"/>
  <c r="L126"/>
  <c r="K126"/>
  <c r="P125"/>
  <c r="O125"/>
  <c r="N125"/>
  <c r="M125"/>
  <c r="L125"/>
  <c r="K125"/>
  <c r="P124"/>
  <c r="O124"/>
  <c r="N124"/>
  <c r="M124"/>
  <c r="L124"/>
  <c r="K124"/>
  <c r="P123"/>
  <c r="O123"/>
  <c r="N123"/>
  <c r="M123"/>
  <c r="L123"/>
  <c r="K123"/>
  <c r="P122"/>
  <c r="O122"/>
  <c r="N122"/>
  <c r="M122"/>
  <c r="L122"/>
  <c r="K122"/>
  <c r="P121"/>
  <c r="O121"/>
  <c r="N121"/>
  <c r="M121"/>
  <c r="L121"/>
  <c r="K121"/>
  <c r="P120"/>
  <c r="O120"/>
  <c r="N120"/>
  <c r="M120"/>
  <c r="L120"/>
  <c r="K120"/>
  <c r="P119"/>
  <c r="O119"/>
  <c r="N119"/>
  <c r="M119"/>
  <c r="L119"/>
  <c r="K119"/>
  <c r="P118"/>
  <c r="O118"/>
  <c r="N118"/>
  <c r="M118"/>
  <c r="L118"/>
  <c r="K118"/>
  <c r="P117"/>
  <c r="O117"/>
  <c r="N117"/>
  <c r="M117"/>
  <c r="L117"/>
  <c r="K117"/>
  <c r="P116"/>
  <c r="O116"/>
  <c r="N116"/>
  <c r="M116"/>
  <c r="L116"/>
  <c r="K116"/>
  <c r="P115"/>
  <c r="O115"/>
  <c r="N115"/>
  <c r="M115"/>
  <c r="L115"/>
  <c r="K115"/>
  <c r="P114"/>
  <c r="O114"/>
  <c r="N114"/>
  <c r="M114"/>
  <c r="L114"/>
  <c r="K114"/>
  <c r="P113"/>
  <c r="O113"/>
  <c r="N113"/>
  <c r="M113"/>
  <c r="L113"/>
  <c r="K113"/>
  <c r="P112"/>
  <c r="O112"/>
  <c r="N112"/>
  <c r="M112"/>
  <c r="L112"/>
  <c r="K112"/>
  <c r="P111"/>
  <c r="O111"/>
  <c r="N111"/>
  <c r="M111"/>
  <c r="L111"/>
  <c r="K111"/>
  <c r="P110"/>
  <c r="O110"/>
  <c r="N110"/>
  <c r="M110"/>
  <c r="L110"/>
  <c r="K110"/>
  <c r="P109"/>
  <c r="O109"/>
  <c r="N109"/>
  <c r="M109"/>
  <c r="L109"/>
  <c r="K109"/>
  <c r="P108"/>
  <c r="O108"/>
  <c r="N108"/>
  <c r="M108"/>
  <c r="L108"/>
  <c r="K108"/>
  <c r="P107"/>
  <c r="O107"/>
  <c r="N107"/>
  <c r="M107"/>
  <c r="L107"/>
  <c r="K107"/>
  <c r="P106"/>
  <c r="O106"/>
  <c r="N106"/>
  <c r="M106"/>
  <c r="L106"/>
  <c r="K106"/>
  <c r="P105"/>
  <c r="O105"/>
  <c r="N105"/>
  <c r="M105"/>
  <c r="L105"/>
  <c r="P104"/>
  <c r="O104"/>
  <c r="N104"/>
  <c r="M104"/>
  <c r="L104"/>
  <c r="P103"/>
  <c r="O103"/>
  <c r="N103"/>
  <c r="M103"/>
  <c r="L103"/>
  <c r="K103"/>
  <c r="P102"/>
  <c r="O102"/>
  <c r="N102"/>
  <c r="M102"/>
  <c r="L102"/>
  <c r="K102"/>
  <c r="P101"/>
  <c r="O101"/>
  <c r="N101"/>
  <c r="M101"/>
  <c r="L101"/>
  <c r="K101"/>
  <c r="P100"/>
  <c r="O100"/>
  <c r="N100"/>
  <c r="M100"/>
  <c r="L100"/>
  <c r="K100"/>
  <c r="P99"/>
  <c r="O99"/>
  <c r="N99"/>
  <c r="M99"/>
  <c r="L99"/>
  <c r="K99"/>
  <c r="P98"/>
  <c r="O98"/>
  <c r="N98"/>
  <c r="M98"/>
  <c r="L98"/>
  <c r="K98"/>
  <c r="P97"/>
  <c r="O97"/>
  <c r="N97"/>
  <c r="M97"/>
  <c r="L97"/>
  <c r="K97"/>
  <c r="P96"/>
  <c r="O96"/>
  <c r="N96"/>
  <c r="M96"/>
  <c r="L96"/>
  <c r="K96"/>
  <c r="P95"/>
  <c r="O95"/>
  <c r="N95"/>
  <c r="M95"/>
  <c r="L95"/>
  <c r="K95"/>
  <c r="P94"/>
  <c r="O94"/>
  <c r="N94"/>
  <c r="M94"/>
  <c r="L94"/>
  <c r="K94"/>
  <c r="P93"/>
  <c r="O93"/>
  <c r="N93"/>
  <c r="M93"/>
  <c r="L93"/>
  <c r="K93"/>
  <c r="P92"/>
  <c r="O92"/>
  <c r="N92"/>
  <c r="M92"/>
  <c r="L92"/>
  <c r="K92"/>
  <c r="P91"/>
  <c r="O91"/>
  <c r="N91"/>
  <c r="M91"/>
  <c r="L91"/>
  <c r="K91"/>
  <c r="P90"/>
  <c r="O90"/>
  <c r="N90"/>
  <c r="M90"/>
  <c r="L90"/>
  <c r="K90"/>
  <c r="G13"/>
  <c r="G12" s="1"/>
  <c r="F13"/>
  <c r="F12" s="1"/>
  <c r="E13"/>
  <c r="E12" s="1"/>
  <c r="D13"/>
  <c r="D12" s="1"/>
  <c r="C12"/>
  <c r="P87"/>
  <c r="O87"/>
  <c r="N87"/>
  <c r="M87"/>
  <c r="K87"/>
  <c r="P86"/>
  <c r="O86"/>
  <c r="N86"/>
  <c r="M86"/>
  <c r="K86"/>
  <c r="P85"/>
  <c r="O85"/>
  <c r="N85"/>
  <c r="M85"/>
  <c r="K85"/>
  <c r="P84"/>
  <c r="O84"/>
  <c r="N84"/>
  <c r="M84"/>
  <c r="K84"/>
  <c r="P83"/>
  <c r="O83"/>
  <c r="N83"/>
  <c r="M83"/>
  <c r="L83"/>
  <c r="K83"/>
  <c r="P82"/>
  <c r="O82"/>
  <c r="N82"/>
  <c r="M82"/>
  <c r="L82"/>
  <c r="K82"/>
  <c r="P81"/>
  <c r="O81"/>
  <c r="N81"/>
  <c r="M81"/>
  <c r="L81"/>
  <c r="K81"/>
  <c r="P80"/>
  <c r="O80"/>
  <c r="N80"/>
  <c r="M80"/>
  <c r="L80"/>
  <c r="K80"/>
  <c r="P79"/>
  <c r="O79"/>
  <c r="N79"/>
  <c r="M79"/>
  <c r="L79"/>
  <c r="K79"/>
  <c r="P78"/>
  <c r="O78"/>
  <c r="N78"/>
  <c r="M78"/>
  <c r="L78"/>
  <c r="K78"/>
  <c r="P77"/>
  <c r="O77"/>
  <c r="N77"/>
  <c r="M77"/>
  <c r="L77"/>
  <c r="K77"/>
  <c r="P76"/>
  <c r="O76"/>
  <c r="N76"/>
  <c r="M76"/>
  <c r="L76"/>
  <c r="K76"/>
  <c r="P75"/>
  <c r="O75"/>
  <c r="N75"/>
  <c r="M75"/>
  <c r="L75"/>
  <c r="K75"/>
  <c r="P74"/>
  <c r="O74"/>
  <c r="N74"/>
  <c r="M74"/>
  <c r="L74"/>
  <c r="K74"/>
  <c r="P73"/>
  <c r="O73"/>
  <c r="N73"/>
  <c r="M73"/>
  <c r="L73"/>
  <c r="K73"/>
  <c r="P72"/>
  <c r="O72"/>
  <c r="N72"/>
  <c r="M72"/>
  <c r="L72"/>
  <c r="K72"/>
  <c r="P71"/>
  <c r="O71"/>
  <c r="N71"/>
  <c r="M71"/>
  <c r="L71"/>
  <c r="K71"/>
  <c r="P70"/>
  <c r="O70"/>
  <c r="N70"/>
  <c r="M70"/>
  <c r="L70"/>
  <c r="P69"/>
  <c r="O69"/>
  <c r="N69"/>
  <c r="M69"/>
  <c r="L69"/>
  <c r="K69"/>
  <c r="P68"/>
  <c r="O68"/>
  <c r="N68"/>
  <c r="M68"/>
  <c r="L68"/>
  <c r="K68"/>
  <c r="P67"/>
  <c r="O67"/>
  <c r="N67"/>
  <c r="M67"/>
  <c r="L67"/>
  <c r="K67"/>
  <c r="P66"/>
  <c r="O66"/>
  <c r="N66"/>
  <c r="M66"/>
  <c r="L66"/>
  <c r="K66"/>
  <c r="P65"/>
  <c r="N65"/>
  <c r="L65"/>
  <c r="K65"/>
  <c r="P64"/>
  <c r="O64"/>
  <c r="N64"/>
  <c r="M64"/>
  <c r="L64"/>
  <c r="K64"/>
  <c r="P63"/>
  <c r="O63"/>
  <c r="N63"/>
  <c r="M63"/>
  <c r="L63"/>
  <c r="K63"/>
  <c r="P62"/>
  <c r="O62"/>
  <c r="N62"/>
  <c r="M62"/>
  <c r="L62"/>
  <c r="K62"/>
  <c r="P61"/>
  <c r="O61"/>
  <c r="N61"/>
  <c r="M61"/>
  <c r="L61"/>
  <c r="K61"/>
  <c r="P60"/>
  <c r="O60"/>
  <c r="N60"/>
  <c r="M60"/>
  <c r="L60"/>
  <c r="K60"/>
  <c r="P59"/>
  <c r="O59"/>
  <c r="N59"/>
  <c r="M59"/>
  <c r="L59"/>
  <c r="K59"/>
  <c r="P58"/>
  <c r="O58"/>
  <c r="N58"/>
  <c r="M58"/>
  <c r="L58"/>
  <c r="K58"/>
  <c r="P57"/>
  <c r="O57"/>
  <c r="N57"/>
  <c r="M57"/>
  <c r="L57"/>
  <c r="K57"/>
  <c r="P56"/>
  <c r="O56"/>
  <c r="N56"/>
  <c r="M56"/>
  <c r="L56"/>
  <c r="K56"/>
  <c r="P55"/>
  <c r="O55"/>
  <c r="N55"/>
  <c r="M55"/>
  <c r="L55"/>
  <c r="K55"/>
  <c r="P54"/>
  <c r="O54"/>
  <c r="N54"/>
  <c r="M54"/>
  <c r="L54"/>
  <c r="K54"/>
  <c r="P53"/>
  <c r="O53"/>
  <c r="N53"/>
  <c r="M53"/>
  <c r="L53"/>
  <c r="K53"/>
  <c r="P52"/>
  <c r="O52"/>
  <c r="N52"/>
  <c r="M52"/>
  <c r="L52"/>
  <c r="K52"/>
  <c r="P51"/>
  <c r="O51"/>
  <c r="N51"/>
  <c r="M51"/>
  <c r="L51"/>
  <c r="K51"/>
  <c r="P50"/>
  <c r="O50"/>
  <c r="N50"/>
  <c r="M50"/>
  <c r="L50"/>
  <c r="K50"/>
  <c r="P49"/>
  <c r="O49"/>
  <c r="N49"/>
  <c r="M49"/>
  <c r="L49"/>
  <c r="K49"/>
  <c r="P48"/>
  <c r="O48"/>
  <c r="N48"/>
  <c r="M48"/>
  <c r="L48"/>
  <c r="K48"/>
  <c r="P47"/>
  <c r="O47"/>
  <c r="N47"/>
  <c r="M47"/>
  <c r="L47"/>
  <c r="K47"/>
  <c r="P46"/>
  <c r="O46"/>
  <c r="N46"/>
  <c r="M46"/>
  <c r="L46"/>
  <c r="K46"/>
  <c r="P45"/>
  <c r="O45"/>
  <c r="N45"/>
  <c r="M45"/>
  <c r="L45"/>
  <c r="K45"/>
  <c r="P44"/>
  <c r="O44"/>
  <c r="N44"/>
  <c r="M44"/>
  <c r="L44"/>
  <c r="K44"/>
  <c r="P43"/>
  <c r="O43"/>
  <c r="N43"/>
  <c r="M43"/>
  <c r="L43"/>
  <c r="K43"/>
  <c r="P42"/>
  <c r="O42"/>
  <c r="N42"/>
  <c r="M42"/>
  <c r="L42"/>
  <c r="K42"/>
  <c r="P41"/>
  <c r="O41"/>
  <c r="N41"/>
  <c r="M41"/>
  <c r="L41"/>
  <c r="K41"/>
  <c r="P40"/>
  <c r="O40"/>
  <c r="N40"/>
  <c r="M40"/>
  <c r="L40"/>
  <c r="K40"/>
  <c r="P39"/>
  <c r="O39"/>
  <c r="N39"/>
  <c r="M39"/>
  <c r="L39"/>
  <c r="K39"/>
  <c r="P38"/>
  <c r="O38"/>
  <c r="N38"/>
  <c r="M38"/>
  <c r="L38"/>
  <c r="K38"/>
  <c r="P37"/>
  <c r="O37"/>
  <c r="N37"/>
  <c r="M37"/>
  <c r="L37"/>
  <c r="K37"/>
  <c r="P36"/>
  <c r="O36"/>
  <c r="N36"/>
  <c r="M36"/>
  <c r="L36"/>
  <c r="K36"/>
  <c r="P35"/>
  <c r="O35"/>
  <c r="N35"/>
  <c r="M35"/>
  <c r="L35"/>
  <c r="K35"/>
  <c r="P34"/>
  <c r="O34"/>
  <c r="N34"/>
  <c r="M34"/>
  <c r="L34"/>
  <c r="K34"/>
  <c r="P33"/>
  <c r="O33"/>
  <c r="N33"/>
  <c r="M33"/>
  <c r="L33"/>
  <c r="K33"/>
  <c r="P32"/>
  <c r="O32"/>
  <c r="N32"/>
  <c r="M32"/>
  <c r="L32"/>
  <c r="K32"/>
  <c r="P31"/>
  <c r="O31"/>
  <c r="N31"/>
  <c r="M31"/>
  <c r="L31"/>
  <c r="K31"/>
  <c r="P30"/>
  <c r="O30"/>
  <c r="N30"/>
  <c r="M30"/>
  <c r="L30"/>
  <c r="K30"/>
  <c r="P29"/>
  <c r="O29"/>
  <c r="N29"/>
  <c r="M29"/>
  <c r="L29"/>
  <c r="K29"/>
  <c r="P28"/>
  <c r="O28"/>
  <c r="N28"/>
  <c r="M28"/>
  <c r="L28"/>
  <c r="K28"/>
  <c r="P27"/>
  <c r="O27"/>
  <c r="N27"/>
  <c r="M27"/>
  <c r="L27"/>
  <c r="K27"/>
  <c r="P26"/>
  <c r="O26"/>
  <c r="N26"/>
  <c r="M26"/>
  <c r="L26"/>
  <c r="K26"/>
  <c r="P25"/>
  <c r="O25"/>
  <c r="N25"/>
  <c r="M25"/>
  <c r="L25"/>
  <c r="K25"/>
  <c r="P24"/>
  <c r="O24"/>
  <c r="N24"/>
  <c r="M24"/>
  <c r="L24"/>
  <c r="K24"/>
  <c r="P23"/>
  <c r="O23"/>
  <c r="N23"/>
  <c r="M23"/>
  <c r="L23"/>
  <c r="K23"/>
  <c r="P22"/>
  <c r="O22"/>
  <c r="N22"/>
  <c r="M22"/>
  <c r="L22"/>
  <c r="K22"/>
  <c r="P21"/>
  <c r="O21"/>
  <c r="N21"/>
  <c r="M21"/>
  <c r="L21"/>
  <c r="K21"/>
  <c r="P20"/>
  <c r="O20"/>
  <c r="N20"/>
  <c r="M20"/>
  <c r="L20"/>
  <c r="K20"/>
  <c r="P19"/>
  <c r="O19"/>
  <c r="N19"/>
  <c r="M19"/>
  <c r="L19"/>
  <c r="K19"/>
  <c r="P18"/>
  <c r="O18"/>
  <c r="N18"/>
  <c r="M18"/>
  <c r="L18"/>
  <c r="K18"/>
  <c r="P17"/>
  <c r="O17"/>
  <c r="N17"/>
  <c r="M17"/>
  <c r="L17"/>
  <c r="K17"/>
  <c r="P16"/>
  <c r="O16"/>
  <c r="N16"/>
  <c r="M16"/>
  <c r="L16"/>
  <c r="K16"/>
  <c r="P15"/>
  <c r="O15"/>
  <c r="N15"/>
  <c r="M15"/>
  <c r="L15"/>
  <c r="K15"/>
  <c r="H13" l="1"/>
  <c r="K14"/>
  <c r="L14"/>
  <c r="M14"/>
  <c r="N14"/>
  <c r="O14"/>
  <c r="P14"/>
  <c r="K70"/>
  <c r="K89"/>
  <c r="L89"/>
  <c r="M89"/>
  <c r="N89"/>
  <c r="O89"/>
  <c r="P89"/>
  <c r="I13" l="1"/>
  <c r="J19"/>
  <c r="J23"/>
  <c r="J27"/>
  <c r="J31"/>
  <c r="J35"/>
  <c r="J39"/>
  <c r="J43"/>
  <c r="J47"/>
  <c r="J51"/>
  <c r="J55"/>
  <c r="J59"/>
  <c r="J63"/>
  <c r="J67"/>
  <c r="J71"/>
  <c r="J75"/>
  <c r="J79"/>
  <c r="J83"/>
  <c r="J87"/>
  <c r="J92"/>
  <c r="J96"/>
  <c r="J100"/>
  <c r="J104"/>
  <c r="J108"/>
  <c r="J112"/>
  <c r="J116"/>
  <c r="J120"/>
  <c r="J124"/>
  <c r="J128"/>
  <c r="J132"/>
  <c r="J136"/>
  <c r="J140"/>
  <c r="J144"/>
  <c r="J148"/>
  <c r="J152"/>
  <c r="J156"/>
  <c r="J160"/>
  <c r="J164"/>
  <c r="J168"/>
  <c r="J172"/>
  <c r="J176"/>
  <c r="J180"/>
  <c r="J192"/>
  <c r="J196"/>
  <c r="J200"/>
  <c r="J204"/>
  <c r="J208"/>
  <c r="J212"/>
  <c r="J216"/>
  <c r="J220"/>
  <c r="J224"/>
  <c r="J228"/>
  <c r="J232"/>
  <c r="J236"/>
  <c r="J14"/>
  <c r="J18"/>
  <c r="J22"/>
  <c r="J26"/>
  <c r="J30"/>
  <c r="J34"/>
  <c r="J38"/>
  <c r="J42"/>
  <c r="J46"/>
  <c r="J50"/>
  <c r="J54"/>
  <c r="J58"/>
  <c r="J62"/>
  <c r="J66"/>
  <c r="J70"/>
  <c r="J74"/>
  <c r="J78"/>
  <c r="J82"/>
  <c r="J86"/>
  <c r="J91"/>
  <c r="J95"/>
  <c r="J99"/>
  <c r="J103"/>
  <c r="J107"/>
  <c r="J111"/>
  <c r="J115"/>
  <c r="J119"/>
  <c r="J123"/>
  <c r="J127"/>
  <c r="J131"/>
  <c r="J135"/>
  <c r="J139"/>
  <c r="J143"/>
  <c r="J147"/>
  <c r="J151"/>
  <c r="J155"/>
  <c r="J159"/>
  <c r="J163"/>
  <c r="J167"/>
  <c r="J171"/>
  <c r="J175"/>
  <c r="J179"/>
  <c r="J187"/>
  <c r="J191"/>
  <c r="J199"/>
  <c r="J203"/>
  <c r="J207"/>
  <c r="J211"/>
  <c r="J215"/>
  <c r="J219"/>
  <c r="J223"/>
  <c r="J227"/>
  <c r="J231"/>
  <c r="J235"/>
  <c r="J13"/>
  <c r="J17"/>
  <c r="J21"/>
  <c r="J25"/>
  <c r="J29"/>
  <c r="J33"/>
  <c r="J37"/>
  <c r="J41"/>
  <c r="J45"/>
  <c r="J49"/>
  <c r="J53"/>
  <c r="J57"/>
  <c r="J61"/>
  <c r="J65"/>
  <c r="J69"/>
  <c r="J73"/>
  <c r="J77"/>
  <c r="J81"/>
  <c r="J85"/>
  <c r="J90"/>
  <c r="J94"/>
  <c r="J98"/>
  <c r="J102"/>
  <c r="J106"/>
  <c r="J110"/>
  <c r="J114"/>
  <c r="J118"/>
  <c r="J122"/>
  <c r="J126"/>
  <c r="J130"/>
  <c r="J134"/>
  <c r="J138"/>
  <c r="J142"/>
  <c r="J146"/>
  <c r="J150"/>
  <c r="J154"/>
  <c r="J158"/>
  <c r="J162"/>
  <c r="J166"/>
  <c r="J170"/>
  <c r="J174"/>
  <c r="J178"/>
  <c r="J186"/>
  <c r="J190"/>
  <c r="J194"/>
  <c r="J198"/>
  <c r="J202"/>
  <c r="J206"/>
  <c r="J210"/>
  <c r="J214"/>
  <c r="J218"/>
  <c r="J222"/>
  <c r="J230"/>
  <c r="J234"/>
  <c r="J16"/>
  <c r="J20"/>
  <c r="J24"/>
  <c r="J28"/>
  <c r="J32"/>
  <c r="J36"/>
  <c r="J40"/>
  <c r="J44"/>
  <c r="J48"/>
  <c r="J52"/>
  <c r="J56"/>
  <c r="J60"/>
  <c r="J64"/>
  <c r="J68"/>
  <c r="J72"/>
  <c r="J76"/>
  <c r="J80"/>
  <c r="J84"/>
  <c r="J89"/>
  <c r="J93"/>
  <c r="J97"/>
  <c r="J101"/>
  <c r="J105"/>
  <c r="J109"/>
  <c r="J113"/>
  <c r="J117"/>
  <c r="J121"/>
  <c r="J125"/>
  <c r="J129"/>
  <c r="J133"/>
  <c r="J137"/>
  <c r="J141"/>
  <c r="J145"/>
  <c r="J149"/>
  <c r="J153"/>
  <c r="J157"/>
  <c r="J161"/>
  <c r="J165"/>
  <c r="J169"/>
  <c r="J173"/>
  <c r="J177"/>
  <c r="J181"/>
  <c r="J185"/>
  <c r="J189"/>
  <c r="J193"/>
  <c r="J197"/>
  <c r="J201"/>
  <c r="J205"/>
  <c r="J209"/>
  <c r="J213"/>
  <c r="J217"/>
  <c r="J221"/>
  <c r="J225"/>
  <c r="J237"/>
  <c r="J15"/>
  <c r="K13"/>
  <c r="H12"/>
  <c r="P13"/>
  <c r="O13"/>
  <c r="N13"/>
  <c r="M13"/>
  <c r="L13"/>
  <c r="I12" l="1"/>
  <c r="I15"/>
  <c r="I17"/>
  <c r="I21"/>
  <c r="I25"/>
  <c r="I29"/>
  <c r="I33"/>
  <c r="I37"/>
  <c r="I41"/>
  <c r="I45"/>
  <c r="I49"/>
  <c r="I53"/>
  <c r="I57"/>
  <c r="I61"/>
  <c r="I65"/>
  <c r="I69"/>
  <c r="I73"/>
  <c r="I77"/>
  <c r="I81"/>
  <c r="I85"/>
  <c r="I90"/>
  <c r="I94"/>
  <c r="I98"/>
  <c r="I102"/>
  <c r="I106"/>
  <c r="I110"/>
  <c r="I114"/>
  <c r="I118"/>
  <c r="I122"/>
  <c r="I126"/>
  <c r="I130"/>
  <c r="I134"/>
  <c r="I138"/>
  <c r="I142"/>
  <c r="I146"/>
  <c r="I150"/>
  <c r="I154"/>
  <c r="I158"/>
  <c r="I162"/>
  <c r="I166"/>
  <c r="I170"/>
  <c r="I174"/>
  <c r="I178"/>
  <c r="I182"/>
  <c r="I186"/>
  <c r="I190"/>
  <c r="I194"/>
  <c r="I198"/>
  <c r="I202"/>
  <c r="I206"/>
  <c r="I210"/>
  <c r="I214"/>
  <c r="I218"/>
  <c r="I222"/>
  <c r="I226"/>
  <c r="I230"/>
  <c r="I234"/>
  <c r="I238"/>
  <c r="I16"/>
  <c r="I20"/>
  <c r="I24"/>
  <c r="I28"/>
  <c r="I32"/>
  <c r="I36"/>
  <c r="I40"/>
  <c r="I44"/>
  <c r="I48"/>
  <c r="I52"/>
  <c r="I56"/>
  <c r="I60"/>
  <c r="I64"/>
  <c r="I68"/>
  <c r="I72"/>
  <c r="I76"/>
  <c r="I80"/>
  <c r="I84"/>
  <c r="I89"/>
  <c r="I93"/>
  <c r="I97"/>
  <c r="I101"/>
  <c r="I105"/>
  <c r="I109"/>
  <c r="I113"/>
  <c r="I117"/>
  <c r="I121"/>
  <c r="I125"/>
  <c r="I129"/>
  <c r="I133"/>
  <c r="I137"/>
  <c r="I141"/>
  <c r="I145"/>
  <c r="I149"/>
  <c r="I153"/>
  <c r="I157"/>
  <c r="I161"/>
  <c r="I165"/>
  <c r="I169"/>
  <c r="I173"/>
  <c r="I177"/>
  <c r="I181"/>
  <c r="I185"/>
  <c r="I189"/>
  <c r="I193"/>
  <c r="I197"/>
  <c r="I201"/>
  <c r="I205"/>
  <c r="I209"/>
  <c r="I213"/>
  <c r="I217"/>
  <c r="I221"/>
  <c r="I225"/>
  <c r="I229"/>
  <c r="I233"/>
  <c r="I237"/>
  <c r="I19"/>
  <c r="I23"/>
  <c r="I27"/>
  <c r="I31"/>
  <c r="I35"/>
  <c r="I39"/>
  <c r="I43"/>
  <c r="I47"/>
  <c r="I51"/>
  <c r="I55"/>
  <c r="I59"/>
  <c r="I63"/>
  <c r="I67"/>
  <c r="I71"/>
  <c r="I75"/>
  <c r="I79"/>
  <c r="I83"/>
  <c r="I87"/>
  <c r="I92"/>
  <c r="I96"/>
  <c r="I100"/>
  <c r="I104"/>
  <c r="I108"/>
  <c r="I112"/>
  <c r="I116"/>
  <c r="I120"/>
  <c r="I124"/>
  <c r="I128"/>
  <c r="I132"/>
  <c r="I136"/>
  <c r="I140"/>
  <c r="I144"/>
  <c r="I148"/>
  <c r="I152"/>
  <c r="I156"/>
  <c r="I160"/>
  <c r="I164"/>
  <c r="I168"/>
  <c r="I172"/>
  <c r="I176"/>
  <c r="I180"/>
  <c r="I184"/>
  <c r="I188"/>
  <c r="I192"/>
  <c r="I196"/>
  <c r="I200"/>
  <c r="I204"/>
  <c r="I208"/>
  <c r="I212"/>
  <c r="I216"/>
  <c r="I220"/>
  <c r="I224"/>
  <c r="I228"/>
  <c r="I232"/>
  <c r="I236"/>
  <c r="I240"/>
  <c r="I14"/>
  <c r="I18"/>
  <c r="I22"/>
  <c r="I26"/>
  <c r="I30"/>
  <c r="I34"/>
  <c r="I38"/>
  <c r="I42"/>
  <c r="I46"/>
  <c r="I50"/>
  <c r="I54"/>
  <c r="I58"/>
  <c r="I62"/>
  <c r="I66"/>
  <c r="I70"/>
  <c r="I74"/>
  <c r="I78"/>
  <c r="I82"/>
  <c r="I86"/>
  <c r="I91"/>
  <c r="I95"/>
  <c r="I99"/>
  <c r="I103"/>
  <c r="I107"/>
  <c r="I111"/>
  <c r="I115"/>
  <c r="I119"/>
  <c r="I123"/>
  <c r="I127"/>
  <c r="I131"/>
  <c r="I135"/>
  <c r="I139"/>
  <c r="I143"/>
  <c r="I147"/>
  <c r="I151"/>
  <c r="I155"/>
  <c r="I159"/>
  <c r="I163"/>
  <c r="I167"/>
  <c r="I171"/>
  <c r="I175"/>
  <c r="I179"/>
  <c r="I183"/>
  <c r="I187"/>
  <c r="I191"/>
  <c r="I195"/>
  <c r="I199"/>
  <c r="I203"/>
  <c r="I207"/>
  <c r="I211"/>
  <c r="I215"/>
  <c r="I219"/>
  <c r="I223"/>
  <c r="I227"/>
  <c r="I231"/>
  <c r="I235"/>
  <c r="I239"/>
  <c r="P12"/>
  <c r="O12"/>
  <c r="N12"/>
  <c r="M12"/>
  <c r="L12"/>
  <c r="K12"/>
</calcChain>
</file>

<file path=xl/sharedStrings.xml><?xml version="1.0" encoding="utf-8"?>
<sst xmlns="http://schemas.openxmlformats.org/spreadsheetml/2006/main" count="486" uniqueCount="333">
  <si>
    <t>КВД</t>
  </si>
  <si>
    <t>Наименование КВД</t>
  </si>
  <si>
    <t>КП - доходы 1кв</t>
  </si>
  <si>
    <t>КП - доходы 2кв</t>
  </si>
  <si>
    <t>1.00.00000.00.0000.000</t>
  </si>
  <si>
    <t>НАЛОГОВЫЕ И НЕНАЛОГОВЫЕ ДОХОДЫ</t>
  </si>
  <si>
    <t>1.01.00000.00.0000.000</t>
  </si>
  <si>
    <t>НАЛОГИ НА ПРИБЫЛЬ, ДОХОДЫ</t>
  </si>
  <si>
    <t>1.01.02000.01.0000.110</t>
  </si>
  <si>
    <t>Налог на доходы физических лиц</t>
  </si>
  <si>
    <t>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</si>
  <si>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</si>
  <si>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</si>
  <si>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</si>
  <si>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</si>
  <si>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</si>
  <si>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</si>
  <si>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</si>
  <si>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</si>
  <si>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</si>
  <si>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</si>
  <si>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</si>
  <si>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</si>
  <si>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</si>
  <si>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</si>
  <si>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</si>
  <si>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</si>
  <si>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</si>
  <si>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</si>
  <si>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</si>
  <si>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</si>
  <si>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</si>
  <si>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1.01.02030.01.4000.110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</si>
  <si>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</si>
  <si>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</si>
  <si>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</si>
  <si>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</si>
  <si>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</si>
  <si>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1.03.00000.00.0000.000</t>
  </si>
  <si>
    <t>1.03.02000.01.0000.110</t>
  </si>
  <si>
    <t>Акцизы по подакцизным товарам (продукции), производимым на территории Российской Федерации</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</si>
  <si>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</si>
  <si>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</si>
  <si>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</si>
  <si>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</si>
  <si>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</si>
  <si>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</si>
  <si>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</si>
  <si>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</si>
  <si>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1.05.00000.00.0000.000</t>
  </si>
  <si>
    <t>НАЛОГИ НА СОВОКУПНЫЙ ДОХОД</t>
  </si>
  <si>
    <t>1.05.02000.02.0000.110</t>
  </si>
  <si>
    <t>Единый налог на вмененный доход для отдельных видов деятельности</t>
  </si>
  <si>
    <t>1.05.02010.02.0000.110</t>
  </si>
  <si>
    <t>1.05.02010.02.1000.110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</si>
  <si>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</si>
  <si>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1.05.02010.02.2100.110</t>
  </si>
  <si>
    <t>Единый налог на вмененный доход для отдельных видов деятельности (пени по соответствующему платежу)</t>
  </si>
  <si>
    <t>1.05.02010.02.3000.110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</si>
  <si>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</si>
  <si>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1.05.02010.02.4000.110</t>
  </si>
  <si>
    <t>Единый налог на вмененный доход для отдельных видов деятельности (прочие поступления)</t>
  </si>
  <si>
    <t>1.05.02020.02.0000.110</t>
  </si>
  <si>
    <t>Единый налог на вмененный доход для отдельных видов деятельности (за налоговые периоды, истекшие до 1 января 2011 года)</t>
  </si>
  <si>
    <t>1.05.02020.02.1000.110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</si>
  <si>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</si>
  <si>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1.05.04000.02.0000.110</t>
  </si>
  <si>
    <t>Налог, взимаемый в связи с применением патентной системы налогообложения</t>
  </si>
  <si>
    <t>1.05.04020.02.0000.110</t>
  </si>
  <si>
    <t>Налог, взимаемый в связи с применением патентной системы налогообложения, зачисляемый в бюджеты муниципальных районов</t>
  </si>
  <si>
    <t>1.05.04020.02.1000.110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</si>
  <si>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</si>
  <si>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1.06.00000.00.0000.000</t>
  </si>
  <si>
    <t>НАЛОГИ НА ИМУЩЕСТВО</t>
  </si>
  <si>
    <t>1.06.04000.02.0000.110</t>
  </si>
  <si>
    <t>Транспортный налог</t>
  </si>
  <si>
    <t>1.06.04011.02.0000.110</t>
  </si>
  <si>
    <t>Транспортный налог с организаций</t>
  </si>
  <si>
    <t>1.06.04011.02.1000.110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</si>
  <si>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</si>
  <si>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1.06.04011.02.2100.110</t>
  </si>
  <si>
    <t>Транспортный налог с организаций (пени по соответствующему платежу)</t>
  </si>
  <si>
    <t>1.06.04011.02.2200.110</t>
  </si>
  <si>
    <t>Транспортный налог с организаций (проценты по соответствующему платежу)</t>
  </si>
  <si>
    <t>1.06.04012.02.0000.110</t>
  </si>
  <si>
    <t>Транспортный налог с физических лиц</t>
  </si>
  <si>
    <t>1.06.04012.02.1000.110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</si>
  <si>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</si>
  <si>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1.06.04012.02.2100.110</t>
  </si>
  <si>
    <t>Транспортный налог с физических лиц (пени по соответствующему платежу)</t>
  </si>
  <si>
    <t>1.08.00000.00.0000.000</t>
  </si>
  <si>
    <t>ГОСУДАРСТВЕННАЯ ПОШЛИНА</t>
  </si>
  <si>
    <t>1.08.03000.01.0000.110</t>
  </si>
  <si>
    <t>Государственная пошлина по делам, рассматриваемым в судах общей юрисдикции, мировыми судьями</t>
  </si>
  <si>
    <t>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</si>
  <si>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</si>
  <si>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</si>
  <si>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</si>
  <si>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1.11.00000.00.0000.000</t>
  </si>
  <si>
    <t>ДОХОДЫ ОТ ИСПОЛЬЗОВАНИЯ ИМУЩЕСТВА, НАХОДЯЩЕГОСЯ В ГОСУДАРСТВЕННОЙ И МУНИЦИПАЛЬНОЙ СОБСТВЕННОСТИ</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</si>
  <si>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</si>
  <si>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</si>
  <si>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</si>
  <si>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</si>
  <si>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</si>
  <si>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</si>
  <si>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1.11.05020.00.0000.120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</si>
  <si>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</si>
  <si>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1.11.05025.05.0000.120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</si>
  <si>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</si>
  <si>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1.11.05030.00.0000.120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</si>
  <si>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</si>
  <si>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1.11.05035.05.0000.120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</si>
  <si>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</si>
  <si>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1.11.05070.00.0000.120</t>
  </si>
  <si>
    <t>Доходы от сдачи в аренду имущества, составляющего государственную (муниципальную) казну (за исключением земельных участков)</t>
  </si>
  <si>
    <t>1.11.05075.05.0000.120</t>
  </si>
  <si>
    <t>Доходы от сдачи в аренду имущества, составляющего казну муниципальных районов (за исключением земельных участков)</t>
  </si>
  <si>
    <t>1.11.07000.00.0000.120</t>
  </si>
  <si>
    <t>Платежи от государственных и муниципальных унитарных предприятий</t>
  </si>
  <si>
    <t>1.11.07010.00.0000.120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</si>
  <si>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</si>
  <si>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1.11.07015.05.0000.120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</si>
  <si>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</si>
  <si>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1.11.09000.00.0000.120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</si>
  <si>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</si>
  <si>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</si>
  <si>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</si>
  <si>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1.11.09045.05.0000.120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</si>
  <si>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</si>
  <si>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1.12.00000.00.0000.000</t>
  </si>
  <si>
    <t>ПЛАТЕЖИ ПРИ ПОЛЬЗОВАНИИ ПРИРОДНЫМИ РЕСУРСАМИ</t>
  </si>
  <si>
    <t>1.12.01000.01.0000.120</t>
  </si>
  <si>
    <t>Плата за негативное воздействие на окружающую среду</t>
  </si>
  <si>
    <t>1.12.01010.01.0000.120</t>
  </si>
  <si>
    <t>Плата за выбросы загрязняющих веществ в атмосферный воздух стационарными объектами</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</si>
  <si>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</si>
  <si>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</si>
  <si>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1.12.01020.01.0000.120</t>
  </si>
  <si>
    <t>Плата за выбросы загрязняющих веществ в атмосферный воздух передвижными объектами</t>
  </si>
  <si>
    <t>1.12.01020.01.6000.120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</si>
  <si>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</si>
  <si>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1.12.01040.01.0000.120</t>
  </si>
  <si>
    <t>Плата за размещение отходов производства и потребления</t>
  </si>
  <si>
    <t>1.12.01040.01.6000.120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</si>
  <si>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</si>
  <si>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1.12.01070.01.0000.120</t>
  </si>
  <si>
    <t>Плата за выбросы загрязняющих веществ, образующихся при сжигании на факельных установках и (или) рассеивании попутного нефтяного газа</t>
  </si>
  <si>
    <t>1.12.01070.01.6000.120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</si>
  <si>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</si>
  <si>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1.13.00000.00.0000.000</t>
  </si>
  <si>
    <t>ДОХОДЫ ОТ ОКАЗАНИЯ ПЛАТНЫХ УСЛУГ (РАБОТ) И КОМПЕНСАЦИИ ЗАТРАТ ГОСУДАРСТВА</t>
  </si>
  <si>
    <t>1.13.01000.00.0000.130</t>
  </si>
  <si>
    <t>Доходы от оказания платных услуг (работ)</t>
  </si>
  <si>
    <t>1.13.01990.00.0000.130</t>
  </si>
  <si>
    <t>Прочие доходы от оказания платных услуг (работ)</t>
  </si>
  <si>
    <t>1.13.01995.05.0000.130</t>
  </si>
  <si>
    <t>Прочие доходы от оказания платных услуг (работ) получателями средств бюджетов муниципальных районов</t>
  </si>
  <si>
    <t>1.13.02000.00.0000.130</t>
  </si>
  <si>
    <t>Доходы от компенсации затрат государства</t>
  </si>
  <si>
    <t>1.13.02060.00.0000.130</t>
  </si>
  <si>
    <t>Доходы, поступающие в порядке возмещения расходов, понесенных в связи с эксплуатацией имущества</t>
  </si>
  <si>
    <t>1.13.02065.05.0000.130</t>
  </si>
  <si>
    <t>Доходы, поступающие в порядке возмещения расходов, понесенных в связи с эксплуатацией имущества муниципальных районов</t>
  </si>
  <si>
    <t>1.13.02990.00.0000.130</t>
  </si>
  <si>
    <t>Прочие доходы от компенсации затрат государства</t>
  </si>
  <si>
    <t>1.13.02995.05.0000.130</t>
  </si>
  <si>
    <t>Прочие доходы от компенсации затрат бюджетов муниципальных районов</t>
  </si>
  <si>
    <t>1.14.00000.00.0000.000</t>
  </si>
  <si>
    <t>ДОХОДЫ ОТ ПРОДАЖИ МАТЕРИАЛЬНЫХ И НЕМАТЕРИАЛЬНЫХ АКТИВОВ</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</si>
  <si>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</si>
  <si>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</si>
  <si>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1.14.02050.05.0000.410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</si>
  <si>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</si>
  <si>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</si>
  <si>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</si>
  <si>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1.14.06000.00.0000.430</t>
  </si>
  <si>
    <t>Доходы от продажи земельных участков, находящихся в государственной и муниципальной собственности</t>
  </si>
  <si>
    <t>1.14.06010.00.0000.430</t>
  </si>
  <si>
    <t>Доходы от продажи земельных участков, государственная собственность на которые не разграничена</t>
  </si>
  <si>
    <t>1.14.06013.10.0000.430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</si>
  <si>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</si>
  <si>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1.14.06020.00.0000.430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</si>
  <si>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</si>
  <si>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1.14.06025.05.0000.430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</si>
  <si>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</si>
  <si>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1.16.00000.00.0000.000</t>
  </si>
  <si>
    <t>ШТРАФЫ, САНКЦИИ, ВОЗМЕЩЕНИЕ УЩЕРБА</t>
  </si>
  <si>
    <t>1.16.03000.00.0000.140</t>
  </si>
  <si>
    <t>Денежные взыскания (штрафы) за нарушение законодательства о налогах и сборах</t>
  </si>
  <si>
    <t>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</si>
  <si>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</si>
  <si>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1.16.03010.01.6000.140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</si>
  <si>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</si>
  <si>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</si>
  <si>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</si>
  <si>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1.16.03030.01.6000.140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</si>
  <si>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</si>
  <si>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1.16.25000.00.0000.140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</si>
  <si>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</si>
  <si>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1.16.25030.01.0000.140</t>
  </si>
  <si>
    <t>Денежные взыскания (штрафы) за нарушение законодательства Российской Федерации об охране и использовании животного мира</t>
  </si>
  <si>
    <t>1.16.25060.01.0000.140</t>
  </si>
  <si>
    <t>Денежные взыскания (штрафы) за нарушение земельного законодательства</t>
  </si>
  <si>
    <t>1.16.25060.01.6000.140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</si>
  <si>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</si>
  <si>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</si>
  <si>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t>
  </si>
  <si>
    <t>1.16.32000.05.0000.140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</si>
  <si>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</si>
  <si>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</si>
  <si>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</si>
  <si>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</si>
  <si>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</si>
  <si>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1.16.33050.05.6000.140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</si>
  <si>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</si>
  <si>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</si>
  <si>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</si>
  <si>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</si>
  <si>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</si>
  <si>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1.16.90000.00.0000.140</t>
  </si>
  <si>
    <t>Прочие поступления от денежных взысканий (штрафов) и иных сумм в возмещение ущерба</t>
  </si>
  <si>
    <t>1.16.90050.05.0000.140</t>
  </si>
  <si>
    <t>Прочие поступления от денежных взысканий (штрафов) и иных сумм в возмещение ущерба, зачисляемые в бюджеты муниципальных районов</t>
  </si>
  <si>
    <t>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</si>
  <si>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</si>
  <si>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2.00.00000.00.0000.000</t>
  </si>
  <si>
    <t>БЕЗВОЗМЕЗДНЫЕ ПОСТУПЛЕНИЯ</t>
  </si>
  <si>
    <t>2.02.00000.00.0000.000</t>
  </si>
  <si>
    <t>БЕЗВОЗМЕЗДНЫЕ ПОСТУПЛЕНИЯ ОТ ДРУГИХ БЮДЖЕТОВ БЮДЖЕТНОЙ СИСТЕМЫ РОССИЙСКОЙ ФЕДЕРАЦИИ</t>
  </si>
  <si>
    <t>2.02.01000.00.0000.151</t>
  </si>
  <si>
    <t>Дотации бюджетам бюджетной системы Российской Федерации</t>
  </si>
  <si>
    <t>2.02.01001.00.0000.151</t>
  </si>
  <si>
    <t>Дотации на выравнивание бюджетной обеспеченности</t>
  </si>
  <si>
    <t>2.02.01001.05.0000.151</t>
  </si>
  <si>
    <t>Дотации бюджетам муниципальных районов на выравнивание бюджетной обеспеченности</t>
  </si>
  <si>
    <t>2.02.02000.00.0000.151</t>
  </si>
  <si>
    <t>Субсидии бюджетам бюджетной системы Российской Федерации (межбюджетные субсидии)</t>
  </si>
  <si>
    <t>2.02.02077.00.0000.151</t>
  </si>
  <si>
    <t>Субсидии бюджетам на софинансирование капитальных вложений в объекты государственной (муниципальной) собственности</t>
  </si>
  <si>
    <t>2.02.02077.05.0000.151</t>
  </si>
  <si>
    <t>Субсидии бюджетам муниципальных районов на на софинансирование капитальных вложений в объекты муниципальной собственности</t>
  </si>
  <si>
    <t>2.02.02999.00.0000.151</t>
  </si>
  <si>
    <t>Прочие субсидии</t>
  </si>
  <si>
    <t>2.02.02999.05.0000.151</t>
  </si>
  <si>
    <t>Прочие субсидии бюджетам муниципальных районов</t>
  </si>
  <si>
    <t>2.02.03000.00.0000.151</t>
  </si>
  <si>
    <t>Субвенции бюджетам бюджетной системы Российской Федерации</t>
  </si>
  <si>
    <t>2.02.03003.00.0000.151</t>
  </si>
  <si>
    <t>Субвенции бюджетам на государственную регистрацию актов гражданского состояния</t>
  </si>
  <si>
    <t>2.02.03003.05.0000.151</t>
  </si>
  <si>
    <t>Субвенции бюджетам муниципальных районов на государственную регистрацию актов гражданского состояния</t>
  </si>
  <si>
    <t>2.02.03007.00.0000.151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</si>
  <si>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</si>
  <si>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2.02.03007.05.0000.151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</si>
  <si>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</si>
  <si>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2.02.03021.00.0000.151</t>
  </si>
  <si>
    <t>Субвенции бюджетам муниципальных образований на ежемесячное денежное вознаграждение за классное руководство</t>
  </si>
  <si>
    <t>2.02.03021.05.0000.151</t>
  </si>
  <si>
    <t>Субвенции бюджетам муниципальных районов на ежемесячное денежное вознаграждение за классное руководство</t>
  </si>
  <si>
    <t>2.02.03024.00.0000.151</t>
  </si>
  <si>
    <t>Субвенции местным бюджетам на выполнение передаваемых полномочий субъектов Российской Федерации</t>
  </si>
  <si>
    <t>2.02.03024.05.0000.151</t>
  </si>
  <si>
    <t>Субвенции бюджетам муниципальных районов на выполнение передаваемых полномочий субъектов Российской Федерации</t>
  </si>
  <si>
    <t>2.02.03029.00.0000.151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</si>
  <si>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</si>
  <si>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2.02.03029.05.0000.151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</si>
  <si>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</si>
  <si>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2.02.03069.00.0000.151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</si>
  <si>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</si>
  <si>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2.02.03069.05.0000.151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</si>
  <si>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</si>
  <si>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2.02.03070.00.0000.151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</si>
  <si>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</si>
  <si>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2.02.03070.05.0000.151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</si>
  <si>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</si>
  <si>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2.02.03115.00.0000.151</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</si>
  <si>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</si>
  <si>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2.02.03115.05.0000.151</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</si>
  <si>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</si>
  <si>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2.02.03121.00.0000.151</t>
  </si>
  <si>
    <t>Субвенции бюджетам на проведение Всероссийской сельскохозяйственной переписи в 2016 году</t>
  </si>
  <si>
    <t>2.02.03121.05.0000.151</t>
  </si>
  <si>
    <t>Субвенции бюджетам муниципальных районов на проведение Всероссийской сельскохозяйственной переписи в 2016 году</t>
  </si>
  <si>
    <t>2.02.03999.00.0000.151</t>
  </si>
  <si>
    <t>Прочие субвенции</t>
  </si>
  <si>
    <t>2.02.03999.05.0000.151</t>
  </si>
  <si>
    <t>Прочие субвенции бюджетам муниципальных районов</t>
  </si>
  <si>
    <t>2.02.04000.00.0000.151</t>
  </si>
  <si>
    <t>Иные межбюджетные трансферты</t>
  </si>
  <si>
    <t>2.02.04999.05.0000.151</t>
  </si>
  <si>
    <t>Прочие межбюджетные трансферты, передаваемые бюджетам муниципальных районов</t>
  </si>
  <si>
    <t>2.07.00000.00.0000.000</t>
  </si>
  <si>
    <t>ПРОЧИЕ БЕЗВОЗМЕЗДНЫЕ ПОСТУПЛЕНИЯ</t>
  </si>
  <si>
    <t>2.07.05000.05.0000.180</t>
  </si>
  <si>
    <t>Прочие безвозмездные поступления в бюджеты муниципальных районов</t>
  </si>
  <si>
    <t>2.07.05030.05.0000.180</t>
  </si>
  <si>
    <t>2.18.00000.00.0000.000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</si>
  <si>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</si>
  <si>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2.18.00000.00.0000.180</t>
  </si>
  <si>
    <t>Доходы бюджетов бюджетной системы Российской Федерации от возврата организациями остатков субсидий прошлых лет</t>
  </si>
  <si>
    <t>2.18.05000.05.0000.180</t>
  </si>
  <si>
    <t>Доходы бюджетов муниципальных районов от возврата организациями остатков субсидий прошлых лет</t>
  </si>
  <si>
    <t>2.18.05010.05.0000.180</t>
  </si>
  <si>
    <t>Доходы бюджетов муниципальных районов от возврата бюджетными учреждениями остатков субсидий прошлых лет</t>
  </si>
  <si>
    <t>2.19.00000.00.0000.000</t>
  </si>
  <si>
    <t>ВОЗВРАТ ОСТАТКОВ СУБСИДИЙ, СУБВЕНЦИЙ И ИНЫХ МЕЖБЮДЖЕТНЫХ ТРАНСФЕРТОВ, ИМЕЮЩИХ ЦЕЛЕВОЕ НАЗНАЧЕНИЕ, ПРОШЛЫХ ЛЕТ</t>
  </si>
  <si>
    <t>2.19.05000.05.0000.151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</si>
  <si>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</si>
  <si>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ВСЕГО ДОХОДОВ</t>
  </si>
  <si>
    <t>НАЛОГОВЫЕ ДОХОДЫ</t>
  </si>
  <si>
    <t>НЕНАЛОГОВЫЕ ДОХОДЫ</t>
  </si>
  <si>
    <t>%</t>
  </si>
  <si>
    <t>(+,-)</t>
  </si>
  <si>
    <t>НАЛОГИ НА ТОВАРЫ (РАБОТЫ, УСЛУГИ), РЕАЛИЗУЕМЫЕ НА ТЕРРИТОРИИ РОССИЙСКОЙ ФЕДЕРАЦИИ (АКЦИЗЫ)</t>
  </si>
  <si>
    <t>1.16.06000.00.0000.140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</si>
  <si>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</si>
  <si>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1.16.28000.00.0000.140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</si>
  <si>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</si>
  <si>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руб.</t>
  </si>
  <si>
    <t>Исполнение к уточненному плану 2016 года</t>
  </si>
  <si>
    <t>Исполнение к первоначальному плану 2016 года</t>
  </si>
  <si>
    <t>Уд.вес,% в общ. сум. дох.</t>
  </si>
  <si>
    <t>Уд.вес,% в нал. и н/н  дох.</t>
  </si>
  <si>
    <t>х</t>
  </si>
  <si>
    <t>1.09.00000.00.0000.000</t>
  </si>
  <si>
    <t>ЗАДОЛЖЕННОСТЬ И ПЕРЕРАСЧЕТЫ ПО ОТМЕНЕННЫМ НАЛОГАМ, СБОРАМ И ИНЫМ ОБЯЗАТЕЛЬНЫМ ПЛАТЕЖАМ</t>
  </si>
  <si>
    <t>Факт  2015 года</t>
  </si>
  <si>
    <t>Факт  2016 года</t>
  </si>
  <si>
    <t>Исполнение к факту  2015 года</t>
  </si>
  <si>
    <t>Анализ исполнения доходной части бюджета Уинского муниципального района за 2016 год</t>
  </si>
  <si>
    <t>Первона-чальный план на 2016 год</t>
  </si>
  <si>
    <t>Уточнен-ный план  на 2016 год</t>
  </si>
</sst>
</file>

<file path=xl/styles.xml><?xml version="1.0" encoding="utf-8"?>
<styleSheet xmlns="http://schemas.openxmlformats.org/spreadsheetml/2006/main">
  <numFmts count="3">
    <numFmt numFmtId="164" formatCode="?"/>
    <numFmt numFmtId="165" formatCode="0.0"/>
    <numFmt numFmtId="166" formatCode="#,##0.0"/>
  </numFmts>
  <fonts count="13">
    <font>
      <sz val="10"/>
      <name val="Arial"/>
      <charset val="204"/>
    </font>
    <font>
      <sz val="8.5"/>
      <name val="MS Sans Serif"/>
      <family val="2"/>
      <charset val="204"/>
    </font>
    <font>
      <b/>
      <sz val="8.5"/>
      <name val="MS Sans Serif"/>
      <family val="2"/>
      <charset val="204"/>
    </font>
    <font>
      <sz val="8"/>
      <name val="Arial Narrow"/>
      <family val="2"/>
    </font>
    <font>
      <b/>
      <sz val="8"/>
      <name val="Arial Narrow"/>
      <family val="2"/>
    </font>
    <font>
      <b/>
      <sz val="8"/>
      <name val="MS Sans Serif"/>
      <family val="2"/>
      <charset val="204"/>
    </font>
    <font>
      <sz val="8"/>
      <name val="Arial Cyr"/>
      <family val="2"/>
      <charset val="204"/>
    </font>
    <font>
      <b/>
      <sz val="8"/>
      <name val="Arial Narrow"/>
      <family val="2"/>
      <charset val="204"/>
    </font>
    <font>
      <sz val="10"/>
      <name val="Arial"/>
      <family val="2"/>
      <charset val="204"/>
    </font>
    <font>
      <b/>
      <sz val="10"/>
      <name val="Arial"/>
      <family val="2"/>
      <charset val="204"/>
    </font>
    <font>
      <sz val="8"/>
      <name val="Arial Narrow"/>
      <family val="2"/>
      <charset val="204"/>
    </font>
    <font>
      <b/>
      <sz val="14"/>
      <name val="Times New Roman"/>
      <family val="1"/>
      <charset val="204"/>
    </font>
    <font>
      <b/>
      <sz val="11"/>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s>
  <cellStyleXfs count="1">
    <xf numFmtId="0" fontId="0" fillId="0" borderId="0"/>
  </cellStyleXfs>
  <cellXfs count="69">
    <xf numFmtId="0" fontId="0" fillId="0" borderId="0" xfId="0"/>
    <xf numFmtId="0" fontId="1" fillId="0" borderId="0" xfId="0" applyFont="1"/>
    <xf numFmtId="49" fontId="2" fillId="0" borderId="1"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3" fillId="0" borderId="4"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4" fontId="3" fillId="0" borderId="4" xfId="0" applyNumberFormat="1" applyFont="1" applyBorder="1" applyAlignment="1">
      <alignment horizontal="right" vertical="center" wrapText="1"/>
    </xf>
    <xf numFmtId="4" fontId="4" fillId="0" borderId="2" xfId="0" applyNumberFormat="1" applyFont="1" applyBorder="1" applyAlignment="1">
      <alignment horizontal="right" vertical="center" wrapText="1"/>
    </xf>
    <xf numFmtId="165" fontId="9" fillId="0" borderId="1" xfId="0" applyNumberFormat="1" applyFont="1" applyBorder="1" applyAlignment="1">
      <alignment horizontal="center" vertical="center"/>
    </xf>
    <xf numFmtId="0" fontId="9" fillId="0" borderId="1" xfId="0" applyFont="1" applyBorder="1" applyAlignment="1">
      <alignment horizontal="center" vertical="center"/>
    </xf>
    <xf numFmtId="165" fontId="1" fillId="0" borderId="0" xfId="0" applyNumberFormat="1" applyFont="1"/>
    <xf numFmtId="165" fontId="0" fillId="0" borderId="0" xfId="0" applyNumberFormat="1"/>
    <xf numFmtId="0" fontId="8" fillId="0" borderId="0" xfId="0" applyFont="1"/>
    <xf numFmtId="0" fontId="9" fillId="0" borderId="0" xfId="0" applyFont="1"/>
    <xf numFmtId="0" fontId="6" fillId="0" borderId="0" xfId="0" applyFont="1" applyBorder="1"/>
    <xf numFmtId="0" fontId="1" fillId="0" borderId="0" xfId="0" applyFont="1" applyBorder="1"/>
    <xf numFmtId="49" fontId="5" fillId="0" borderId="1" xfId="0" applyNumberFormat="1" applyFont="1" applyBorder="1" applyAlignment="1">
      <alignment horizontal="center"/>
    </xf>
    <xf numFmtId="49" fontId="4" fillId="0" borderId="1" xfId="0" applyNumberFormat="1" applyFont="1" applyBorder="1" applyAlignment="1">
      <alignment horizontal="left"/>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left" vertical="center" wrapText="1"/>
    </xf>
    <xf numFmtId="4" fontId="4" fillId="0" borderId="1" xfId="0" applyNumberFormat="1" applyFont="1" applyBorder="1" applyAlignment="1">
      <alignment horizontal="right" vertical="center" wrapText="1"/>
    </xf>
    <xf numFmtId="4" fontId="7" fillId="0" borderId="1" xfId="0" applyNumberFormat="1" applyFont="1" applyBorder="1" applyAlignment="1">
      <alignment horizontal="right" vertical="center" wrapText="1"/>
    </xf>
    <xf numFmtId="4" fontId="7" fillId="2" borderId="1" xfId="0" applyNumberFormat="1" applyFont="1" applyFill="1" applyBorder="1" applyAlignment="1">
      <alignment horizontal="right" vertical="center" wrapText="1"/>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left" vertical="center" wrapText="1"/>
    </xf>
    <xf numFmtId="4" fontId="3" fillId="0" borderId="1" xfId="0" applyNumberFormat="1" applyFont="1" applyBorder="1" applyAlignment="1">
      <alignment horizontal="right" vertical="center" wrapText="1"/>
    </xf>
    <xf numFmtId="4" fontId="10" fillId="0" borderId="1" xfId="0" applyNumberFormat="1" applyFont="1" applyBorder="1" applyAlignment="1">
      <alignment horizontal="right" vertical="center" wrapText="1"/>
    </xf>
    <xf numFmtId="164" fontId="4" fillId="0" borderId="1" xfId="0" applyNumberFormat="1" applyFont="1" applyBorder="1" applyAlignment="1">
      <alignment horizontal="left" vertical="center" wrapText="1"/>
    </xf>
    <xf numFmtId="164" fontId="3" fillId="0" borderId="1" xfId="0" applyNumberFormat="1" applyFont="1" applyBorder="1" applyAlignment="1">
      <alignment horizontal="left" vertical="center" wrapText="1"/>
    </xf>
    <xf numFmtId="0" fontId="12" fillId="0" borderId="0" xfId="0" applyFont="1" applyAlignment="1">
      <alignment horizontal="left"/>
    </xf>
    <xf numFmtId="0" fontId="12" fillId="0" borderId="0" xfId="0" applyFont="1" applyAlignment="1">
      <alignment horizontal="center"/>
    </xf>
    <xf numFmtId="165" fontId="12" fillId="0" borderId="0" xfId="0" applyNumberFormat="1" applyFont="1" applyAlignment="1">
      <alignment horizontal="center"/>
    </xf>
    <xf numFmtId="165" fontId="7" fillId="0" borderId="1" xfId="0" applyNumberFormat="1" applyFont="1" applyBorder="1" applyAlignment="1">
      <alignment horizontal="right" vertical="center" wrapText="1"/>
    </xf>
    <xf numFmtId="165" fontId="10" fillId="0" borderId="1" xfId="0" applyNumberFormat="1" applyFont="1" applyBorder="1" applyAlignment="1">
      <alignment horizontal="right" vertical="center" wrapText="1"/>
    </xf>
    <xf numFmtId="4" fontId="4" fillId="0" borderId="7" xfId="0" applyNumberFormat="1" applyFont="1" applyBorder="1" applyAlignment="1">
      <alignment horizontal="right" vertical="center" wrapText="1"/>
    </xf>
    <xf numFmtId="165" fontId="7" fillId="0" borderId="1" xfId="0" applyNumberFormat="1" applyFont="1" applyBorder="1" applyAlignment="1">
      <alignment horizontal="right" wrapText="1"/>
    </xf>
    <xf numFmtId="4" fontId="0" fillId="0" borderId="1" xfId="0" applyNumberFormat="1" applyBorder="1"/>
    <xf numFmtId="4" fontId="7" fillId="0" borderId="1" xfId="0" applyNumberFormat="1" applyFont="1" applyBorder="1" applyAlignment="1">
      <alignment horizontal="right" wrapText="1"/>
    </xf>
    <xf numFmtId="4" fontId="3" fillId="0" borderId="8" xfId="0" applyNumberFormat="1" applyFont="1" applyBorder="1" applyAlignment="1">
      <alignment horizontal="right" vertical="center" wrapText="1"/>
    </xf>
    <xf numFmtId="49" fontId="7" fillId="0" borderId="1" xfId="0" applyNumberFormat="1" applyFont="1" applyBorder="1" applyAlignment="1">
      <alignment horizontal="left" vertical="center" wrapText="1"/>
    </xf>
    <xf numFmtId="4" fontId="10" fillId="2" borderId="1" xfId="0" applyNumberFormat="1" applyFont="1" applyFill="1" applyBorder="1" applyAlignment="1">
      <alignment horizontal="right" vertical="center" wrapText="1"/>
    </xf>
    <xf numFmtId="0" fontId="0" fillId="2" borderId="0" xfId="0" applyFill="1"/>
    <xf numFmtId="164" fontId="7" fillId="0" borderId="1" xfId="0" applyNumberFormat="1" applyFont="1" applyBorder="1" applyAlignment="1">
      <alignment horizontal="left" vertical="center" wrapText="1"/>
    </xf>
    <xf numFmtId="0" fontId="1" fillId="0" borderId="0" xfId="0" applyFont="1" applyAlignment="1">
      <alignment wrapText="1"/>
    </xf>
    <xf numFmtId="4" fontId="3" fillId="0" borderId="0" xfId="0" applyNumberFormat="1" applyFont="1" applyBorder="1" applyAlignment="1">
      <alignment horizontal="right" vertical="center" wrapText="1"/>
    </xf>
    <xf numFmtId="4" fontId="4" fillId="0" borderId="6" xfId="0" applyNumberFormat="1" applyFont="1" applyBorder="1" applyAlignment="1">
      <alignment horizontal="right" vertical="center" wrapText="1"/>
    </xf>
    <xf numFmtId="166" fontId="7" fillId="0" borderId="1" xfId="0" applyNumberFormat="1" applyFont="1" applyBorder="1" applyAlignment="1">
      <alignment horizontal="right" vertical="center" wrapText="1"/>
    </xf>
    <xf numFmtId="166" fontId="10" fillId="0" borderId="1" xfId="0" applyNumberFormat="1" applyFont="1" applyBorder="1" applyAlignment="1">
      <alignment horizontal="right" vertical="center" wrapText="1"/>
    </xf>
    <xf numFmtId="0" fontId="1" fillId="2" borderId="0" xfId="0" applyFont="1" applyFill="1" applyBorder="1"/>
    <xf numFmtId="0" fontId="12" fillId="2" borderId="0" xfId="0" applyFont="1" applyFill="1" applyAlignment="1">
      <alignment horizontal="center"/>
    </xf>
    <xf numFmtId="0" fontId="1" fillId="2" borderId="0" xfId="0" applyFont="1" applyFill="1"/>
    <xf numFmtId="49" fontId="2" fillId="2" borderId="1" xfId="0" applyNumberFormat="1" applyFont="1" applyFill="1" applyBorder="1" applyAlignment="1">
      <alignment horizontal="center" vertical="center" wrapText="1"/>
    </xf>
    <xf numFmtId="4" fontId="4" fillId="2" borderId="2" xfId="0" applyNumberFormat="1" applyFont="1" applyFill="1" applyBorder="1" applyAlignment="1">
      <alignment horizontal="right" vertical="center" wrapText="1"/>
    </xf>
    <xf numFmtId="4" fontId="3" fillId="2" borderId="4" xfId="0" applyNumberFormat="1" applyFont="1" applyFill="1" applyBorder="1" applyAlignment="1">
      <alignment horizontal="right" vertical="center" wrapText="1"/>
    </xf>
    <xf numFmtId="4" fontId="1" fillId="2" borderId="0" xfId="0" applyNumberFormat="1" applyFont="1" applyFill="1" applyBorder="1"/>
    <xf numFmtId="4" fontId="12" fillId="2" borderId="0" xfId="0" applyNumberFormat="1" applyFont="1" applyFill="1" applyAlignment="1">
      <alignment horizontal="center"/>
    </xf>
    <xf numFmtId="4" fontId="1" fillId="2" borderId="0" xfId="0" applyNumberFormat="1" applyFont="1" applyFill="1"/>
    <xf numFmtId="4" fontId="2" fillId="2" borderId="1" xfId="0" applyNumberFormat="1" applyFont="1" applyFill="1" applyBorder="1" applyAlignment="1">
      <alignment horizontal="center" vertical="center" wrapText="1"/>
    </xf>
    <xf numFmtId="4" fontId="4" fillId="2" borderId="2" xfId="0" applyNumberFormat="1" applyFont="1" applyFill="1" applyBorder="1" applyAlignment="1">
      <alignment horizontal="left" vertical="center" wrapText="1"/>
    </xf>
    <xf numFmtId="4" fontId="3" fillId="2" borderId="4" xfId="0" applyNumberFormat="1" applyFont="1" applyFill="1" applyBorder="1" applyAlignment="1">
      <alignment horizontal="left" vertical="center" wrapText="1"/>
    </xf>
    <xf numFmtId="4" fontId="0" fillId="2" borderId="0" xfId="0" applyNumberFormat="1" applyFill="1"/>
    <xf numFmtId="0" fontId="1" fillId="0" borderId="0" xfId="0" applyFont="1" applyBorder="1" applyAlignment="1">
      <alignment horizontal="left" wrapText="1"/>
    </xf>
    <xf numFmtId="0" fontId="1" fillId="0" borderId="5" xfId="0" applyFont="1" applyBorder="1" applyAlignment="1">
      <alignment horizontal="left" wrapText="1"/>
    </xf>
    <xf numFmtId="49" fontId="11" fillId="0" borderId="0" xfId="0" applyNumberFormat="1" applyFont="1" applyAlignment="1">
      <alignment horizontal="center"/>
    </xf>
    <xf numFmtId="0" fontId="1" fillId="0" borderId="0" xfId="0" applyFont="1" applyAlignment="1">
      <alignment wrapText="1"/>
    </xf>
    <xf numFmtId="165" fontId="8" fillId="0" borderId="5" xfId="0" applyNumberFormat="1" applyFont="1" applyBorder="1" applyAlignment="1">
      <alignment horizontal="right"/>
    </xf>
    <xf numFmtId="165" fontId="0" fillId="0" borderId="5" xfId="0" applyNumberFormat="1" applyBorder="1" applyAlignment="1">
      <alignment horizontal="right"/>
    </xf>
    <xf numFmtId="0" fontId="2"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242"/>
  <sheetViews>
    <sheetView tabSelected="1" workbookViewId="0">
      <pane xSplit="2" ySplit="11" topLeftCell="C12" activePane="bottomRight" state="frozen"/>
      <selection pane="topRight" activeCell="C1" sqref="C1"/>
      <selection pane="bottomLeft" activeCell="A12" sqref="A12"/>
      <selection pane="bottomRight" activeCell="B233" sqref="B233"/>
    </sheetView>
  </sheetViews>
  <sheetFormatPr defaultRowHeight="12.75" outlineLevelRow="7"/>
  <cols>
    <col min="1" max="1" width="15.140625" customWidth="1"/>
    <col min="2" max="2" width="29" customWidth="1"/>
    <col min="3" max="3" width="9.85546875" style="61" customWidth="1"/>
    <col min="4" max="4" width="10.42578125" style="42" customWidth="1"/>
    <col min="5" max="5" width="10" customWidth="1"/>
    <col min="6" max="6" width="15.42578125" hidden="1" customWidth="1"/>
    <col min="7" max="7" width="0.28515625" hidden="1" customWidth="1"/>
    <col min="8" max="8" width="10.28515625" customWidth="1"/>
    <col min="9" max="9" width="8.140625" customWidth="1"/>
    <col min="10" max="10" width="7.7109375" customWidth="1"/>
    <col min="11" max="11" width="5" style="12" customWidth="1"/>
    <col min="12" max="12" width="10.5703125" customWidth="1"/>
    <col min="13" max="13" width="4.85546875" style="12" customWidth="1"/>
    <col min="14" max="14" width="10.42578125" customWidth="1"/>
    <col min="15" max="15" width="4.42578125" style="12" customWidth="1"/>
    <col min="16" max="16" width="10.28515625" customWidth="1"/>
  </cols>
  <sheetData>
    <row r="1" spans="1:16" ht="1.5" customHeight="1">
      <c r="A1" s="62"/>
      <c r="B1" s="62"/>
      <c r="C1" s="62"/>
      <c r="D1" s="62"/>
      <c r="E1" s="62"/>
      <c r="F1" s="63"/>
      <c r="G1" s="63"/>
      <c r="H1" s="1"/>
      <c r="I1" s="1"/>
      <c r="J1" s="1"/>
      <c r="K1" s="11"/>
      <c r="L1" s="1"/>
      <c r="M1" s="11"/>
    </row>
    <row r="2" spans="1:16" hidden="1">
      <c r="A2" s="15"/>
      <c r="B2" s="16"/>
      <c r="C2" s="55"/>
      <c r="D2" s="49"/>
      <c r="E2" s="1"/>
      <c r="F2" s="1"/>
      <c r="G2" s="1"/>
      <c r="H2" s="1"/>
      <c r="I2" s="1"/>
      <c r="J2" s="1"/>
      <c r="K2" s="11"/>
      <c r="L2" s="1"/>
      <c r="M2" s="11"/>
    </row>
    <row r="3" spans="1:16" ht="14.25" hidden="1">
      <c r="A3" s="30"/>
      <c r="B3" s="31"/>
      <c r="C3" s="56"/>
      <c r="D3" s="50"/>
      <c r="E3" s="31"/>
      <c r="F3" s="31"/>
      <c r="G3" s="31"/>
      <c r="H3" s="31"/>
      <c r="I3" s="31"/>
      <c r="J3" s="31"/>
      <c r="K3" s="32"/>
      <c r="L3" s="31"/>
      <c r="M3" s="32"/>
    </row>
    <row r="4" spans="1:16" ht="14.25" customHeight="1">
      <c r="A4" s="64" t="s">
        <v>330</v>
      </c>
      <c r="B4" s="64"/>
      <c r="C4" s="64"/>
      <c r="D4" s="64"/>
      <c r="E4" s="64"/>
      <c r="F4" s="64"/>
      <c r="G4" s="64"/>
      <c r="H4" s="64"/>
      <c r="I4" s="64"/>
      <c r="J4" s="64"/>
      <c r="K4" s="64"/>
      <c r="L4" s="64"/>
      <c r="M4" s="64"/>
      <c r="N4" s="64"/>
      <c r="O4" s="64"/>
      <c r="P4" s="64"/>
    </row>
    <row r="5" spans="1:16" ht="6.75" customHeight="1">
      <c r="A5" s="64"/>
      <c r="B5" s="64"/>
      <c r="C5" s="64"/>
      <c r="D5" s="64"/>
      <c r="E5" s="64"/>
      <c r="F5" s="64"/>
      <c r="G5" s="64"/>
      <c r="H5" s="64"/>
      <c r="I5" s="64"/>
      <c r="J5" s="64"/>
      <c r="K5" s="64"/>
      <c r="L5" s="64"/>
      <c r="M5" s="64"/>
      <c r="N5" s="64"/>
      <c r="O5" s="64"/>
      <c r="P5" s="64"/>
    </row>
    <row r="6" spans="1:16" ht="14.25" hidden="1" customHeight="1">
      <c r="A6" s="64"/>
      <c r="B6" s="64"/>
      <c r="C6" s="64"/>
      <c r="D6" s="64"/>
      <c r="E6" s="64"/>
      <c r="F6" s="64"/>
      <c r="G6" s="64"/>
      <c r="H6" s="64"/>
      <c r="I6" s="64"/>
      <c r="J6" s="64"/>
      <c r="K6" s="64"/>
      <c r="L6" s="64"/>
      <c r="M6" s="64"/>
      <c r="N6" s="64"/>
      <c r="O6" s="64"/>
      <c r="P6" s="64"/>
    </row>
    <row r="7" spans="1:16" ht="14.25" hidden="1" customHeight="1">
      <c r="A7" s="64"/>
      <c r="B7" s="64"/>
      <c r="C7" s="64"/>
      <c r="D7" s="64"/>
      <c r="E7" s="64"/>
      <c r="F7" s="64"/>
      <c r="G7" s="64"/>
      <c r="H7" s="64"/>
      <c r="I7" s="64"/>
      <c r="J7" s="64"/>
      <c r="K7" s="64"/>
      <c r="L7" s="64"/>
      <c r="M7" s="64"/>
      <c r="N7" s="64"/>
      <c r="O7" s="64"/>
      <c r="P7" s="64"/>
    </row>
    <row r="8" spans="1:16" ht="14.25" customHeight="1">
      <c r="A8" s="65"/>
      <c r="B8" s="65"/>
      <c r="C8" s="65"/>
      <c r="D8" s="65"/>
      <c r="E8" s="65"/>
      <c r="F8" s="65"/>
      <c r="G8" s="65"/>
      <c r="H8" s="65"/>
      <c r="I8" s="44"/>
      <c r="J8" s="44"/>
    </row>
    <row r="9" spans="1:16">
      <c r="A9" s="1"/>
      <c r="B9" s="1"/>
      <c r="C9" s="57"/>
      <c r="D9" s="51"/>
      <c r="E9" s="1"/>
      <c r="F9" s="1"/>
      <c r="G9" s="1"/>
      <c r="H9" s="1"/>
      <c r="I9" s="1"/>
      <c r="J9" s="1"/>
      <c r="K9" s="11"/>
      <c r="L9" s="1"/>
      <c r="M9" s="11"/>
      <c r="O9" s="66" t="s">
        <v>319</v>
      </c>
      <c r="P9" s="67"/>
    </row>
    <row r="10" spans="1:16" ht="61.5" customHeight="1">
      <c r="A10" s="2" t="s">
        <v>0</v>
      </c>
      <c r="B10" s="2" t="s">
        <v>1</v>
      </c>
      <c r="C10" s="58" t="s">
        <v>327</v>
      </c>
      <c r="D10" s="52" t="s">
        <v>331</v>
      </c>
      <c r="E10" s="2" t="s">
        <v>332</v>
      </c>
      <c r="F10" s="2" t="s">
        <v>2</v>
      </c>
      <c r="G10" s="2" t="s">
        <v>3</v>
      </c>
      <c r="H10" s="2" t="s">
        <v>328</v>
      </c>
      <c r="I10" s="2" t="s">
        <v>322</v>
      </c>
      <c r="J10" s="2" t="s">
        <v>323</v>
      </c>
      <c r="K10" s="68" t="s">
        <v>329</v>
      </c>
      <c r="L10" s="68"/>
      <c r="M10" s="68" t="s">
        <v>321</v>
      </c>
      <c r="N10" s="68"/>
      <c r="O10" s="68" t="s">
        <v>320</v>
      </c>
      <c r="P10" s="68"/>
    </row>
    <row r="11" spans="1:16">
      <c r="A11" s="2"/>
      <c r="B11" s="2"/>
      <c r="C11" s="58"/>
      <c r="D11" s="52"/>
      <c r="E11" s="2"/>
      <c r="F11" s="2"/>
      <c r="G11" s="2"/>
      <c r="H11" s="2"/>
      <c r="I11" s="2"/>
      <c r="J11" s="2"/>
      <c r="K11" s="9" t="s">
        <v>312</v>
      </c>
      <c r="L11" s="10" t="s">
        <v>313</v>
      </c>
      <c r="M11" s="9" t="s">
        <v>312</v>
      </c>
      <c r="N11" s="10" t="s">
        <v>313</v>
      </c>
      <c r="O11" s="9" t="s">
        <v>312</v>
      </c>
      <c r="P11" s="10" t="s">
        <v>313</v>
      </c>
    </row>
    <row r="12" spans="1:16" s="14" customFormat="1" ht="13.5">
      <c r="A12" s="17"/>
      <c r="B12" s="18" t="s">
        <v>309</v>
      </c>
      <c r="C12" s="23">
        <f t="shared" ref="C12:H12" si="0">C13+C182</f>
        <v>350815327.33999997</v>
      </c>
      <c r="D12" s="23">
        <f t="shared" si="0"/>
        <v>282080946</v>
      </c>
      <c r="E12" s="22">
        <f t="shared" si="0"/>
        <v>332041587.87</v>
      </c>
      <c r="F12" s="22" t="e">
        <f t="shared" si="0"/>
        <v>#REF!</v>
      </c>
      <c r="G12" s="22" t="e">
        <f t="shared" si="0"/>
        <v>#REF!</v>
      </c>
      <c r="H12" s="22">
        <f t="shared" si="0"/>
        <v>331456154.31000006</v>
      </c>
      <c r="I12" s="47">
        <f>H12/H$12*100</f>
        <v>100</v>
      </c>
      <c r="J12" s="22" t="s">
        <v>324</v>
      </c>
      <c r="K12" s="33">
        <f t="shared" ref="K12:K43" si="1">H12/C12*100</f>
        <v>94.481662709326969</v>
      </c>
      <c r="L12" s="22">
        <f t="shared" ref="L12:L43" si="2">H12-C12</f>
        <v>-19359173.029999912</v>
      </c>
      <c r="M12" s="33">
        <f t="shared" ref="M12:M43" si="3">H12/D12*100</f>
        <v>117.50391474864099</v>
      </c>
      <c r="N12" s="22">
        <f t="shared" ref="N12:N43" si="4">H12-D12</f>
        <v>49375208.310000062</v>
      </c>
      <c r="O12" s="33">
        <f t="shared" ref="O12:O43" si="5">H12/E12*100</f>
        <v>99.823686676191542</v>
      </c>
      <c r="P12" s="22">
        <f t="shared" ref="P12:P43" si="6">H12-E12</f>
        <v>-585433.55999994278</v>
      </c>
    </row>
    <row r="13" spans="1:16" s="14" customFormat="1" ht="16.5" customHeight="1">
      <c r="A13" s="19" t="s">
        <v>4</v>
      </c>
      <c r="B13" s="20" t="s">
        <v>5</v>
      </c>
      <c r="C13" s="23">
        <f>C14+C89</f>
        <v>46193622.200000003</v>
      </c>
      <c r="D13" s="23">
        <f t="shared" ref="D13:H13" si="7">D14+D89</f>
        <v>41096600</v>
      </c>
      <c r="E13" s="22">
        <f t="shared" si="7"/>
        <v>52061962.620000005</v>
      </c>
      <c r="F13" s="22">
        <f t="shared" si="7"/>
        <v>9032950</v>
      </c>
      <c r="G13" s="22">
        <f t="shared" si="7"/>
        <v>13039950</v>
      </c>
      <c r="H13" s="22">
        <f t="shared" si="7"/>
        <v>54034008.650000006</v>
      </c>
      <c r="I13" s="47">
        <f>H13/H$12*100</f>
        <v>16.302007957125987</v>
      </c>
      <c r="J13" s="47">
        <f>H13/H$13*100</f>
        <v>100</v>
      </c>
      <c r="K13" s="33">
        <f t="shared" si="1"/>
        <v>116.97287650674859</v>
      </c>
      <c r="L13" s="22">
        <f t="shared" si="2"/>
        <v>7840386.450000003</v>
      </c>
      <c r="M13" s="33">
        <f t="shared" si="3"/>
        <v>131.48048415197366</v>
      </c>
      <c r="N13" s="22">
        <f t="shared" si="4"/>
        <v>12937408.650000006</v>
      </c>
      <c r="O13" s="33">
        <f t="shared" si="5"/>
        <v>103.78788261286643</v>
      </c>
      <c r="P13" s="22">
        <f t="shared" si="6"/>
        <v>1972046.0300000012</v>
      </c>
    </row>
    <row r="14" spans="1:16" s="14" customFormat="1">
      <c r="A14" s="19"/>
      <c r="B14" s="20" t="s">
        <v>310</v>
      </c>
      <c r="C14" s="23">
        <f>C15+C41+C51+C69+C83+C88</f>
        <v>26219374.760000002</v>
      </c>
      <c r="D14" s="23">
        <f t="shared" ref="D14:H14" si="8">D15+D41+D51+D69+D83</f>
        <v>23544800</v>
      </c>
      <c r="E14" s="22">
        <f t="shared" si="8"/>
        <v>27507451.949999999</v>
      </c>
      <c r="F14" s="22">
        <f t="shared" si="8"/>
        <v>4441000</v>
      </c>
      <c r="G14" s="22">
        <f t="shared" si="8"/>
        <v>6342900</v>
      </c>
      <c r="H14" s="22">
        <f t="shared" si="8"/>
        <v>29017162.16</v>
      </c>
      <c r="I14" s="47">
        <f t="shared" ref="I14:I76" si="9">H14/H$12*100</f>
        <v>8.7544496557638816</v>
      </c>
      <c r="J14" s="47">
        <f t="shared" ref="J14:J77" si="10">H14/H$13*100</f>
        <v>53.701664720002221</v>
      </c>
      <c r="K14" s="33">
        <f t="shared" si="1"/>
        <v>110.67068694661732</v>
      </c>
      <c r="L14" s="22">
        <f t="shared" si="2"/>
        <v>2797787.3999999985</v>
      </c>
      <c r="M14" s="33">
        <f t="shared" si="3"/>
        <v>123.24233869049641</v>
      </c>
      <c r="N14" s="22">
        <f t="shared" si="4"/>
        <v>5472362.1600000001</v>
      </c>
      <c r="O14" s="33">
        <f t="shared" si="5"/>
        <v>105.488368071111</v>
      </c>
      <c r="P14" s="22">
        <f t="shared" si="6"/>
        <v>1509710.2100000009</v>
      </c>
    </row>
    <row r="15" spans="1:16" s="14" customFormat="1" ht="17.25" customHeight="1" outlineLevel="1">
      <c r="A15" s="19" t="s">
        <v>6</v>
      </c>
      <c r="B15" s="20" t="s">
        <v>7</v>
      </c>
      <c r="C15" s="23">
        <f>C16</f>
        <v>13990706.51</v>
      </c>
      <c r="D15" s="23">
        <f t="shared" ref="D15:H15" si="11">D16</f>
        <v>10239000</v>
      </c>
      <c r="E15" s="22">
        <f t="shared" si="11"/>
        <v>14249909.18</v>
      </c>
      <c r="F15" s="22">
        <f t="shared" si="11"/>
        <v>1818500</v>
      </c>
      <c r="G15" s="22">
        <f t="shared" si="11"/>
        <v>3820400</v>
      </c>
      <c r="H15" s="22">
        <f t="shared" si="11"/>
        <v>16246143.779999999</v>
      </c>
      <c r="I15" s="47">
        <f>H15/H$12*100</f>
        <v>4.9014458077630119</v>
      </c>
      <c r="J15" s="47">
        <f t="shared" si="10"/>
        <v>30.066515858989479</v>
      </c>
      <c r="K15" s="33">
        <f t="shared" si="1"/>
        <v>116.12096764654383</v>
      </c>
      <c r="L15" s="22">
        <f t="shared" si="2"/>
        <v>2255437.2699999996</v>
      </c>
      <c r="M15" s="33">
        <f t="shared" si="3"/>
        <v>158.66924289481395</v>
      </c>
      <c r="N15" s="22">
        <f t="shared" si="4"/>
        <v>6007143.7799999993</v>
      </c>
      <c r="O15" s="33">
        <f t="shared" si="5"/>
        <v>114.00875314210248</v>
      </c>
      <c r="P15" s="22">
        <f t="shared" si="6"/>
        <v>1996234.5999999996</v>
      </c>
    </row>
    <row r="16" spans="1:16" s="13" customFormat="1" ht="14.25" customHeight="1" outlineLevel="2" collapsed="1">
      <c r="A16" s="24" t="s">
        <v>8</v>
      </c>
      <c r="B16" s="25" t="s">
        <v>9</v>
      </c>
      <c r="C16" s="41">
        <v>13990706.51</v>
      </c>
      <c r="D16" s="41">
        <v>10239000</v>
      </c>
      <c r="E16" s="26">
        <v>14249909.18</v>
      </c>
      <c r="F16" s="27">
        <v>1818500</v>
      </c>
      <c r="G16" s="27">
        <v>3820400</v>
      </c>
      <c r="H16" s="27">
        <v>16246143.779999999</v>
      </c>
      <c r="I16" s="48">
        <f t="shared" si="9"/>
        <v>4.9014458077630119</v>
      </c>
      <c r="J16" s="48">
        <f t="shared" si="10"/>
        <v>30.066515858989479</v>
      </c>
      <c r="K16" s="34">
        <f t="shared" si="1"/>
        <v>116.12096764654383</v>
      </c>
      <c r="L16" s="27">
        <f t="shared" si="2"/>
        <v>2255437.2699999996</v>
      </c>
      <c r="M16" s="34">
        <f t="shared" si="3"/>
        <v>158.66924289481395</v>
      </c>
      <c r="N16" s="27">
        <f t="shared" si="4"/>
        <v>6007143.7799999993</v>
      </c>
      <c r="O16" s="34">
        <f t="shared" si="5"/>
        <v>114.00875314210248</v>
      </c>
      <c r="P16" s="27">
        <f t="shared" si="6"/>
        <v>1996234.5999999996</v>
      </c>
    </row>
    <row r="17" spans="1:16" ht="102" hidden="1" outlineLevel="3">
      <c r="A17" s="19" t="s">
        <v>10</v>
      </c>
      <c r="B17" s="28" t="s">
        <v>11</v>
      </c>
      <c r="C17" s="23"/>
      <c r="D17" s="23">
        <v>10164000</v>
      </c>
      <c r="E17" s="21">
        <v>10164000</v>
      </c>
      <c r="F17" s="22">
        <v>1800000</v>
      </c>
      <c r="G17" s="22">
        <v>3801900</v>
      </c>
      <c r="H17" s="22">
        <v>5938921.8799999999</v>
      </c>
      <c r="I17" s="47">
        <f t="shared" si="9"/>
        <v>1.7917669660903388</v>
      </c>
      <c r="J17" s="47">
        <f t="shared" si="10"/>
        <v>10.991081410355438</v>
      </c>
      <c r="K17" s="33" t="e">
        <f t="shared" si="1"/>
        <v>#DIV/0!</v>
      </c>
      <c r="L17" s="22">
        <f t="shared" si="2"/>
        <v>5938921.8799999999</v>
      </c>
      <c r="M17" s="33">
        <f t="shared" si="3"/>
        <v>58.430951200314837</v>
      </c>
      <c r="N17" s="22">
        <f t="shared" si="4"/>
        <v>-4225078.12</v>
      </c>
      <c r="O17" s="33">
        <f t="shared" si="5"/>
        <v>58.430951200314837</v>
      </c>
      <c r="P17" s="22">
        <f t="shared" si="6"/>
        <v>-4225078.12</v>
      </c>
    </row>
    <row r="18" spans="1:16" ht="140.25" hidden="1" outlineLevel="4">
      <c r="A18" s="19" t="s">
        <v>12</v>
      </c>
      <c r="B18" s="28" t="s">
        <v>13</v>
      </c>
      <c r="C18" s="23"/>
      <c r="D18" s="23">
        <v>10164000</v>
      </c>
      <c r="E18" s="21">
        <v>10164000</v>
      </c>
      <c r="F18" s="22">
        <v>1800000</v>
      </c>
      <c r="G18" s="22">
        <v>3801900</v>
      </c>
      <c r="H18" s="22">
        <v>5927947.2800000003</v>
      </c>
      <c r="I18" s="47">
        <f t="shared" si="9"/>
        <v>1.7884559399237419</v>
      </c>
      <c r="J18" s="47">
        <f t="shared" si="10"/>
        <v>10.970770868394565</v>
      </c>
      <c r="K18" s="33" t="e">
        <f t="shared" si="1"/>
        <v>#DIV/0!</v>
      </c>
      <c r="L18" s="22">
        <f t="shared" si="2"/>
        <v>5927947.2800000003</v>
      </c>
      <c r="M18" s="33">
        <f t="shared" si="3"/>
        <v>58.322975993703274</v>
      </c>
      <c r="N18" s="22">
        <f t="shared" si="4"/>
        <v>-4236052.72</v>
      </c>
      <c r="O18" s="33">
        <f t="shared" si="5"/>
        <v>58.322975993703274</v>
      </c>
      <c r="P18" s="22">
        <f t="shared" si="6"/>
        <v>-4236052.72</v>
      </c>
    </row>
    <row r="19" spans="1:16" ht="127.5" hidden="1" outlineLevel="7">
      <c r="A19" s="24" t="s">
        <v>12</v>
      </c>
      <c r="B19" s="29" t="s">
        <v>13</v>
      </c>
      <c r="C19" s="41"/>
      <c r="D19" s="41">
        <v>10164000</v>
      </c>
      <c r="E19" s="26">
        <v>10164000</v>
      </c>
      <c r="F19" s="27">
        <v>1800000</v>
      </c>
      <c r="G19" s="27">
        <v>3801900</v>
      </c>
      <c r="H19" s="27">
        <v>5927947.2800000003</v>
      </c>
      <c r="I19" s="47">
        <f t="shared" si="9"/>
        <v>1.7884559399237419</v>
      </c>
      <c r="J19" s="47">
        <f t="shared" si="10"/>
        <v>10.970770868394565</v>
      </c>
      <c r="K19" s="33" t="e">
        <f t="shared" si="1"/>
        <v>#DIV/0!</v>
      </c>
      <c r="L19" s="22">
        <f t="shared" si="2"/>
        <v>5927947.2800000003</v>
      </c>
      <c r="M19" s="33">
        <f t="shared" si="3"/>
        <v>58.322975993703274</v>
      </c>
      <c r="N19" s="22">
        <f t="shared" si="4"/>
        <v>-4236052.72</v>
      </c>
      <c r="O19" s="33">
        <f t="shared" si="5"/>
        <v>58.322975993703274</v>
      </c>
      <c r="P19" s="22">
        <f t="shared" si="6"/>
        <v>-4236052.72</v>
      </c>
    </row>
    <row r="20" spans="1:16" ht="114.75" hidden="1" outlineLevel="4">
      <c r="A20" s="19" t="s">
        <v>14</v>
      </c>
      <c r="B20" s="28" t="s">
        <v>15</v>
      </c>
      <c r="C20" s="23"/>
      <c r="D20" s="23">
        <v>0</v>
      </c>
      <c r="E20" s="21">
        <v>0</v>
      </c>
      <c r="F20" s="22">
        <v>0</v>
      </c>
      <c r="G20" s="22">
        <v>0</v>
      </c>
      <c r="H20" s="22">
        <v>10974.6</v>
      </c>
      <c r="I20" s="47">
        <f t="shared" si="9"/>
        <v>3.3110261665969302E-3</v>
      </c>
      <c r="J20" s="47">
        <f t="shared" si="10"/>
        <v>2.0310541960873008E-2</v>
      </c>
      <c r="K20" s="33" t="e">
        <f t="shared" si="1"/>
        <v>#DIV/0!</v>
      </c>
      <c r="L20" s="22">
        <f t="shared" si="2"/>
        <v>10974.6</v>
      </c>
      <c r="M20" s="33" t="e">
        <f t="shared" si="3"/>
        <v>#DIV/0!</v>
      </c>
      <c r="N20" s="22">
        <f t="shared" si="4"/>
        <v>10974.6</v>
      </c>
      <c r="O20" s="33" t="e">
        <f t="shared" si="5"/>
        <v>#DIV/0!</v>
      </c>
      <c r="P20" s="22">
        <f t="shared" si="6"/>
        <v>10974.6</v>
      </c>
    </row>
    <row r="21" spans="1:16" ht="102" hidden="1" outlineLevel="7">
      <c r="A21" s="24" t="s">
        <v>14</v>
      </c>
      <c r="B21" s="29" t="s">
        <v>15</v>
      </c>
      <c r="C21" s="41"/>
      <c r="D21" s="41">
        <v>0</v>
      </c>
      <c r="E21" s="26">
        <v>0</v>
      </c>
      <c r="F21" s="27">
        <v>0</v>
      </c>
      <c r="G21" s="27">
        <v>0</v>
      </c>
      <c r="H21" s="27">
        <v>10974.6</v>
      </c>
      <c r="I21" s="47">
        <f t="shared" si="9"/>
        <v>3.3110261665969302E-3</v>
      </c>
      <c r="J21" s="47">
        <f t="shared" si="10"/>
        <v>2.0310541960873008E-2</v>
      </c>
      <c r="K21" s="33" t="e">
        <f t="shared" si="1"/>
        <v>#DIV/0!</v>
      </c>
      <c r="L21" s="22">
        <f t="shared" si="2"/>
        <v>10974.6</v>
      </c>
      <c r="M21" s="33" t="e">
        <f t="shared" si="3"/>
        <v>#DIV/0!</v>
      </c>
      <c r="N21" s="22">
        <f t="shared" si="4"/>
        <v>10974.6</v>
      </c>
      <c r="O21" s="33" t="e">
        <f t="shared" si="5"/>
        <v>#DIV/0!</v>
      </c>
      <c r="P21" s="22">
        <f t="shared" si="6"/>
        <v>10974.6</v>
      </c>
    </row>
    <row r="22" spans="1:16" ht="165.75" hidden="1" outlineLevel="3">
      <c r="A22" s="19" t="s">
        <v>16</v>
      </c>
      <c r="B22" s="28" t="s">
        <v>17</v>
      </c>
      <c r="C22" s="23"/>
      <c r="D22" s="23">
        <v>24000</v>
      </c>
      <c r="E22" s="21">
        <v>24000</v>
      </c>
      <c r="F22" s="22">
        <v>6000</v>
      </c>
      <c r="G22" s="22">
        <v>6000</v>
      </c>
      <c r="H22" s="22">
        <v>9668.5499999999993</v>
      </c>
      <c r="I22" s="47">
        <f t="shared" si="9"/>
        <v>2.9169921494223701E-3</v>
      </c>
      <c r="J22" s="47">
        <f t="shared" si="10"/>
        <v>1.7893453107703121E-2</v>
      </c>
      <c r="K22" s="33" t="e">
        <f t="shared" si="1"/>
        <v>#DIV/0!</v>
      </c>
      <c r="L22" s="22">
        <f t="shared" si="2"/>
        <v>9668.5499999999993</v>
      </c>
      <c r="M22" s="33">
        <f t="shared" si="3"/>
        <v>40.285624999999996</v>
      </c>
      <c r="N22" s="22">
        <f t="shared" si="4"/>
        <v>-14331.45</v>
      </c>
      <c r="O22" s="33">
        <f t="shared" si="5"/>
        <v>40.285624999999996</v>
      </c>
      <c r="P22" s="22">
        <f t="shared" si="6"/>
        <v>-14331.45</v>
      </c>
    </row>
    <row r="23" spans="1:16" ht="204" hidden="1" outlineLevel="4">
      <c r="A23" s="19" t="s">
        <v>18</v>
      </c>
      <c r="B23" s="28" t="s">
        <v>19</v>
      </c>
      <c r="C23" s="23"/>
      <c r="D23" s="23">
        <v>24000</v>
      </c>
      <c r="E23" s="21">
        <v>24000</v>
      </c>
      <c r="F23" s="22">
        <v>6000</v>
      </c>
      <c r="G23" s="22">
        <v>6000</v>
      </c>
      <c r="H23" s="22">
        <v>8858.5300000000007</v>
      </c>
      <c r="I23" s="47">
        <f t="shared" si="9"/>
        <v>2.6726099017352709E-3</v>
      </c>
      <c r="J23" s="47">
        <f t="shared" si="10"/>
        <v>1.6394360184120819E-2</v>
      </c>
      <c r="K23" s="33" t="e">
        <f t="shared" si="1"/>
        <v>#DIV/0!</v>
      </c>
      <c r="L23" s="22">
        <f t="shared" si="2"/>
        <v>8858.5300000000007</v>
      </c>
      <c r="M23" s="33">
        <f t="shared" si="3"/>
        <v>36.910541666666667</v>
      </c>
      <c r="N23" s="22">
        <f t="shared" si="4"/>
        <v>-15141.47</v>
      </c>
      <c r="O23" s="33">
        <f t="shared" si="5"/>
        <v>36.910541666666667</v>
      </c>
      <c r="P23" s="22">
        <f t="shared" si="6"/>
        <v>-15141.47</v>
      </c>
    </row>
    <row r="24" spans="1:16" ht="178.5" hidden="1" outlineLevel="7">
      <c r="A24" s="24" t="s">
        <v>18</v>
      </c>
      <c r="B24" s="29" t="s">
        <v>19</v>
      </c>
      <c r="C24" s="41"/>
      <c r="D24" s="41">
        <v>24000</v>
      </c>
      <c r="E24" s="26">
        <v>24000</v>
      </c>
      <c r="F24" s="27">
        <v>6000</v>
      </c>
      <c r="G24" s="27">
        <v>6000</v>
      </c>
      <c r="H24" s="27">
        <v>8858.5300000000007</v>
      </c>
      <c r="I24" s="47">
        <f t="shared" si="9"/>
        <v>2.6726099017352709E-3</v>
      </c>
      <c r="J24" s="47">
        <f t="shared" si="10"/>
        <v>1.6394360184120819E-2</v>
      </c>
      <c r="K24" s="33" t="e">
        <f t="shared" si="1"/>
        <v>#DIV/0!</v>
      </c>
      <c r="L24" s="22">
        <f t="shared" si="2"/>
        <v>8858.5300000000007</v>
      </c>
      <c r="M24" s="33">
        <f t="shared" si="3"/>
        <v>36.910541666666667</v>
      </c>
      <c r="N24" s="22">
        <f t="shared" si="4"/>
        <v>-15141.47</v>
      </c>
      <c r="O24" s="33">
        <f t="shared" si="5"/>
        <v>36.910541666666667</v>
      </c>
      <c r="P24" s="22">
        <f t="shared" si="6"/>
        <v>-15141.47</v>
      </c>
    </row>
    <row r="25" spans="1:16" ht="178.5" hidden="1" outlineLevel="4">
      <c r="A25" s="19" t="s">
        <v>20</v>
      </c>
      <c r="B25" s="28" t="s">
        <v>21</v>
      </c>
      <c r="C25" s="23"/>
      <c r="D25" s="23">
        <v>0</v>
      </c>
      <c r="E25" s="21">
        <v>0</v>
      </c>
      <c r="F25" s="22">
        <v>0</v>
      </c>
      <c r="G25" s="22">
        <v>0</v>
      </c>
      <c r="H25" s="22">
        <v>0.02</v>
      </c>
      <c r="I25" s="47">
        <f t="shared" si="9"/>
        <v>6.0339805853460356E-9</v>
      </c>
      <c r="J25" s="47">
        <f t="shared" si="10"/>
        <v>3.7013726169287272E-8</v>
      </c>
      <c r="K25" s="33" t="e">
        <f t="shared" si="1"/>
        <v>#DIV/0!</v>
      </c>
      <c r="L25" s="22">
        <f t="shared" si="2"/>
        <v>0.02</v>
      </c>
      <c r="M25" s="33" t="e">
        <f t="shared" si="3"/>
        <v>#DIV/0!</v>
      </c>
      <c r="N25" s="22">
        <f t="shared" si="4"/>
        <v>0.02</v>
      </c>
      <c r="O25" s="33" t="e">
        <f t="shared" si="5"/>
        <v>#DIV/0!</v>
      </c>
      <c r="P25" s="22">
        <f t="shared" si="6"/>
        <v>0.02</v>
      </c>
    </row>
    <row r="26" spans="1:16" ht="153" hidden="1" outlineLevel="7">
      <c r="A26" s="24" t="s">
        <v>20</v>
      </c>
      <c r="B26" s="29" t="s">
        <v>21</v>
      </c>
      <c r="C26" s="41"/>
      <c r="D26" s="41">
        <v>0</v>
      </c>
      <c r="E26" s="26">
        <v>0</v>
      </c>
      <c r="F26" s="27">
        <v>0</v>
      </c>
      <c r="G26" s="27">
        <v>0</v>
      </c>
      <c r="H26" s="27">
        <v>0.02</v>
      </c>
      <c r="I26" s="47">
        <f t="shared" si="9"/>
        <v>6.0339805853460356E-9</v>
      </c>
      <c r="J26" s="47">
        <f t="shared" si="10"/>
        <v>3.7013726169287272E-8</v>
      </c>
      <c r="K26" s="33" t="e">
        <f t="shared" si="1"/>
        <v>#DIV/0!</v>
      </c>
      <c r="L26" s="22">
        <f t="shared" si="2"/>
        <v>0.02</v>
      </c>
      <c r="M26" s="33" t="e">
        <f t="shared" si="3"/>
        <v>#DIV/0!</v>
      </c>
      <c r="N26" s="22">
        <f t="shared" si="4"/>
        <v>0.02</v>
      </c>
      <c r="O26" s="33" t="e">
        <f t="shared" si="5"/>
        <v>#DIV/0!</v>
      </c>
      <c r="P26" s="22">
        <f t="shared" si="6"/>
        <v>0.02</v>
      </c>
    </row>
    <row r="27" spans="1:16" ht="216.75" hidden="1" outlineLevel="4">
      <c r="A27" s="19" t="s">
        <v>22</v>
      </c>
      <c r="B27" s="28" t="s">
        <v>23</v>
      </c>
      <c r="C27" s="23"/>
      <c r="D27" s="23">
        <v>0</v>
      </c>
      <c r="E27" s="21">
        <v>0</v>
      </c>
      <c r="F27" s="22">
        <v>0</v>
      </c>
      <c r="G27" s="22">
        <v>0</v>
      </c>
      <c r="H27" s="22">
        <v>810</v>
      </c>
      <c r="I27" s="47">
        <f t="shared" si="9"/>
        <v>2.4437621370651443E-4</v>
      </c>
      <c r="J27" s="47">
        <f t="shared" si="10"/>
        <v>1.4990559098561345E-3</v>
      </c>
      <c r="K27" s="33" t="e">
        <f t="shared" si="1"/>
        <v>#DIV/0!</v>
      </c>
      <c r="L27" s="22">
        <f t="shared" si="2"/>
        <v>810</v>
      </c>
      <c r="M27" s="33" t="e">
        <f t="shared" si="3"/>
        <v>#DIV/0!</v>
      </c>
      <c r="N27" s="22">
        <f t="shared" si="4"/>
        <v>810</v>
      </c>
      <c r="O27" s="33" t="e">
        <f t="shared" si="5"/>
        <v>#DIV/0!</v>
      </c>
      <c r="P27" s="22">
        <f t="shared" si="6"/>
        <v>810</v>
      </c>
    </row>
    <row r="28" spans="1:16" ht="178.5" hidden="1" outlineLevel="7">
      <c r="A28" s="24" t="s">
        <v>22</v>
      </c>
      <c r="B28" s="29" t="s">
        <v>23</v>
      </c>
      <c r="C28" s="41"/>
      <c r="D28" s="41">
        <v>0</v>
      </c>
      <c r="E28" s="26">
        <v>0</v>
      </c>
      <c r="F28" s="27">
        <v>0</v>
      </c>
      <c r="G28" s="27">
        <v>0</v>
      </c>
      <c r="H28" s="27">
        <v>810</v>
      </c>
      <c r="I28" s="47">
        <f t="shared" si="9"/>
        <v>2.4437621370651443E-4</v>
      </c>
      <c r="J28" s="47">
        <f t="shared" si="10"/>
        <v>1.4990559098561345E-3</v>
      </c>
      <c r="K28" s="33" t="e">
        <f t="shared" si="1"/>
        <v>#DIV/0!</v>
      </c>
      <c r="L28" s="22">
        <f t="shared" si="2"/>
        <v>810</v>
      </c>
      <c r="M28" s="33" t="e">
        <f t="shared" si="3"/>
        <v>#DIV/0!</v>
      </c>
      <c r="N28" s="22">
        <f t="shared" si="4"/>
        <v>810</v>
      </c>
      <c r="O28" s="33" t="e">
        <f t="shared" si="5"/>
        <v>#DIV/0!</v>
      </c>
      <c r="P28" s="22">
        <f t="shared" si="6"/>
        <v>810</v>
      </c>
    </row>
    <row r="29" spans="1:16" ht="63.75" hidden="1" outlineLevel="3">
      <c r="A29" s="19" t="s">
        <v>24</v>
      </c>
      <c r="B29" s="20" t="s">
        <v>25</v>
      </c>
      <c r="C29" s="23"/>
      <c r="D29" s="23">
        <v>41000</v>
      </c>
      <c r="E29" s="21">
        <v>41000</v>
      </c>
      <c r="F29" s="22">
        <v>10000</v>
      </c>
      <c r="G29" s="22">
        <v>10000</v>
      </c>
      <c r="H29" s="22">
        <v>56294.3</v>
      </c>
      <c r="I29" s="47">
        <f t="shared" si="9"/>
        <v>1.6983935663282268E-2</v>
      </c>
      <c r="J29" s="47">
        <f t="shared" si="10"/>
        <v>0.10418309025458543</v>
      </c>
      <c r="K29" s="33" t="e">
        <f t="shared" si="1"/>
        <v>#DIV/0!</v>
      </c>
      <c r="L29" s="22">
        <f t="shared" si="2"/>
        <v>56294.3</v>
      </c>
      <c r="M29" s="33">
        <f t="shared" si="3"/>
        <v>137.30317073170733</v>
      </c>
      <c r="N29" s="22">
        <f t="shared" si="4"/>
        <v>15294.300000000003</v>
      </c>
      <c r="O29" s="33">
        <f t="shared" si="5"/>
        <v>137.30317073170733</v>
      </c>
      <c r="P29" s="22">
        <f t="shared" si="6"/>
        <v>15294.300000000003</v>
      </c>
    </row>
    <row r="30" spans="1:16" ht="102" hidden="1" outlineLevel="4">
      <c r="A30" s="19" t="s">
        <v>26</v>
      </c>
      <c r="B30" s="20" t="s">
        <v>27</v>
      </c>
      <c r="C30" s="23"/>
      <c r="D30" s="23">
        <v>41000</v>
      </c>
      <c r="E30" s="21">
        <v>41000</v>
      </c>
      <c r="F30" s="22">
        <v>10000</v>
      </c>
      <c r="G30" s="22">
        <v>10000</v>
      </c>
      <c r="H30" s="22">
        <v>48459.07</v>
      </c>
      <c r="I30" s="47">
        <f t="shared" si="9"/>
        <v>1.4620054378196225E-2</v>
      </c>
      <c r="J30" s="47">
        <f t="shared" si="10"/>
        <v>8.9682537369916188E-2</v>
      </c>
      <c r="K30" s="33" t="e">
        <f t="shared" si="1"/>
        <v>#DIV/0!</v>
      </c>
      <c r="L30" s="22">
        <f t="shared" si="2"/>
        <v>48459.07</v>
      </c>
      <c r="M30" s="33">
        <f t="shared" si="3"/>
        <v>118.19285365853658</v>
      </c>
      <c r="N30" s="22">
        <f t="shared" si="4"/>
        <v>7459.07</v>
      </c>
      <c r="O30" s="33">
        <f t="shared" si="5"/>
        <v>118.19285365853658</v>
      </c>
      <c r="P30" s="22">
        <f t="shared" si="6"/>
        <v>7459.07</v>
      </c>
    </row>
    <row r="31" spans="1:16" ht="89.25" hidden="1" outlineLevel="7">
      <c r="A31" s="24" t="s">
        <v>26</v>
      </c>
      <c r="B31" s="25" t="s">
        <v>27</v>
      </c>
      <c r="C31" s="41"/>
      <c r="D31" s="41">
        <v>41000</v>
      </c>
      <c r="E31" s="26">
        <v>41000</v>
      </c>
      <c r="F31" s="27">
        <v>10000</v>
      </c>
      <c r="G31" s="27">
        <v>10000</v>
      </c>
      <c r="H31" s="27">
        <v>48459.07</v>
      </c>
      <c r="I31" s="47">
        <f t="shared" si="9"/>
        <v>1.4620054378196225E-2</v>
      </c>
      <c r="J31" s="47">
        <f t="shared" si="10"/>
        <v>8.9682537369916188E-2</v>
      </c>
      <c r="K31" s="33" t="e">
        <f t="shared" si="1"/>
        <v>#DIV/0!</v>
      </c>
      <c r="L31" s="22">
        <f t="shared" si="2"/>
        <v>48459.07</v>
      </c>
      <c r="M31" s="33">
        <f t="shared" si="3"/>
        <v>118.19285365853658</v>
      </c>
      <c r="N31" s="22">
        <f t="shared" si="4"/>
        <v>7459.07</v>
      </c>
      <c r="O31" s="33">
        <f t="shared" si="5"/>
        <v>118.19285365853658</v>
      </c>
      <c r="P31" s="22">
        <f t="shared" si="6"/>
        <v>7459.07</v>
      </c>
    </row>
    <row r="32" spans="1:16" ht="76.5" hidden="1" outlineLevel="4">
      <c r="A32" s="19" t="s">
        <v>28</v>
      </c>
      <c r="B32" s="20" t="s">
        <v>29</v>
      </c>
      <c r="C32" s="23"/>
      <c r="D32" s="23">
        <v>0</v>
      </c>
      <c r="E32" s="21">
        <v>0</v>
      </c>
      <c r="F32" s="22">
        <v>0</v>
      </c>
      <c r="G32" s="22">
        <v>0</v>
      </c>
      <c r="H32" s="22">
        <v>810.65</v>
      </c>
      <c r="I32" s="47">
        <f t="shared" si="9"/>
        <v>2.4457231807553816E-4</v>
      </c>
      <c r="J32" s="47">
        <f t="shared" si="10"/>
        <v>1.5002588559566363E-3</v>
      </c>
      <c r="K32" s="33" t="e">
        <f t="shared" si="1"/>
        <v>#DIV/0!</v>
      </c>
      <c r="L32" s="22">
        <f t="shared" si="2"/>
        <v>810.65</v>
      </c>
      <c r="M32" s="33" t="e">
        <f t="shared" si="3"/>
        <v>#DIV/0!</v>
      </c>
      <c r="N32" s="22">
        <f t="shared" si="4"/>
        <v>810.65</v>
      </c>
      <c r="O32" s="33" t="e">
        <f t="shared" si="5"/>
        <v>#DIV/0!</v>
      </c>
      <c r="P32" s="22">
        <f t="shared" si="6"/>
        <v>810.65</v>
      </c>
    </row>
    <row r="33" spans="1:16" ht="63.75" hidden="1" outlineLevel="7">
      <c r="A33" s="24" t="s">
        <v>28</v>
      </c>
      <c r="B33" s="25" t="s">
        <v>29</v>
      </c>
      <c r="C33" s="41"/>
      <c r="D33" s="41">
        <v>0</v>
      </c>
      <c r="E33" s="26">
        <v>0</v>
      </c>
      <c r="F33" s="27">
        <v>0</v>
      </c>
      <c r="G33" s="27">
        <v>0</v>
      </c>
      <c r="H33" s="27">
        <v>810.65</v>
      </c>
      <c r="I33" s="47">
        <f t="shared" si="9"/>
        <v>2.4457231807553816E-4</v>
      </c>
      <c r="J33" s="47">
        <f t="shared" si="10"/>
        <v>1.5002588559566363E-3</v>
      </c>
      <c r="K33" s="33" t="e">
        <f t="shared" si="1"/>
        <v>#DIV/0!</v>
      </c>
      <c r="L33" s="22">
        <f t="shared" si="2"/>
        <v>810.65</v>
      </c>
      <c r="M33" s="33" t="e">
        <f t="shared" si="3"/>
        <v>#DIV/0!</v>
      </c>
      <c r="N33" s="22">
        <f t="shared" si="4"/>
        <v>810.65</v>
      </c>
      <c r="O33" s="33" t="e">
        <f t="shared" si="5"/>
        <v>#DIV/0!</v>
      </c>
      <c r="P33" s="22">
        <f t="shared" si="6"/>
        <v>810.65</v>
      </c>
    </row>
    <row r="34" spans="1:16" ht="114.75" hidden="1" outlineLevel="4">
      <c r="A34" s="19" t="s">
        <v>30</v>
      </c>
      <c r="B34" s="20" t="s">
        <v>31</v>
      </c>
      <c r="C34" s="23"/>
      <c r="D34" s="23">
        <v>0</v>
      </c>
      <c r="E34" s="21">
        <v>0</v>
      </c>
      <c r="F34" s="22">
        <v>0</v>
      </c>
      <c r="G34" s="22">
        <v>0</v>
      </c>
      <c r="H34" s="22">
        <v>7029.45</v>
      </c>
      <c r="I34" s="47">
        <f t="shared" si="9"/>
        <v>2.1207782412830346E-3</v>
      </c>
      <c r="J34" s="47">
        <f t="shared" si="10"/>
        <v>1.3009306871034819E-2</v>
      </c>
      <c r="K34" s="33" t="e">
        <f t="shared" si="1"/>
        <v>#DIV/0!</v>
      </c>
      <c r="L34" s="22">
        <f t="shared" si="2"/>
        <v>7029.45</v>
      </c>
      <c r="M34" s="33" t="e">
        <f t="shared" si="3"/>
        <v>#DIV/0!</v>
      </c>
      <c r="N34" s="22">
        <f t="shared" si="4"/>
        <v>7029.45</v>
      </c>
      <c r="O34" s="33" t="e">
        <f t="shared" si="5"/>
        <v>#DIV/0!</v>
      </c>
      <c r="P34" s="22">
        <f t="shared" si="6"/>
        <v>7029.45</v>
      </c>
    </row>
    <row r="35" spans="1:16" ht="89.25" hidden="1" outlineLevel="7">
      <c r="A35" s="24" t="s">
        <v>30</v>
      </c>
      <c r="B35" s="25" t="s">
        <v>31</v>
      </c>
      <c r="C35" s="41"/>
      <c r="D35" s="41">
        <v>0</v>
      </c>
      <c r="E35" s="26">
        <v>0</v>
      </c>
      <c r="F35" s="27">
        <v>0</v>
      </c>
      <c r="G35" s="27">
        <v>0</v>
      </c>
      <c r="H35" s="27">
        <v>7029.45</v>
      </c>
      <c r="I35" s="47">
        <f t="shared" si="9"/>
        <v>2.1207782412830346E-3</v>
      </c>
      <c r="J35" s="47">
        <f t="shared" si="10"/>
        <v>1.3009306871034819E-2</v>
      </c>
      <c r="K35" s="33" t="e">
        <f t="shared" si="1"/>
        <v>#DIV/0!</v>
      </c>
      <c r="L35" s="22">
        <f t="shared" si="2"/>
        <v>7029.45</v>
      </c>
      <c r="M35" s="33" t="e">
        <f t="shared" si="3"/>
        <v>#DIV/0!</v>
      </c>
      <c r="N35" s="22">
        <f t="shared" si="4"/>
        <v>7029.45</v>
      </c>
      <c r="O35" s="33" t="e">
        <f t="shared" si="5"/>
        <v>#DIV/0!</v>
      </c>
      <c r="P35" s="22">
        <f t="shared" si="6"/>
        <v>7029.45</v>
      </c>
    </row>
    <row r="36" spans="1:16" ht="63.75" hidden="1" outlineLevel="4">
      <c r="A36" s="19" t="s">
        <v>32</v>
      </c>
      <c r="B36" s="20" t="s">
        <v>33</v>
      </c>
      <c r="C36" s="23"/>
      <c r="D36" s="23">
        <v>0</v>
      </c>
      <c r="E36" s="21">
        <v>0</v>
      </c>
      <c r="F36" s="22">
        <v>0</v>
      </c>
      <c r="G36" s="22">
        <v>0</v>
      </c>
      <c r="H36" s="22">
        <v>-4.87</v>
      </c>
      <c r="I36" s="47">
        <f t="shared" si="9"/>
        <v>-1.4692742725317596E-6</v>
      </c>
      <c r="J36" s="47">
        <f t="shared" si="10"/>
        <v>-9.0128423222214512E-6</v>
      </c>
      <c r="K36" s="33" t="e">
        <f t="shared" si="1"/>
        <v>#DIV/0!</v>
      </c>
      <c r="L36" s="22">
        <f t="shared" si="2"/>
        <v>-4.87</v>
      </c>
      <c r="M36" s="33" t="e">
        <f t="shared" si="3"/>
        <v>#DIV/0!</v>
      </c>
      <c r="N36" s="22">
        <f t="shared" si="4"/>
        <v>-4.87</v>
      </c>
      <c r="O36" s="33" t="e">
        <f t="shared" si="5"/>
        <v>#DIV/0!</v>
      </c>
      <c r="P36" s="22">
        <f t="shared" si="6"/>
        <v>-4.87</v>
      </c>
    </row>
    <row r="37" spans="1:16" ht="63.75" hidden="1" outlineLevel="7">
      <c r="A37" s="24" t="s">
        <v>32</v>
      </c>
      <c r="B37" s="25" t="s">
        <v>33</v>
      </c>
      <c r="C37" s="41"/>
      <c r="D37" s="41">
        <v>0</v>
      </c>
      <c r="E37" s="26">
        <v>0</v>
      </c>
      <c r="F37" s="27">
        <v>0</v>
      </c>
      <c r="G37" s="27">
        <v>0</v>
      </c>
      <c r="H37" s="27">
        <v>-4.87</v>
      </c>
      <c r="I37" s="47">
        <f t="shared" si="9"/>
        <v>-1.4692742725317596E-6</v>
      </c>
      <c r="J37" s="47">
        <f t="shared" si="10"/>
        <v>-9.0128423222214512E-6</v>
      </c>
      <c r="K37" s="33" t="e">
        <f t="shared" si="1"/>
        <v>#DIV/0!</v>
      </c>
      <c r="L37" s="22">
        <f t="shared" si="2"/>
        <v>-4.87</v>
      </c>
      <c r="M37" s="33" t="e">
        <f t="shared" si="3"/>
        <v>#DIV/0!</v>
      </c>
      <c r="N37" s="22">
        <f t="shared" si="4"/>
        <v>-4.87</v>
      </c>
      <c r="O37" s="33" t="e">
        <f t="shared" si="5"/>
        <v>#DIV/0!</v>
      </c>
      <c r="P37" s="22">
        <f t="shared" si="6"/>
        <v>-4.87</v>
      </c>
    </row>
    <row r="38" spans="1:16" ht="127.5" hidden="1" outlineLevel="3">
      <c r="A38" s="19" t="s">
        <v>34</v>
      </c>
      <c r="B38" s="28" t="s">
        <v>35</v>
      </c>
      <c r="C38" s="23"/>
      <c r="D38" s="23">
        <v>10000</v>
      </c>
      <c r="E38" s="21">
        <v>10000</v>
      </c>
      <c r="F38" s="22">
        <v>2500</v>
      </c>
      <c r="G38" s="22">
        <v>2500</v>
      </c>
      <c r="H38" s="22">
        <v>2594.4</v>
      </c>
      <c r="I38" s="47">
        <f t="shared" si="9"/>
        <v>7.827279615310877E-4</v>
      </c>
      <c r="J38" s="47">
        <f t="shared" si="10"/>
        <v>4.801420558679945E-3</v>
      </c>
      <c r="K38" s="33" t="e">
        <f t="shared" si="1"/>
        <v>#DIV/0!</v>
      </c>
      <c r="L38" s="22">
        <f t="shared" si="2"/>
        <v>2594.4</v>
      </c>
      <c r="M38" s="33">
        <f t="shared" si="3"/>
        <v>25.943999999999999</v>
      </c>
      <c r="N38" s="22">
        <f t="shared" si="4"/>
        <v>-7405.6</v>
      </c>
      <c r="O38" s="33">
        <f t="shared" si="5"/>
        <v>25.943999999999999</v>
      </c>
      <c r="P38" s="22">
        <f t="shared" si="6"/>
        <v>-7405.6</v>
      </c>
    </row>
    <row r="39" spans="1:16" ht="165.75" hidden="1" outlineLevel="4">
      <c r="A39" s="19" t="s">
        <v>36</v>
      </c>
      <c r="B39" s="28" t="s">
        <v>37</v>
      </c>
      <c r="C39" s="23"/>
      <c r="D39" s="23">
        <v>10000</v>
      </c>
      <c r="E39" s="21">
        <v>10000</v>
      </c>
      <c r="F39" s="22">
        <v>2500</v>
      </c>
      <c r="G39" s="22">
        <v>2500</v>
      </c>
      <c r="H39" s="22">
        <v>2594.4</v>
      </c>
      <c r="I39" s="47">
        <f t="shared" si="9"/>
        <v>7.827279615310877E-4</v>
      </c>
      <c r="J39" s="47">
        <f t="shared" si="10"/>
        <v>4.801420558679945E-3</v>
      </c>
      <c r="K39" s="33" t="e">
        <f t="shared" si="1"/>
        <v>#DIV/0!</v>
      </c>
      <c r="L39" s="22">
        <f t="shared" si="2"/>
        <v>2594.4</v>
      </c>
      <c r="M39" s="33">
        <f t="shared" si="3"/>
        <v>25.943999999999999</v>
      </c>
      <c r="N39" s="22">
        <f t="shared" si="4"/>
        <v>-7405.6</v>
      </c>
      <c r="O39" s="33">
        <f t="shared" si="5"/>
        <v>25.943999999999999</v>
      </c>
      <c r="P39" s="22">
        <f t="shared" si="6"/>
        <v>-7405.6</v>
      </c>
    </row>
    <row r="40" spans="1:16" ht="140.25" hidden="1" outlineLevel="7">
      <c r="A40" s="24" t="s">
        <v>36</v>
      </c>
      <c r="B40" s="29" t="s">
        <v>37</v>
      </c>
      <c r="C40" s="41"/>
      <c r="D40" s="41">
        <v>10000</v>
      </c>
      <c r="E40" s="26">
        <v>10000</v>
      </c>
      <c r="F40" s="27">
        <v>2500</v>
      </c>
      <c r="G40" s="27">
        <v>2500</v>
      </c>
      <c r="H40" s="27">
        <v>2594.4</v>
      </c>
      <c r="I40" s="47">
        <f t="shared" si="9"/>
        <v>7.827279615310877E-4</v>
      </c>
      <c r="J40" s="47">
        <f t="shared" si="10"/>
        <v>4.801420558679945E-3</v>
      </c>
      <c r="K40" s="33" t="e">
        <f t="shared" si="1"/>
        <v>#DIV/0!</v>
      </c>
      <c r="L40" s="22">
        <f t="shared" si="2"/>
        <v>2594.4</v>
      </c>
      <c r="M40" s="33">
        <f t="shared" si="3"/>
        <v>25.943999999999999</v>
      </c>
      <c r="N40" s="22">
        <f t="shared" si="4"/>
        <v>-7405.6</v>
      </c>
      <c r="O40" s="33">
        <f t="shared" si="5"/>
        <v>25.943999999999999</v>
      </c>
      <c r="P40" s="22">
        <f t="shared" si="6"/>
        <v>-7405.6</v>
      </c>
    </row>
    <row r="41" spans="1:16" s="14" customFormat="1" ht="36.75" customHeight="1" outlineLevel="1" collapsed="1">
      <c r="A41" s="19" t="s">
        <v>38</v>
      </c>
      <c r="B41" s="20" t="s">
        <v>314</v>
      </c>
      <c r="C41" s="23">
        <v>2958183.55</v>
      </c>
      <c r="D41" s="23">
        <v>3836800</v>
      </c>
      <c r="E41" s="21">
        <v>3836800</v>
      </c>
      <c r="F41" s="22">
        <v>956000</v>
      </c>
      <c r="G41" s="22">
        <v>956000</v>
      </c>
      <c r="H41" s="22">
        <v>4011477.42</v>
      </c>
      <c r="I41" s="47">
        <f t="shared" si="9"/>
        <v>1.2102588435417001</v>
      </c>
      <c r="J41" s="47">
        <f t="shared" si="10"/>
        <v>7.4239863379079489</v>
      </c>
      <c r="K41" s="33">
        <f t="shared" si="1"/>
        <v>135.60610260306532</v>
      </c>
      <c r="L41" s="22">
        <f t="shared" si="2"/>
        <v>1053293.8700000001</v>
      </c>
      <c r="M41" s="33">
        <f t="shared" si="3"/>
        <v>104.55268505004169</v>
      </c>
      <c r="N41" s="22">
        <f t="shared" si="4"/>
        <v>174677.41999999993</v>
      </c>
      <c r="O41" s="33">
        <f t="shared" si="5"/>
        <v>104.55268505004169</v>
      </c>
      <c r="P41" s="22">
        <f t="shared" si="6"/>
        <v>174677.41999999993</v>
      </c>
    </row>
    <row r="42" spans="1:16" s="14" customFormat="1" ht="38.25" hidden="1" outlineLevel="2">
      <c r="A42" s="19" t="s">
        <v>39</v>
      </c>
      <c r="B42" s="20" t="s">
        <v>40</v>
      </c>
      <c r="C42" s="23"/>
      <c r="D42" s="23">
        <v>3836800</v>
      </c>
      <c r="E42" s="21">
        <v>3836800</v>
      </c>
      <c r="F42" s="22">
        <v>956000</v>
      </c>
      <c r="G42" s="22">
        <v>956000</v>
      </c>
      <c r="H42" s="22">
        <v>1805817.32</v>
      </c>
      <c r="I42" s="47">
        <f t="shared" si="9"/>
        <v>0.5448133324780805</v>
      </c>
      <c r="J42" s="47">
        <f t="shared" si="10"/>
        <v>3.3420013897118106</v>
      </c>
      <c r="K42" s="33" t="e">
        <f t="shared" si="1"/>
        <v>#DIV/0!</v>
      </c>
      <c r="L42" s="22">
        <f t="shared" si="2"/>
        <v>1805817.32</v>
      </c>
      <c r="M42" s="33">
        <f t="shared" si="3"/>
        <v>47.065714136780649</v>
      </c>
      <c r="N42" s="22">
        <f t="shared" si="4"/>
        <v>-2030982.68</v>
      </c>
      <c r="O42" s="33">
        <f t="shared" si="5"/>
        <v>47.065714136780649</v>
      </c>
      <c r="P42" s="22">
        <f t="shared" si="6"/>
        <v>-2030982.68</v>
      </c>
    </row>
    <row r="43" spans="1:16" s="14" customFormat="1" ht="102" hidden="1" outlineLevel="3">
      <c r="A43" s="19" t="s">
        <v>41</v>
      </c>
      <c r="B43" s="20" t="s">
        <v>42</v>
      </c>
      <c r="C43" s="23"/>
      <c r="D43" s="23">
        <v>1167900</v>
      </c>
      <c r="E43" s="21">
        <v>1167900</v>
      </c>
      <c r="F43" s="22">
        <v>290000</v>
      </c>
      <c r="G43" s="22">
        <v>290000</v>
      </c>
      <c r="H43" s="22">
        <v>614186.54</v>
      </c>
      <c r="I43" s="47">
        <f t="shared" si="9"/>
        <v>0.18529948290704282</v>
      </c>
      <c r="J43" s="47">
        <f t="shared" si="10"/>
        <v>1.1366666204211002</v>
      </c>
      <c r="K43" s="33" t="e">
        <f t="shared" si="1"/>
        <v>#DIV/0!</v>
      </c>
      <c r="L43" s="22">
        <f t="shared" si="2"/>
        <v>614186.54</v>
      </c>
      <c r="M43" s="33">
        <f t="shared" si="3"/>
        <v>52.588966521106265</v>
      </c>
      <c r="N43" s="22">
        <f t="shared" si="4"/>
        <v>-553713.46</v>
      </c>
      <c r="O43" s="33">
        <f t="shared" si="5"/>
        <v>52.588966521106265</v>
      </c>
      <c r="P43" s="22">
        <f t="shared" si="6"/>
        <v>-553713.46</v>
      </c>
    </row>
    <row r="44" spans="1:16" s="14" customFormat="1" ht="102" hidden="1" outlineLevel="7">
      <c r="A44" s="19" t="s">
        <v>41</v>
      </c>
      <c r="B44" s="20" t="s">
        <v>42</v>
      </c>
      <c r="C44" s="23"/>
      <c r="D44" s="23">
        <v>1167900</v>
      </c>
      <c r="E44" s="26">
        <v>1167900</v>
      </c>
      <c r="F44" s="22">
        <v>290000</v>
      </c>
      <c r="G44" s="22">
        <v>290000</v>
      </c>
      <c r="H44" s="22">
        <v>614186.54</v>
      </c>
      <c r="I44" s="47">
        <f t="shared" si="9"/>
        <v>0.18529948290704282</v>
      </c>
      <c r="J44" s="47">
        <f t="shared" si="10"/>
        <v>1.1366666204211002</v>
      </c>
      <c r="K44" s="33" t="e">
        <f t="shared" ref="K44:K75" si="12">H44/C44*100</f>
        <v>#DIV/0!</v>
      </c>
      <c r="L44" s="22">
        <f t="shared" ref="L44:L75" si="13">H44-C44</f>
        <v>614186.54</v>
      </c>
      <c r="M44" s="33">
        <f t="shared" ref="M44:M64" si="14">H44/D44*100</f>
        <v>52.588966521106265</v>
      </c>
      <c r="N44" s="22">
        <f t="shared" ref="N44:N75" si="15">H44-D44</f>
        <v>-553713.46</v>
      </c>
      <c r="O44" s="33">
        <f t="shared" ref="O44:O64" si="16">H44/E44*100</f>
        <v>52.588966521106265</v>
      </c>
      <c r="P44" s="22">
        <f t="shared" ref="P44:P75" si="17">H44-E44</f>
        <v>-553713.46</v>
      </c>
    </row>
    <row r="45" spans="1:16" s="14" customFormat="1" ht="127.5" hidden="1" outlineLevel="3">
      <c r="A45" s="19" t="s">
        <v>43</v>
      </c>
      <c r="B45" s="28" t="s">
        <v>44</v>
      </c>
      <c r="C45" s="23"/>
      <c r="D45" s="23">
        <v>24200</v>
      </c>
      <c r="E45" s="21">
        <v>24200</v>
      </c>
      <c r="F45" s="22">
        <v>6000</v>
      </c>
      <c r="G45" s="22">
        <v>6000</v>
      </c>
      <c r="H45" s="22">
        <v>10125.790000000001</v>
      </c>
      <c r="I45" s="47">
        <f t="shared" si="9"/>
        <v>3.0549410135645521E-3</v>
      </c>
      <c r="J45" s="47">
        <f t="shared" si="10"/>
        <v>1.873966091538537E-2</v>
      </c>
      <c r="K45" s="33" t="e">
        <f t="shared" si="12"/>
        <v>#DIV/0!</v>
      </c>
      <c r="L45" s="22">
        <f t="shared" si="13"/>
        <v>10125.790000000001</v>
      </c>
      <c r="M45" s="33">
        <f t="shared" si="14"/>
        <v>41.842107438016534</v>
      </c>
      <c r="N45" s="22">
        <f t="shared" si="15"/>
        <v>-14074.21</v>
      </c>
      <c r="O45" s="33">
        <f t="shared" si="16"/>
        <v>41.842107438016534</v>
      </c>
      <c r="P45" s="22">
        <f t="shared" si="17"/>
        <v>-14074.21</v>
      </c>
    </row>
    <row r="46" spans="1:16" s="14" customFormat="1" ht="127.5" hidden="1" outlineLevel="7">
      <c r="A46" s="19" t="s">
        <v>43</v>
      </c>
      <c r="B46" s="28" t="s">
        <v>44</v>
      </c>
      <c r="C46" s="23"/>
      <c r="D46" s="23">
        <v>24200</v>
      </c>
      <c r="E46" s="26">
        <v>24200</v>
      </c>
      <c r="F46" s="22">
        <v>6000</v>
      </c>
      <c r="G46" s="22">
        <v>6000</v>
      </c>
      <c r="H46" s="22">
        <v>10125.790000000001</v>
      </c>
      <c r="I46" s="47">
        <f t="shared" si="9"/>
        <v>3.0549410135645521E-3</v>
      </c>
      <c r="J46" s="47">
        <f t="shared" si="10"/>
        <v>1.873966091538537E-2</v>
      </c>
      <c r="K46" s="33" t="e">
        <f t="shared" si="12"/>
        <v>#DIV/0!</v>
      </c>
      <c r="L46" s="22">
        <f t="shared" si="13"/>
        <v>10125.790000000001</v>
      </c>
      <c r="M46" s="33">
        <f t="shared" si="14"/>
        <v>41.842107438016534</v>
      </c>
      <c r="N46" s="22">
        <f t="shared" si="15"/>
        <v>-14074.21</v>
      </c>
      <c r="O46" s="33">
        <f t="shared" si="16"/>
        <v>41.842107438016534</v>
      </c>
      <c r="P46" s="22">
        <f t="shared" si="17"/>
        <v>-14074.21</v>
      </c>
    </row>
    <row r="47" spans="1:16" s="14" customFormat="1" ht="102" hidden="1" outlineLevel="3">
      <c r="A47" s="19" t="s">
        <v>45</v>
      </c>
      <c r="B47" s="20" t="s">
        <v>46</v>
      </c>
      <c r="C47" s="23"/>
      <c r="D47" s="23">
        <v>2644700</v>
      </c>
      <c r="E47" s="21">
        <v>2644700</v>
      </c>
      <c r="F47" s="22">
        <v>660000</v>
      </c>
      <c r="G47" s="22">
        <v>660000</v>
      </c>
      <c r="H47" s="22">
        <v>1278185.3</v>
      </c>
      <c r="I47" s="47">
        <f t="shared" si="9"/>
        <v>0.38562726423373489</v>
      </c>
      <c r="J47" s="47">
        <f t="shared" si="10"/>
        <v>2.3655200343904155</v>
      </c>
      <c r="K47" s="33" t="e">
        <f t="shared" si="12"/>
        <v>#DIV/0!</v>
      </c>
      <c r="L47" s="22">
        <f t="shared" si="13"/>
        <v>1278185.3</v>
      </c>
      <c r="M47" s="33">
        <f t="shared" si="14"/>
        <v>48.330067682534882</v>
      </c>
      <c r="N47" s="22">
        <f t="shared" si="15"/>
        <v>-1366514.7</v>
      </c>
      <c r="O47" s="33">
        <f t="shared" si="16"/>
        <v>48.330067682534882</v>
      </c>
      <c r="P47" s="22">
        <f t="shared" si="17"/>
        <v>-1366514.7</v>
      </c>
    </row>
    <row r="48" spans="1:16" s="14" customFormat="1" ht="102" hidden="1" outlineLevel="7">
      <c r="A48" s="19" t="s">
        <v>45</v>
      </c>
      <c r="B48" s="20" t="s">
        <v>46</v>
      </c>
      <c r="C48" s="23"/>
      <c r="D48" s="23">
        <v>2644700</v>
      </c>
      <c r="E48" s="26">
        <v>2644700</v>
      </c>
      <c r="F48" s="22">
        <v>660000</v>
      </c>
      <c r="G48" s="22">
        <v>660000</v>
      </c>
      <c r="H48" s="22">
        <v>1278185.3</v>
      </c>
      <c r="I48" s="47">
        <f t="shared" si="9"/>
        <v>0.38562726423373489</v>
      </c>
      <c r="J48" s="47">
        <f t="shared" si="10"/>
        <v>2.3655200343904155</v>
      </c>
      <c r="K48" s="33" t="e">
        <f t="shared" si="12"/>
        <v>#DIV/0!</v>
      </c>
      <c r="L48" s="22">
        <f t="shared" si="13"/>
        <v>1278185.3</v>
      </c>
      <c r="M48" s="33">
        <f t="shared" si="14"/>
        <v>48.330067682534882</v>
      </c>
      <c r="N48" s="22">
        <f t="shared" si="15"/>
        <v>-1366514.7</v>
      </c>
      <c r="O48" s="33">
        <f t="shared" si="16"/>
        <v>48.330067682534882</v>
      </c>
      <c r="P48" s="22">
        <f t="shared" si="17"/>
        <v>-1366514.7</v>
      </c>
    </row>
    <row r="49" spans="1:16" s="14" customFormat="1" ht="102" hidden="1" outlineLevel="3">
      <c r="A49" s="19" t="s">
        <v>47</v>
      </c>
      <c r="B49" s="20" t="s">
        <v>48</v>
      </c>
      <c r="C49" s="23"/>
      <c r="D49" s="23">
        <v>0</v>
      </c>
      <c r="E49" s="21">
        <v>0</v>
      </c>
      <c r="F49" s="22">
        <v>0</v>
      </c>
      <c r="G49" s="22">
        <v>0</v>
      </c>
      <c r="H49" s="22">
        <v>-96680.31</v>
      </c>
      <c r="I49" s="47">
        <f t="shared" si="9"/>
        <v>-2.916835567626181E-2</v>
      </c>
      <c r="J49" s="47">
        <f t="shared" si="10"/>
        <v>-0.1789249260150903</v>
      </c>
      <c r="K49" s="33" t="e">
        <f t="shared" si="12"/>
        <v>#DIV/0!</v>
      </c>
      <c r="L49" s="22">
        <f t="shared" si="13"/>
        <v>-96680.31</v>
      </c>
      <c r="M49" s="33" t="e">
        <f t="shared" si="14"/>
        <v>#DIV/0!</v>
      </c>
      <c r="N49" s="22">
        <f t="shared" si="15"/>
        <v>-96680.31</v>
      </c>
      <c r="O49" s="33" t="e">
        <f t="shared" si="16"/>
        <v>#DIV/0!</v>
      </c>
      <c r="P49" s="22">
        <f t="shared" si="17"/>
        <v>-96680.31</v>
      </c>
    </row>
    <row r="50" spans="1:16" s="14" customFormat="1" ht="102" hidden="1" outlineLevel="7">
      <c r="A50" s="19" t="s">
        <v>47</v>
      </c>
      <c r="B50" s="20" t="s">
        <v>48</v>
      </c>
      <c r="C50" s="23"/>
      <c r="D50" s="23">
        <v>0</v>
      </c>
      <c r="E50" s="26">
        <v>0</v>
      </c>
      <c r="F50" s="22">
        <v>0</v>
      </c>
      <c r="G50" s="22">
        <v>0</v>
      </c>
      <c r="H50" s="22">
        <v>-96680.31</v>
      </c>
      <c r="I50" s="47">
        <f t="shared" si="9"/>
        <v>-2.916835567626181E-2</v>
      </c>
      <c r="J50" s="47">
        <f t="shared" si="10"/>
        <v>-0.1789249260150903</v>
      </c>
      <c r="K50" s="33" t="e">
        <f t="shared" si="12"/>
        <v>#DIV/0!</v>
      </c>
      <c r="L50" s="22">
        <f t="shared" si="13"/>
        <v>-96680.31</v>
      </c>
      <c r="M50" s="33" t="e">
        <f t="shared" si="14"/>
        <v>#DIV/0!</v>
      </c>
      <c r="N50" s="22">
        <f t="shared" si="15"/>
        <v>-96680.31</v>
      </c>
      <c r="O50" s="33" t="e">
        <f t="shared" si="16"/>
        <v>#DIV/0!</v>
      </c>
      <c r="P50" s="22">
        <f t="shared" si="17"/>
        <v>-96680.31</v>
      </c>
    </row>
    <row r="51" spans="1:16" s="14" customFormat="1" ht="16.5" customHeight="1" outlineLevel="1" collapsed="1">
      <c r="A51" s="19" t="s">
        <v>49</v>
      </c>
      <c r="B51" s="20" t="s">
        <v>50</v>
      </c>
      <c r="C51" s="23">
        <f t="shared" ref="C51:H51" si="18">C52+C65</f>
        <v>3657383.51</v>
      </c>
      <c r="D51" s="23">
        <f t="shared" si="18"/>
        <v>3566000</v>
      </c>
      <c r="E51" s="22">
        <f t="shared" si="18"/>
        <v>3431542.77</v>
      </c>
      <c r="F51" s="22">
        <f t="shared" si="18"/>
        <v>891500</v>
      </c>
      <c r="G51" s="22">
        <f t="shared" si="18"/>
        <v>891500</v>
      </c>
      <c r="H51" s="22">
        <f t="shared" si="18"/>
        <v>3446149.6700000004</v>
      </c>
      <c r="I51" s="47">
        <f t="shared" si="9"/>
        <v>1.0397000101488325</v>
      </c>
      <c r="J51" s="47">
        <f t="shared" si="10"/>
        <v>6.3777420111879852</v>
      </c>
      <c r="K51" s="33">
        <f t="shared" si="12"/>
        <v>94.224454738682866</v>
      </c>
      <c r="L51" s="22">
        <f t="shared" si="13"/>
        <v>-211233.83999999939</v>
      </c>
      <c r="M51" s="33">
        <f t="shared" si="14"/>
        <v>96.639082164890638</v>
      </c>
      <c r="N51" s="22">
        <f t="shared" si="15"/>
        <v>-119850.32999999961</v>
      </c>
      <c r="O51" s="33">
        <f t="shared" si="16"/>
        <v>100.42566568389297</v>
      </c>
      <c r="P51" s="22">
        <f t="shared" si="17"/>
        <v>14606.900000000373</v>
      </c>
    </row>
    <row r="52" spans="1:16" s="13" customFormat="1" ht="25.5" outlineLevel="2" collapsed="1">
      <c r="A52" s="24" t="s">
        <v>51</v>
      </c>
      <c r="B52" s="25" t="s">
        <v>52</v>
      </c>
      <c r="C52" s="41">
        <v>3648383.51</v>
      </c>
      <c r="D52" s="41">
        <v>3566000</v>
      </c>
      <c r="E52" s="26">
        <v>3423413.28</v>
      </c>
      <c r="F52" s="27">
        <v>891500</v>
      </c>
      <c r="G52" s="27">
        <v>891500</v>
      </c>
      <c r="H52" s="27">
        <v>3427020.18</v>
      </c>
      <c r="I52" s="48">
        <f t="shared" si="9"/>
        <v>1.0339286615854539</v>
      </c>
      <c r="J52" s="48">
        <f t="shared" si="10"/>
        <v>6.3423393259570791</v>
      </c>
      <c r="K52" s="34">
        <f t="shared" si="12"/>
        <v>93.932564123446554</v>
      </c>
      <c r="L52" s="27">
        <f t="shared" si="13"/>
        <v>-221363.32999999961</v>
      </c>
      <c r="M52" s="34">
        <f t="shared" si="14"/>
        <v>96.102641054402696</v>
      </c>
      <c r="N52" s="27">
        <f t="shared" si="15"/>
        <v>-138979.81999999983</v>
      </c>
      <c r="O52" s="34">
        <f t="shared" si="16"/>
        <v>100.10535975954384</v>
      </c>
      <c r="P52" s="27">
        <f t="shared" si="17"/>
        <v>3606.9000000003725</v>
      </c>
    </row>
    <row r="53" spans="1:16" s="13" customFormat="1" ht="25.5" hidden="1" outlineLevel="3">
      <c r="A53" s="24" t="s">
        <v>53</v>
      </c>
      <c r="B53" s="25" t="s">
        <v>52</v>
      </c>
      <c r="C53" s="41"/>
      <c r="D53" s="41">
        <v>3566000</v>
      </c>
      <c r="E53" s="26">
        <v>3566000</v>
      </c>
      <c r="F53" s="27">
        <v>891500</v>
      </c>
      <c r="G53" s="27">
        <v>891500</v>
      </c>
      <c r="H53" s="27">
        <v>1746582.16</v>
      </c>
      <c r="I53" s="48">
        <f t="shared" si="9"/>
        <v>0.52694214220758717</v>
      </c>
      <c r="J53" s="48">
        <f t="shared" si="10"/>
        <v>3.2323756901201142</v>
      </c>
      <c r="K53" s="34" t="e">
        <f t="shared" si="12"/>
        <v>#DIV/0!</v>
      </c>
      <c r="L53" s="27">
        <f t="shared" si="13"/>
        <v>1746582.16</v>
      </c>
      <c r="M53" s="34">
        <f t="shared" si="14"/>
        <v>48.978748177229384</v>
      </c>
      <c r="N53" s="27">
        <f t="shared" si="15"/>
        <v>-1819417.84</v>
      </c>
      <c r="O53" s="34">
        <f t="shared" si="16"/>
        <v>48.978748177229384</v>
      </c>
      <c r="P53" s="27">
        <f t="shared" si="17"/>
        <v>-1819417.84</v>
      </c>
    </row>
    <row r="54" spans="1:16" s="13" customFormat="1" ht="63.75" hidden="1" outlineLevel="4">
      <c r="A54" s="24" t="s">
        <v>54</v>
      </c>
      <c r="B54" s="25" t="s">
        <v>55</v>
      </c>
      <c r="C54" s="41"/>
      <c r="D54" s="41">
        <v>3566000</v>
      </c>
      <c r="E54" s="26">
        <v>3566000</v>
      </c>
      <c r="F54" s="27">
        <v>891500</v>
      </c>
      <c r="G54" s="27">
        <v>891500</v>
      </c>
      <c r="H54" s="27">
        <v>1733117.1</v>
      </c>
      <c r="I54" s="48">
        <f t="shared" si="9"/>
        <v>0.52287974667656112</v>
      </c>
      <c r="J54" s="48">
        <f t="shared" si="10"/>
        <v>3.2074560879354634</v>
      </c>
      <c r="K54" s="34" t="e">
        <f t="shared" si="12"/>
        <v>#DIV/0!</v>
      </c>
      <c r="L54" s="27">
        <f t="shared" si="13"/>
        <v>1733117.1</v>
      </c>
      <c r="M54" s="34">
        <f t="shared" si="14"/>
        <v>48.601152551878855</v>
      </c>
      <c r="N54" s="27">
        <f t="shared" si="15"/>
        <v>-1832882.9</v>
      </c>
      <c r="O54" s="34">
        <f t="shared" si="16"/>
        <v>48.601152551878855</v>
      </c>
      <c r="P54" s="27">
        <f t="shared" si="17"/>
        <v>-1832882.9</v>
      </c>
    </row>
    <row r="55" spans="1:16" s="13" customFormat="1" ht="63.75" hidden="1" outlineLevel="7">
      <c r="A55" s="24" t="s">
        <v>54</v>
      </c>
      <c r="B55" s="25" t="s">
        <v>55</v>
      </c>
      <c r="C55" s="41"/>
      <c r="D55" s="41">
        <v>3566000</v>
      </c>
      <c r="E55" s="26">
        <v>3566000</v>
      </c>
      <c r="F55" s="27">
        <v>891500</v>
      </c>
      <c r="G55" s="27">
        <v>891500</v>
      </c>
      <c r="H55" s="27">
        <v>1733117.1</v>
      </c>
      <c r="I55" s="48">
        <f t="shared" si="9"/>
        <v>0.52287974667656112</v>
      </c>
      <c r="J55" s="48">
        <f t="shared" si="10"/>
        <v>3.2074560879354634</v>
      </c>
      <c r="K55" s="34" t="e">
        <f t="shared" si="12"/>
        <v>#DIV/0!</v>
      </c>
      <c r="L55" s="27">
        <f t="shared" si="13"/>
        <v>1733117.1</v>
      </c>
      <c r="M55" s="34">
        <f t="shared" si="14"/>
        <v>48.601152551878855</v>
      </c>
      <c r="N55" s="27">
        <f t="shared" si="15"/>
        <v>-1832882.9</v>
      </c>
      <c r="O55" s="34">
        <f t="shared" si="16"/>
        <v>48.601152551878855</v>
      </c>
      <c r="P55" s="27">
        <f t="shared" si="17"/>
        <v>-1832882.9</v>
      </c>
    </row>
    <row r="56" spans="1:16" s="13" customFormat="1" ht="38.25" hidden="1" outlineLevel="4">
      <c r="A56" s="24" t="s">
        <v>56</v>
      </c>
      <c r="B56" s="25" t="s">
        <v>57</v>
      </c>
      <c r="C56" s="41"/>
      <c r="D56" s="41">
        <v>0</v>
      </c>
      <c r="E56" s="26">
        <v>0</v>
      </c>
      <c r="F56" s="27">
        <v>0</v>
      </c>
      <c r="G56" s="27">
        <v>0</v>
      </c>
      <c r="H56" s="27">
        <v>5571.55</v>
      </c>
      <c r="I56" s="48">
        <f t="shared" si="9"/>
        <v>1.680931226514235E-3</v>
      </c>
      <c r="J56" s="48">
        <f t="shared" si="10"/>
        <v>1.0311191301924625E-2</v>
      </c>
      <c r="K56" s="34" t="e">
        <f t="shared" si="12"/>
        <v>#DIV/0!</v>
      </c>
      <c r="L56" s="27">
        <f t="shared" si="13"/>
        <v>5571.55</v>
      </c>
      <c r="M56" s="34" t="e">
        <f t="shared" si="14"/>
        <v>#DIV/0!</v>
      </c>
      <c r="N56" s="27">
        <f t="shared" si="15"/>
        <v>5571.55</v>
      </c>
      <c r="O56" s="34" t="e">
        <f t="shared" si="16"/>
        <v>#DIV/0!</v>
      </c>
      <c r="P56" s="27">
        <f t="shared" si="17"/>
        <v>5571.55</v>
      </c>
    </row>
    <row r="57" spans="1:16" s="13" customFormat="1" ht="38.25" hidden="1" outlineLevel="7">
      <c r="A57" s="24" t="s">
        <v>56</v>
      </c>
      <c r="B57" s="25" t="s">
        <v>57</v>
      </c>
      <c r="C57" s="41"/>
      <c r="D57" s="41">
        <v>0</v>
      </c>
      <c r="E57" s="26">
        <v>0</v>
      </c>
      <c r="F57" s="27">
        <v>0</v>
      </c>
      <c r="G57" s="27">
        <v>0</v>
      </c>
      <c r="H57" s="27">
        <v>5571.55</v>
      </c>
      <c r="I57" s="48">
        <f t="shared" si="9"/>
        <v>1.680931226514235E-3</v>
      </c>
      <c r="J57" s="48">
        <f t="shared" si="10"/>
        <v>1.0311191301924625E-2</v>
      </c>
      <c r="K57" s="34" t="e">
        <f t="shared" si="12"/>
        <v>#DIV/0!</v>
      </c>
      <c r="L57" s="27">
        <f t="shared" si="13"/>
        <v>5571.55</v>
      </c>
      <c r="M57" s="34" t="e">
        <f t="shared" si="14"/>
        <v>#DIV/0!</v>
      </c>
      <c r="N57" s="27">
        <f t="shared" si="15"/>
        <v>5571.55</v>
      </c>
      <c r="O57" s="34" t="e">
        <f t="shared" si="16"/>
        <v>#DIV/0!</v>
      </c>
      <c r="P57" s="27">
        <f t="shared" si="17"/>
        <v>5571.55</v>
      </c>
    </row>
    <row r="58" spans="1:16" s="13" customFormat="1" ht="63.75" hidden="1" outlineLevel="4">
      <c r="A58" s="24" t="s">
        <v>58</v>
      </c>
      <c r="B58" s="25" t="s">
        <v>59</v>
      </c>
      <c r="C58" s="41"/>
      <c r="D58" s="41">
        <v>0</v>
      </c>
      <c r="E58" s="26">
        <v>0</v>
      </c>
      <c r="F58" s="27">
        <v>0</v>
      </c>
      <c r="G58" s="27">
        <v>0</v>
      </c>
      <c r="H58" s="27">
        <v>8134.6</v>
      </c>
      <c r="I58" s="48">
        <f t="shared" si="9"/>
        <v>2.4542009234777931E-3</v>
      </c>
      <c r="J58" s="48">
        <f t="shared" si="10"/>
        <v>1.5054592844834213E-2</v>
      </c>
      <c r="K58" s="34" t="e">
        <f t="shared" si="12"/>
        <v>#DIV/0!</v>
      </c>
      <c r="L58" s="27">
        <f t="shared" si="13"/>
        <v>8134.6</v>
      </c>
      <c r="M58" s="34" t="e">
        <f t="shared" si="14"/>
        <v>#DIV/0!</v>
      </c>
      <c r="N58" s="27">
        <f t="shared" si="15"/>
        <v>8134.6</v>
      </c>
      <c r="O58" s="34" t="e">
        <f t="shared" si="16"/>
        <v>#DIV/0!</v>
      </c>
      <c r="P58" s="27">
        <f t="shared" si="17"/>
        <v>8134.6</v>
      </c>
    </row>
    <row r="59" spans="1:16" s="13" customFormat="1" ht="63.75" hidden="1" outlineLevel="7">
      <c r="A59" s="24" t="s">
        <v>58</v>
      </c>
      <c r="B59" s="25" t="s">
        <v>59</v>
      </c>
      <c r="C59" s="41"/>
      <c r="D59" s="41">
        <v>0</v>
      </c>
      <c r="E59" s="26">
        <v>0</v>
      </c>
      <c r="F59" s="27">
        <v>0</v>
      </c>
      <c r="G59" s="27">
        <v>0</v>
      </c>
      <c r="H59" s="27">
        <v>8134.6</v>
      </c>
      <c r="I59" s="48">
        <f t="shared" si="9"/>
        <v>2.4542009234777931E-3</v>
      </c>
      <c r="J59" s="48">
        <f t="shared" si="10"/>
        <v>1.5054592844834213E-2</v>
      </c>
      <c r="K59" s="34" t="e">
        <f t="shared" si="12"/>
        <v>#DIV/0!</v>
      </c>
      <c r="L59" s="27">
        <f t="shared" si="13"/>
        <v>8134.6</v>
      </c>
      <c r="M59" s="34" t="e">
        <f t="shared" si="14"/>
        <v>#DIV/0!</v>
      </c>
      <c r="N59" s="27">
        <f t="shared" si="15"/>
        <v>8134.6</v>
      </c>
      <c r="O59" s="34" t="e">
        <f t="shared" si="16"/>
        <v>#DIV/0!</v>
      </c>
      <c r="P59" s="27">
        <f t="shared" si="17"/>
        <v>8134.6</v>
      </c>
    </row>
    <row r="60" spans="1:16" s="13" customFormat="1" ht="38.25" hidden="1" outlineLevel="4">
      <c r="A60" s="24" t="s">
        <v>60</v>
      </c>
      <c r="B60" s="25" t="s">
        <v>61</v>
      </c>
      <c r="C60" s="41"/>
      <c r="D60" s="41">
        <v>0</v>
      </c>
      <c r="E60" s="26">
        <v>0</v>
      </c>
      <c r="F60" s="27">
        <v>0</v>
      </c>
      <c r="G60" s="27">
        <v>0</v>
      </c>
      <c r="H60" s="27">
        <v>-241.09</v>
      </c>
      <c r="I60" s="48">
        <f t="shared" si="9"/>
        <v>-7.2736618966053789E-5</v>
      </c>
      <c r="J60" s="48">
        <f t="shared" si="10"/>
        <v>-4.4618196210767345E-4</v>
      </c>
      <c r="K60" s="34" t="e">
        <f t="shared" si="12"/>
        <v>#DIV/0!</v>
      </c>
      <c r="L60" s="27">
        <f t="shared" si="13"/>
        <v>-241.09</v>
      </c>
      <c r="M60" s="34" t="e">
        <f t="shared" si="14"/>
        <v>#DIV/0!</v>
      </c>
      <c r="N60" s="27">
        <f t="shared" si="15"/>
        <v>-241.09</v>
      </c>
      <c r="O60" s="34" t="e">
        <f t="shared" si="16"/>
        <v>#DIV/0!</v>
      </c>
      <c r="P60" s="27">
        <f t="shared" si="17"/>
        <v>-241.09</v>
      </c>
    </row>
    <row r="61" spans="1:16" s="13" customFormat="1" ht="38.25" hidden="1" outlineLevel="7">
      <c r="A61" s="24" t="s">
        <v>60</v>
      </c>
      <c r="B61" s="25" t="s">
        <v>61</v>
      </c>
      <c r="C61" s="41"/>
      <c r="D61" s="41">
        <v>0</v>
      </c>
      <c r="E61" s="26">
        <v>0</v>
      </c>
      <c r="F61" s="27">
        <v>0</v>
      </c>
      <c r="G61" s="27">
        <v>0</v>
      </c>
      <c r="H61" s="27">
        <v>-241.09</v>
      </c>
      <c r="I61" s="48">
        <f t="shared" si="9"/>
        <v>-7.2736618966053789E-5</v>
      </c>
      <c r="J61" s="48">
        <f t="shared" si="10"/>
        <v>-4.4618196210767345E-4</v>
      </c>
      <c r="K61" s="34" t="e">
        <f t="shared" si="12"/>
        <v>#DIV/0!</v>
      </c>
      <c r="L61" s="27">
        <f t="shared" si="13"/>
        <v>-241.09</v>
      </c>
      <c r="M61" s="34" t="e">
        <f t="shared" si="14"/>
        <v>#DIV/0!</v>
      </c>
      <c r="N61" s="27">
        <f t="shared" si="15"/>
        <v>-241.09</v>
      </c>
      <c r="O61" s="34" t="e">
        <f t="shared" si="16"/>
        <v>#DIV/0!</v>
      </c>
      <c r="P61" s="27">
        <f t="shared" si="17"/>
        <v>-241.09</v>
      </c>
    </row>
    <row r="62" spans="1:16" s="13" customFormat="1" ht="51" hidden="1" outlineLevel="3">
      <c r="A62" s="24" t="s">
        <v>62</v>
      </c>
      <c r="B62" s="25" t="s">
        <v>63</v>
      </c>
      <c r="C62" s="41"/>
      <c r="D62" s="41">
        <v>0</v>
      </c>
      <c r="E62" s="26">
        <v>0</v>
      </c>
      <c r="F62" s="27">
        <v>0</v>
      </c>
      <c r="G62" s="27">
        <v>0</v>
      </c>
      <c r="H62" s="27">
        <v>-3.12</v>
      </c>
      <c r="I62" s="48">
        <f t="shared" si="9"/>
        <v>-9.4130097131398148E-7</v>
      </c>
      <c r="J62" s="48">
        <f t="shared" si="10"/>
        <v>-5.7741412824088145E-6</v>
      </c>
      <c r="K62" s="34" t="e">
        <f t="shared" si="12"/>
        <v>#DIV/0!</v>
      </c>
      <c r="L62" s="27">
        <f t="shared" si="13"/>
        <v>-3.12</v>
      </c>
      <c r="M62" s="34" t="e">
        <f t="shared" si="14"/>
        <v>#DIV/0!</v>
      </c>
      <c r="N62" s="27">
        <f t="shared" si="15"/>
        <v>-3.12</v>
      </c>
      <c r="O62" s="34" t="e">
        <f t="shared" si="16"/>
        <v>#DIV/0!</v>
      </c>
      <c r="P62" s="27">
        <f t="shared" si="17"/>
        <v>-3.12</v>
      </c>
    </row>
    <row r="63" spans="1:16" s="13" customFormat="1" ht="89.25" hidden="1" outlineLevel="4">
      <c r="A63" s="24" t="s">
        <v>64</v>
      </c>
      <c r="B63" s="25" t="s">
        <v>65</v>
      </c>
      <c r="C63" s="41"/>
      <c r="D63" s="41">
        <v>0</v>
      </c>
      <c r="E63" s="26">
        <v>0</v>
      </c>
      <c r="F63" s="27">
        <v>0</v>
      </c>
      <c r="G63" s="27">
        <v>0</v>
      </c>
      <c r="H63" s="27">
        <v>-3.12</v>
      </c>
      <c r="I63" s="48">
        <f t="shared" si="9"/>
        <v>-9.4130097131398148E-7</v>
      </c>
      <c r="J63" s="48">
        <f t="shared" si="10"/>
        <v>-5.7741412824088145E-6</v>
      </c>
      <c r="K63" s="34" t="e">
        <f t="shared" si="12"/>
        <v>#DIV/0!</v>
      </c>
      <c r="L63" s="27">
        <f t="shared" si="13"/>
        <v>-3.12</v>
      </c>
      <c r="M63" s="34" t="e">
        <f t="shared" si="14"/>
        <v>#DIV/0!</v>
      </c>
      <c r="N63" s="27">
        <f t="shared" si="15"/>
        <v>-3.12</v>
      </c>
      <c r="O63" s="34" t="e">
        <f t="shared" si="16"/>
        <v>#DIV/0!</v>
      </c>
      <c r="P63" s="27">
        <f t="shared" si="17"/>
        <v>-3.12</v>
      </c>
    </row>
    <row r="64" spans="1:16" s="13" customFormat="1" ht="89.25" hidden="1" outlineLevel="7">
      <c r="A64" s="24" t="s">
        <v>64</v>
      </c>
      <c r="B64" s="25" t="s">
        <v>65</v>
      </c>
      <c r="C64" s="41"/>
      <c r="D64" s="41">
        <v>0</v>
      </c>
      <c r="E64" s="26">
        <v>0</v>
      </c>
      <c r="F64" s="27">
        <v>0</v>
      </c>
      <c r="G64" s="27">
        <v>0</v>
      </c>
      <c r="H64" s="27">
        <v>-3.12</v>
      </c>
      <c r="I64" s="48">
        <f t="shared" si="9"/>
        <v>-9.4130097131398148E-7</v>
      </c>
      <c r="J64" s="48">
        <f t="shared" si="10"/>
        <v>-5.7741412824088145E-6</v>
      </c>
      <c r="K64" s="34" t="e">
        <f t="shared" si="12"/>
        <v>#DIV/0!</v>
      </c>
      <c r="L64" s="27">
        <f t="shared" si="13"/>
        <v>-3.12</v>
      </c>
      <c r="M64" s="34" t="e">
        <f t="shared" si="14"/>
        <v>#DIV/0!</v>
      </c>
      <c r="N64" s="27">
        <f t="shared" si="15"/>
        <v>-3.12</v>
      </c>
      <c r="O64" s="34" t="e">
        <f t="shared" si="16"/>
        <v>#DIV/0!</v>
      </c>
      <c r="P64" s="27">
        <f t="shared" si="17"/>
        <v>-3.12</v>
      </c>
    </row>
    <row r="65" spans="1:16" s="13" customFormat="1" ht="25.5" outlineLevel="2" collapsed="1">
      <c r="A65" s="24" t="s">
        <v>66</v>
      </c>
      <c r="B65" s="25" t="s">
        <v>67</v>
      </c>
      <c r="C65" s="41">
        <v>9000</v>
      </c>
      <c r="D65" s="41">
        <v>0</v>
      </c>
      <c r="E65" s="26">
        <v>8129.49</v>
      </c>
      <c r="F65" s="27">
        <v>0</v>
      </c>
      <c r="G65" s="27">
        <v>0</v>
      </c>
      <c r="H65" s="27">
        <v>19129.490000000002</v>
      </c>
      <c r="I65" s="48">
        <f t="shared" si="9"/>
        <v>5.7713485633785564E-3</v>
      </c>
      <c r="J65" s="48">
        <f t="shared" si="10"/>
        <v>3.5402685230905964E-2</v>
      </c>
      <c r="K65" s="34">
        <f t="shared" si="12"/>
        <v>212.54988888888892</v>
      </c>
      <c r="L65" s="27">
        <f t="shared" si="13"/>
        <v>10129.490000000002</v>
      </c>
      <c r="M65" s="34">
        <v>0</v>
      </c>
      <c r="N65" s="27">
        <f t="shared" si="15"/>
        <v>19129.490000000002</v>
      </c>
      <c r="O65" s="34">
        <v>0</v>
      </c>
      <c r="P65" s="27">
        <f t="shared" si="17"/>
        <v>11000.000000000002</v>
      </c>
    </row>
    <row r="66" spans="1:16" ht="51" hidden="1" outlineLevel="3">
      <c r="A66" s="19" t="s">
        <v>68</v>
      </c>
      <c r="B66" s="20" t="s">
        <v>69</v>
      </c>
      <c r="C66" s="23"/>
      <c r="D66" s="23">
        <v>0</v>
      </c>
      <c r="E66" s="21">
        <v>0</v>
      </c>
      <c r="F66" s="22">
        <v>0</v>
      </c>
      <c r="G66" s="22">
        <v>0</v>
      </c>
      <c r="H66" s="22">
        <v>8050</v>
      </c>
      <c r="I66" s="47">
        <f t="shared" si="9"/>
        <v>2.4286771856017794E-3</v>
      </c>
      <c r="J66" s="47">
        <f t="shared" si="10"/>
        <v>1.4898024783138127E-2</v>
      </c>
      <c r="K66" s="33" t="e">
        <f t="shared" si="12"/>
        <v>#DIV/0!</v>
      </c>
      <c r="L66" s="22">
        <f t="shared" si="13"/>
        <v>8050</v>
      </c>
      <c r="M66" s="33" t="e">
        <f t="shared" ref="M66:M87" si="19">H66/D66*100</f>
        <v>#DIV/0!</v>
      </c>
      <c r="N66" s="22">
        <f t="shared" si="15"/>
        <v>8050</v>
      </c>
      <c r="O66" s="33" t="e">
        <f t="shared" ref="O66:O87" si="20">H66/E66*100</f>
        <v>#DIV/0!</v>
      </c>
      <c r="P66" s="22">
        <f t="shared" si="17"/>
        <v>8050</v>
      </c>
    </row>
    <row r="67" spans="1:16" ht="89.25" hidden="1" outlineLevel="4">
      <c r="A67" s="19" t="s">
        <v>70</v>
      </c>
      <c r="B67" s="20" t="s">
        <v>71</v>
      </c>
      <c r="C67" s="23"/>
      <c r="D67" s="23">
        <v>0</v>
      </c>
      <c r="E67" s="21">
        <v>0</v>
      </c>
      <c r="F67" s="22">
        <v>0</v>
      </c>
      <c r="G67" s="22">
        <v>0</v>
      </c>
      <c r="H67" s="22">
        <v>8050</v>
      </c>
      <c r="I67" s="47">
        <f t="shared" si="9"/>
        <v>2.4286771856017794E-3</v>
      </c>
      <c r="J67" s="47">
        <f t="shared" si="10"/>
        <v>1.4898024783138127E-2</v>
      </c>
      <c r="K67" s="33" t="e">
        <f t="shared" si="12"/>
        <v>#DIV/0!</v>
      </c>
      <c r="L67" s="22">
        <f t="shared" si="13"/>
        <v>8050</v>
      </c>
      <c r="M67" s="33" t="e">
        <f t="shared" si="19"/>
        <v>#DIV/0!</v>
      </c>
      <c r="N67" s="22">
        <f t="shared" si="15"/>
        <v>8050</v>
      </c>
      <c r="O67" s="33" t="e">
        <f t="shared" si="20"/>
        <v>#DIV/0!</v>
      </c>
      <c r="P67" s="22">
        <f t="shared" si="17"/>
        <v>8050</v>
      </c>
    </row>
    <row r="68" spans="1:16" ht="89.25" hidden="1" outlineLevel="7">
      <c r="A68" s="24" t="s">
        <v>70</v>
      </c>
      <c r="B68" s="25" t="s">
        <v>71</v>
      </c>
      <c r="C68" s="41"/>
      <c r="D68" s="41">
        <v>0</v>
      </c>
      <c r="E68" s="26">
        <v>0</v>
      </c>
      <c r="F68" s="27">
        <v>0</v>
      </c>
      <c r="G68" s="27">
        <v>0</v>
      </c>
      <c r="H68" s="27">
        <v>8050</v>
      </c>
      <c r="I68" s="47">
        <f t="shared" si="9"/>
        <v>2.4286771856017794E-3</v>
      </c>
      <c r="J68" s="47">
        <f t="shared" si="10"/>
        <v>1.4898024783138127E-2</v>
      </c>
      <c r="K68" s="33" t="e">
        <f t="shared" si="12"/>
        <v>#DIV/0!</v>
      </c>
      <c r="L68" s="22">
        <f t="shared" si="13"/>
        <v>8050</v>
      </c>
      <c r="M68" s="33" t="e">
        <f t="shared" si="19"/>
        <v>#DIV/0!</v>
      </c>
      <c r="N68" s="22">
        <f t="shared" si="15"/>
        <v>8050</v>
      </c>
      <c r="O68" s="33" t="e">
        <f t="shared" si="20"/>
        <v>#DIV/0!</v>
      </c>
      <c r="P68" s="22">
        <f t="shared" si="17"/>
        <v>8050</v>
      </c>
    </row>
    <row r="69" spans="1:16" s="14" customFormat="1" ht="16.5" customHeight="1" outlineLevel="1" collapsed="1">
      <c r="A69" s="19" t="s">
        <v>72</v>
      </c>
      <c r="B69" s="20" t="s">
        <v>73</v>
      </c>
      <c r="C69" s="23">
        <f>C70</f>
        <v>4809288.1800000006</v>
      </c>
      <c r="D69" s="23">
        <f t="shared" ref="D69:H69" si="21">D70</f>
        <v>5158000</v>
      </c>
      <c r="E69" s="22">
        <f t="shared" si="21"/>
        <v>5158000</v>
      </c>
      <c r="F69" s="22">
        <f t="shared" si="21"/>
        <v>589000</v>
      </c>
      <c r="G69" s="22">
        <f t="shared" si="21"/>
        <v>489000</v>
      </c>
      <c r="H69" s="22">
        <f t="shared" si="21"/>
        <v>4476248.29</v>
      </c>
      <c r="I69" s="47">
        <f t="shared" si="9"/>
        <v>1.3504797638524195</v>
      </c>
      <c r="J69" s="47">
        <f t="shared" si="10"/>
        <v>8.2841314235900203</v>
      </c>
      <c r="K69" s="33">
        <f t="shared" si="12"/>
        <v>93.075068959581444</v>
      </c>
      <c r="L69" s="22">
        <f t="shared" si="13"/>
        <v>-333039.8900000006</v>
      </c>
      <c r="M69" s="33">
        <f t="shared" si="19"/>
        <v>86.78263454827453</v>
      </c>
      <c r="N69" s="22">
        <f t="shared" si="15"/>
        <v>-681751.71</v>
      </c>
      <c r="O69" s="33">
        <f t="shared" si="20"/>
        <v>86.78263454827453</v>
      </c>
      <c r="P69" s="22">
        <f t="shared" si="17"/>
        <v>-681751.71</v>
      </c>
    </row>
    <row r="70" spans="1:16" s="13" customFormat="1" ht="14.25" customHeight="1" outlineLevel="2">
      <c r="A70" s="24" t="s">
        <v>74</v>
      </c>
      <c r="B70" s="25" t="s">
        <v>75</v>
      </c>
      <c r="C70" s="41">
        <f>C71+C78</f>
        <v>4809288.1800000006</v>
      </c>
      <c r="D70" s="41">
        <f t="shared" ref="D70:H70" si="22">D71+D78</f>
        <v>5158000</v>
      </c>
      <c r="E70" s="27">
        <f t="shared" si="22"/>
        <v>5158000</v>
      </c>
      <c r="F70" s="27">
        <f t="shared" si="22"/>
        <v>589000</v>
      </c>
      <c r="G70" s="27">
        <f t="shared" si="22"/>
        <v>489000</v>
      </c>
      <c r="H70" s="27">
        <f t="shared" si="22"/>
        <v>4476248.29</v>
      </c>
      <c r="I70" s="48">
        <f t="shared" si="9"/>
        <v>1.3504797638524195</v>
      </c>
      <c r="J70" s="48">
        <f t="shared" si="10"/>
        <v>8.2841314235900203</v>
      </c>
      <c r="K70" s="34">
        <f t="shared" si="12"/>
        <v>93.075068959581444</v>
      </c>
      <c r="L70" s="27">
        <f t="shared" si="13"/>
        <v>-333039.8900000006</v>
      </c>
      <c r="M70" s="34">
        <f t="shared" si="19"/>
        <v>86.78263454827453</v>
      </c>
      <c r="N70" s="27">
        <f t="shared" si="15"/>
        <v>-681751.71</v>
      </c>
      <c r="O70" s="34">
        <f t="shared" si="20"/>
        <v>86.78263454827453</v>
      </c>
      <c r="P70" s="27">
        <f t="shared" si="17"/>
        <v>-681751.71</v>
      </c>
    </row>
    <row r="71" spans="1:16" s="13" customFormat="1" ht="13.5" customHeight="1" outlineLevel="3" collapsed="1">
      <c r="A71" s="24" t="s">
        <v>76</v>
      </c>
      <c r="B71" s="25" t="s">
        <v>77</v>
      </c>
      <c r="C71" s="41">
        <v>543713.78</v>
      </c>
      <c r="D71" s="41">
        <v>755500</v>
      </c>
      <c r="E71" s="26">
        <v>755500</v>
      </c>
      <c r="F71" s="27">
        <v>189000</v>
      </c>
      <c r="G71" s="27">
        <v>189000</v>
      </c>
      <c r="H71" s="27">
        <v>447463.87</v>
      </c>
      <c r="I71" s="48">
        <f t="shared" si="9"/>
        <v>0.1349994152111901</v>
      </c>
      <c r="J71" s="48">
        <f t="shared" si="10"/>
        <v>0.82811525774147787</v>
      </c>
      <c r="K71" s="34">
        <f t="shared" si="12"/>
        <v>82.29768794897933</v>
      </c>
      <c r="L71" s="27">
        <f t="shared" si="13"/>
        <v>-96249.910000000033</v>
      </c>
      <c r="M71" s="34">
        <f t="shared" si="19"/>
        <v>59.227514228987424</v>
      </c>
      <c r="N71" s="27">
        <f t="shared" si="15"/>
        <v>-308036.13</v>
      </c>
      <c r="O71" s="34">
        <f t="shared" si="20"/>
        <v>59.227514228987424</v>
      </c>
      <c r="P71" s="27">
        <f t="shared" si="17"/>
        <v>-308036.13</v>
      </c>
    </row>
    <row r="72" spans="1:16" s="13" customFormat="1" ht="51" hidden="1" outlineLevel="4">
      <c r="A72" s="24" t="s">
        <v>78</v>
      </c>
      <c r="B72" s="25" t="s">
        <v>79</v>
      </c>
      <c r="C72" s="41"/>
      <c r="D72" s="41">
        <v>755500</v>
      </c>
      <c r="E72" s="26">
        <v>755500</v>
      </c>
      <c r="F72" s="27">
        <v>189000</v>
      </c>
      <c r="G72" s="27">
        <v>189000</v>
      </c>
      <c r="H72" s="27">
        <v>268313.68</v>
      </c>
      <c r="I72" s="48">
        <f t="shared" si="9"/>
        <v>8.0949976795137435E-2</v>
      </c>
      <c r="J72" s="48">
        <f t="shared" si="10"/>
        <v>0.49656445394968857</v>
      </c>
      <c r="K72" s="34" t="e">
        <f t="shared" si="12"/>
        <v>#DIV/0!</v>
      </c>
      <c r="L72" s="27">
        <f t="shared" si="13"/>
        <v>268313.68</v>
      </c>
      <c r="M72" s="34">
        <f t="shared" si="19"/>
        <v>35.514716082064858</v>
      </c>
      <c r="N72" s="27">
        <f t="shared" si="15"/>
        <v>-487186.32</v>
      </c>
      <c r="O72" s="34">
        <f t="shared" si="20"/>
        <v>35.514716082064858</v>
      </c>
      <c r="P72" s="27">
        <f t="shared" si="17"/>
        <v>-487186.32</v>
      </c>
    </row>
    <row r="73" spans="1:16" s="13" customFormat="1" ht="51" hidden="1" outlineLevel="7">
      <c r="A73" s="24" t="s">
        <v>78</v>
      </c>
      <c r="B73" s="25" t="s">
        <v>79</v>
      </c>
      <c r="C73" s="41"/>
      <c r="D73" s="41">
        <v>755500</v>
      </c>
      <c r="E73" s="26">
        <v>755500</v>
      </c>
      <c r="F73" s="27">
        <v>189000</v>
      </c>
      <c r="G73" s="27">
        <v>189000</v>
      </c>
      <c r="H73" s="27">
        <v>268313.68</v>
      </c>
      <c r="I73" s="48">
        <f t="shared" si="9"/>
        <v>8.0949976795137435E-2</v>
      </c>
      <c r="J73" s="48">
        <f t="shared" si="10"/>
        <v>0.49656445394968857</v>
      </c>
      <c r="K73" s="34" t="e">
        <f t="shared" si="12"/>
        <v>#DIV/0!</v>
      </c>
      <c r="L73" s="27">
        <f t="shared" si="13"/>
        <v>268313.68</v>
      </c>
      <c r="M73" s="34">
        <f t="shared" si="19"/>
        <v>35.514716082064858</v>
      </c>
      <c r="N73" s="27">
        <f t="shared" si="15"/>
        <v>-487186.32</v>
      </c>
      <c r="O73" s="34">
        <f t="shared" si="20"/>
        <v>35.514716082064858</v>
      </c>
      <c r="P73" s="27">
        <f t="shared" si="17"/>
        <v>-487186.32</v>
      </c>
    </row>
    <row r="74" spans="1:16" s="13" customFormat="1" ht="25.5" hidden="1" outlineLevel="4">
      <c r="A74" s="24" t="s">
        <v>80</v>
      </c>
      <c r="B74" s="25" t="s">
        <v>81</v>
      </c>
      <c r="C74" s="41"/>
      <c r="D74" s="41">
        <v>0</v>
      </c>
      <c r="E74" s="26">
        <v>0</v>
      </c>
      <c r="F74" s="27">
        <v>0</v>
      </c>
      <c r="G74" s="27">
        <v>0</v>
      </c>
      <c r="H74" s="27">
        <v>7321.34</v>
      </c>
      <c r="I74" s="48">
        <f t="shared" si="9"/>
        <v>2.208841170935867E-3</v>
      </c>
      <c r="J74" s="48">
        <f t="shared" si="10"/>
        <v>1.3549503697612484E-2</v>
      </c>
      <c r="K74" s="34" t="e">
        <f t="shared" si="12"/>
        <v>#DIV/0!</v>
      </c>
      <c r="L74" s="27">
        <f t="shared" si="13"/>
        <v>7321.34</v>
      </c>
      <c r="M74" s="34" t="e">
        <f t="shared" si="19"/>
        <v>#DIV/0!</v>
      </c>
      <c r="N74" s="27">
        <f t="shared" si="15"/>
        <v>7321.34</v>
      </c>
      <c r="O74" s="34" t="e">
        <f t="shared" si="20"/>
        <v>#DIV/0!</v>
      </c>
      <c r="P74" s="27">
        <f t="shared" si="17"/>
        <v>7321.34</v>
      </c>
    </row>
    <row r="75" spans="1:16" s="13" customFormat="1" ht="25.5" hidden="1" outlineLevel="7">
      <c r="A75" s="24" t="s">
        <v>80</v>
      </c>
      <c r="B75" s="25" t="s">
        <v>81</v>
      </c>
      <c r="C75" s="41"/>
      <c r="D75" s="41">
        <v>0</v>
      </c>
      <c r="E75" s="26">
        <v>0</v>
      </c>
      <c r="F75" s="27">
        <v>0</v>
      </c>
      <c r="G75" s="27">
        <v>0</v>
      </c>
      <c r="H75" s="27">
        <v>7321.34</v>
      </c>
      <c r="I75" s="48">
        <f t="shared" si="9"/>
        <v>2.208841170935867E-3</v>
      </c>
      <c r="J75" s="48">
        <f t="shared" si="10"/>
        <v>1.3549503697612484E-2</v>
      </c>
      <c r="K75" s="34" t="e">
        <f t="shared" si="12"/>
        <v>#DIV/0!</v>
      </c>
      <c r="L75" s="27">
        <f t="shared" si="13"/>
        <v>7321.34</v>
      </c>
      <c r="M75" s="34" t="e">
        <f t="shared" si="19"/>
        <v>#DIV/0!</v>
      </c>
      <c r="N75" s="27">
        <f t="shared" si="15"/>
        <v>7321.34</v>
      </c>
      <c r="O75" s="34" t="e">
        <f t="shared" si="20"/>
        <v>#DIV/0!</v>
      </c>
      <c r="P75" s="27">
        <f t="shared" si="17"/>
        <v>7321.34</v>
      </c>
    </row>
    <row r="76" spans="1:16" s="13" customFormat="1" ht="25.5" hidden="1" outlineLevel="4">
      <c r="A76" s="24" t="s">
        <v>82</v>
      </c>
      <c r="B76" s="25" t="s">
        <v>83</v>
      </c>
      <c r="C76" s="41"/>
      <c r="D76" s="41">
        <v>0</v>
      </c>
      <c r="E76" s="26">
        <v>0</v>
      </c>
      <c r="F76" s="27">
        <v>0</v>
      </c>
      <c r="G76" s="27">
        <v>0</v>
      </c>
      <c r="H76" s="27">
        <v>1980.03</v>
      </c>
      <c r="I76" s="48">
        <f t="shared" si="9"/>
        <v>5.9737312892013553E-4</v>
      </c>
      <c r="J76" s="48">
        <f t="shared" si="10"/>
        <v>3.6644144113486933E-3</v>
      </c>
      <c r="K76" s="34" t="e">
        <f t="shared" ref="K76:K87" si="23">H76/C76*100</f>
        <v>#DIV/0!</v>
      </c>
      <c r="L76" s="27">
        <f t="shared" ref="L76:L88" si="24">H76-C76</f>
        <v>1980.03</v>
      </c>
      <c r="M76" s="34" t="e">
        <f t="shared" si="19"/>
        <v>#DIV/0!</v>
      </c>
      <c r="N76" s="27">
        <f t="shared" ref="N76:N88" si="25">H76-D76</f>
        <v>1980.03</v>
      </c>
      <c r="O76" s="34" t="e">
        <f t="shared" si="20"/>
        <v>#DIV/0!</v>
      </c>
      <c r="P76" s="27">
        <f t="shared" ref="P76:P88" si="26">H76-E76</f>
        <v>1980.03</v>
      </c>
    </row>
    <row r="77" spans="1:16" s="13" customFormat="1" ht="25.5" hidden="1" outlineLevel="7">
      <c r="A77" s="24" t="s">
        <v>82</v>
      </c>
      <c r="B77" s="25" t="s">
        <v>83</v>
      </c>
      <c r="C77" s="41"/>
      <c r="D77" s="41">
        <v>0</v>
      </c>
      <c r="E77" s="26">
        <v>0</v>
      </c>
      <c r="F77" s="27">
        <v>0</v>
      </c>
      <c r="G77" s="27">
        <v>0</v>
      </c>
      <c r="H77" s="27">
        <v>1980.03</v>
      </c>
      <c r="I77" s="48">
        <f t="shared" ref="I77:I141" si="27">H77/H$12*100</f>
        <v>5.9737312892013553E-4</v>
      </c>
      <c r="J77" s="48">
        <f t="shared" si="10"/>
        <v>3.6644144113486933E-3</v>
      </c>
      <c r="K77" s="34" t="e">
        <f t="shared" si="23"/>
        <v>#DIV/0!</v>
      </c>
      <c r="L77" s="27">
        <f t="shared" si="24"/>
        <v>1980.03</v>
      </c>
      <c r="M77" s="34" t="e">
        <f t="shared" si="19"/>
        <v>#DIV/0!</v>
      </c>
      <c r="N77" s="27">
        <f t="shared" si="25"/>
        <v>1980.03</v>
      </c>
      <c r="O77" s="34" t="e">
        <f t="shared" si="20"/>
        <v>#DIV/0!</v>
      </c>
      <c r="P77" s="27">
        <f t="shared" si="26"/>
        <v>1980.03</v>
      </c>
    </row>
    <row r="78" spans="1:16" s="13" customFormat="1" ht="15" customHeight="1" outlineLevel="3" collapsed="1">
      <c r="A78" s="24" t="s">
        <v>84</v>
      </c>
      <c r="B78" s="25" t="s">
        <v>85</v>
      </c>
      <c r="C78" s="41">
        <v>4265574.4000000004</v>
      </c>
      <c r="D78" s="41">
        <v>4402500</v>
      </c>
      <c r="E78" s="26">
        <v>4402500</v>
      </c>
      <c r="F78" s="27">
        <v>400000</v>
      </c>
      <c r="G78" s="27">
        <v>300000</v>
      </c>
      <c r="H78" s="27">
        <v>4028784.42</v>
      </c>
      <c r="I78" s="48">
        <f t="shared" si="27"/>
        <v>1.2154803486412293</v>
      </c>
      <c r="J78" s="48">
        <f t="shared" ref="J78:J142" si="28">H78/H$13*100</f>
        <v>7.456016165848542</v>
      </c>
      <c r="K78" s="34">
        <f t="shared" si="23"/>
        <v>94.44881374006745</v>
      </c>
      <c r="L78" s="27">
        <f t="shared" si="24"/>
        <v>-236789.98000000045</v>
      </c>
      <c r="M78" s="34">
        <f t="shared" si="19"/>
        <v>91.511287223168651</v>
      </c>
      <c r="N78" s="27">
        <f t="shared" si="25"/>
        <v>-373715.58000000007</v>
      </c>
      <c r="O78" s="34">
        <f t="shared" si="20"/>
        <v>91.511287223168651</v>
      </c>
      <c r="P78" s="27">
        <f t="shared" si="26"/>
        <v>-373715.58000000007</v>
      </c>
    </row>
    <row r="79" spans="1:16" ht="51" hidden="1" outlineLevel="4">
      <c r="A79" s="19" t="s">
        <v>86</v>
      </c>
      <c r="B79" s="20" t="s">
        <v>87</v>
      </c>
      <c r="C79" s="23"/>
      <c r="D79" s="23">
        <v>4402500</v>
      </c>
      <c r="E79" s="21">
        <v>4402500</v>
      </c>
      <c r="F79" s="22">
        <v>400000</v>
      </c>
      <c r="G79" s="22">
        <v>300000</v>
      </c>
      <c r="H79" s="22">
        <v>294018.01</v>
      </c>
      <c r="I79" s="47">
        <f t="shared" si="27"/>
        <v>8.8704948204103823E-2</v>
      </c>
      <c r="J79" s="47">
        <f t="shared" si="28"/>
        <v>0.5441351055489384</v>
      </c>
      <c r="K79" s="33" t="e">
        <f t="shared" si="23"/>
        <v>#DIV/0!</v>
      </c>
      <c r="L79" s="22">
        <f t="shared" si="24"/>
        <v>294018.01</v>
      </c>
      <c r="M79" s="33">
        <f t="shared" si="19"/>
        <v>6.6784329358319141</v>
      </c>
      <c r="N79" s="22">
        <f t="shared" si="25"/>
        <v>-4108481.99</v>
      </c>
      <c r="O79" s="33">
        <f t="shared" si="20"/>
        <v>6.6784329358319141</v>
      </c>
      <c r="P79" s="22">
        <f t="shared" si="26"/>
        <v>-4108481.99</v>
      </c>
    </row>
    <row r="80" spans="1:16" ht="51" hidden="1" outlineLevel="7">
      <c r="A80" s="24" t="s">
        <v>86</v>
      </c>
      <c r="B80" s="25" t="s">
        <v>87</v>
      </c>
      <c r="C80" s="41"/>
      <c r="D80" s="41">
        <v>4402500</v>
      </c>
      <c r="E80" s="26">
        <v>4402500</v>
      </c>
      <c r="F80" s="27">
        <v>400000</v>
      </c>
      <c r="G80" s="27">
        <v>300000</v>
      </c>
      <c r="H80" s="27">
        <v>294018.01</v>
      </c>
      <c r="I80" s="47">
        <f t="shared" si="27"/>
        <v>8.8704948204103823E-2</v>
      </c>
      <c r="J80" s="47">
        <f t="shared" si="28"/>
        <v>0.5441351055489384</v>
      </c>
      <c r="K80" s="33" t="e">
        <f t="shared" si="23"/>
        <v>#DIV/0!</v>
      </c>
      <c r="L80" s="22">
        <f t="shared" si="24"/>
        <v>294018.01</v>
      </c>
      <c r="M80" s="33">
        <f t="shared" si="19"/>
        <v>6.6784329358319141</v>
      </c>
      <c r="N80" s="22">
        <f t="shared" si="25"/>
        <v>-4108481.99</v>
      </c>
      <c r="O80" s="33">
        <f t="shared" si="20"/>
        <v>6.6784329358319141</v>
      </c>
      <c r="P80" s="22">
        <f t="shared" si="26"/>
        <v>-4108481.99</v>
      </c>
    </row>
    <row r="81" spans="1:16" ht="25.5" hidden="1" outlineLevel="4">
      <c r="A81" s="19" t="s">
        <v>88</v>
      </c>
      <c r="B81" s="20" t="s">
        <v>89</v>
      </c>
      <c r="C81" s="23"/>
      <c r="D81" s="23">
        <v>0</v>
      </c>
      <c r="E81" s="21">
        <v>0</v>
      </c>
      <c r="F81" s="22">
        <v>0</v>
      </c>
      <c r="G81" s="22">
        <v>0</v>
      </c>
      <c r="H81" s="22">
        <v>14428.33</v>
      </c>
      <c r="I81" s="47">
        <f t="shared" si="27"/>
        <v>4.3530131549482879E-3</v>
      </c>
      <c r="J81" s="47">
        <f t="shared" si="28"/>
        <v>2.6702312785005629E-2</v>
      </c>
      <c r="K81" s="33" t="e">
        <f t="shared" si="23"/>
        <v>#DIV/0!</v>
      </c>
      <c r="L81" s="22">
        <f t="shared" si="24"/>
        <v>14428.33</v>
      </c>
      <c r="M81" s="33" t="e">
        <f t="shared" si="19"/>
        <v>#DIV/0!</v>
      </c>
      <c r="N81" s="22">
        <f t="shared" si="25"/>
        <v>14428.33</v>
      </c>
      <c r="O81" s="33" t="e">
        <f t="shared" si="20"/>
        <v>#DIV/0!</v>
      </c>
      <c r="P81" s="22">
        <f t="shared" si="26"/>
        <v>14428.33</v>
      </c>
    </row>
    <row r="82" spans="1:16" ht="25.5" hidden="1" outlineLevel="7">
      <c r="A82" s="24" t="s">
        <v>88</v>
      </c>
      <c r="B82" s="25" t="s">
        <v>89</v>
      </c>
      <c r="C82" s="41"/>
      <c r="D82" s="41">
        <v>0</v>
      </c>
      <c r="E82" s="26">
        <v>0</v>
      </c>
      <c r="F82" s="27">
        <v>0</v>
      </c>
      <c r="G82" s="27">
        <v>0</v>
      </c>
      <c r="H82" s="27">
        <v>14428.33</v>
      </c>
      <c r="I82" s="47">
        <f t="shared" si="27"/>
        <v>4.3530131549482879E-3</v>
      </c>
      <c r="J82" s="47">
        <f t="shared" si="28"/>
        <v>2.6702312785005629E-2</v>
      </c>
      <c r="K82" s="33" t="e">
        <f t="shared" si="23"/>
        <v>#DIV/0!</v>
      </c>
      <c r="L82" s="22">
        <f t="shared" si="24"/>
        <v>14428.33</v>
      </c>
      <c r="M82" s="33" t="e">
        <f t="shared" si="19"/>
        <v>#DIV/0!</v>
      </c>
      <c r="N82" s="22">
        <f t="shared" si="25"/>
        <v>14428.33</v>
      </c>
      <c r="O82" s="33" t="e">
        <f t="shared" si="20"/>
        <v>#DIV/0!</v>
      </c>
      <c r="P82" s="22">
        <f t="shared" si="26"/>
        <v>14428.33</v>
      </c>
    </row>
    <row r="83" spans="1:16" s="14" customFormat="1" ht="14.25" customHeight="1" outlineLevel="1" collapsed="1">
      <c r="A83" s="19" t="s">
        <v>90</v>
      </c>
      <c r="B83" s="20" t="s">
        <v>91</v>
      </c>
      <c r="C83" s="23">
        <v>803190.51</v>
      </c>
      <c r="D83" s="23">
        <v>745000</v>
      </c>
      <c r="E83" s="21">
        <v>831200</v>
      </c>
      <c r="F83" s="22">
        <v>186000</v>
      </c>
      <c r="G83" s="22">
        <v>186000</v>
      </c>
      <c r="H83" s="22">
        <v>837143</v>
      </c>
      <c r="I83" s="47">
        <f t="shared" si="27"/>
        <v>0.25256523045791679</v>
      </c>
      <c r="J83" s="47">
        <f t="shared" si="28"/>
        <v>1.5492890883267827</v>
      </c>
      <c r="K83" s="33">
        <f t="shared" si="23"/>
        <v>104.22720258485126</v>
      </c>
      <c r="L83" s="22">
        <f t="shared" si="24"/>
        <v>33952.489999999991</v>
      </c>
      <c r="M83" s="33">
        <f t="shared" si="19"/>
        <v>112.36818791946308</v>
      </c>
      <c r="N83" s="22">
        <f t="shared" si="25"/>
        <v>92143</v>
      </c>
      <c r="O83" s="33">
        <f t="shared" si="20"/>
        <v>100.71499037536091</v>
      </c>
      <c r="P83" s="22">
        <f t="shared" si="26"/>
        <v>5943</v>
      </c>
    </row>
    <row r="84" spans="1:16" s="14" customFormat="1" ht="38.25" hidden="1" outlineLevel="2">
      <c r="A84" s="19" t="s">
        <v>92</v>
      </c>
      <c r="B84" s="20" t="s">
        <v>93</v>
      </c>
      <c r="C84" s="23"/>
      <c r="D84" s="23">
        <v>745000</v>
      </c>
      <c r="E84" s="21">
        <v>745000</v>
      </c>
      <c r="F84" s="22">
        <v>186000</v>
      </c>
      <c r="G84" s="22">
        <v>186000</v>
      </c>
      <c r="H84" s="22">
        <v>417246.58</v>
      </c>
      <c r="I84" s="47">
        <f t="shared" si="27"/>
        <v>0.12588288815110157</v>
      </c>
      <c r="J84" s="47">
        <f t="shared" si="28"/>
        <v>0.77219253285958078</v>
      </c>
      <c r="K84" s="33" t="e">
        <f t="shared" si="23"/>
        <v>#DIV/0!</v>
      </c>
      <c r="L84" s="22">
        <f t="shared" si="24"/>
        <v>417246.58</v>
      </c>
      <c r="M84" s="33">
        <f t="shared" si="19"/>
        <v>56.006252348993293</v>
      </c>
      <c r="N84" s="22">
        <f t="shared" si="25"/>
        <v>-327753.42</v>
      </c>
      <c r="O84" s="33">
        <f t="shared" si="20"/>
        <v>56.006252348993293</v>
      </c>
      <c r="P84" s="22">
        <f t="shared" si="26"/>
        <v>-327753.42</v>
      </c>
    </row>
    <row r="85" spans="1:16" s="14" customFormat="1" ht="63.75" hidden="1" outlineLevel="3">
      <c r="A85" s="19" t="s">
        <v>94</v>
      </c>
      <c r="B85" s="20" t="s">
        <v>95</v>
      </c>
      <c r="C85" s="23"/>
      <c r="D85" s="23">
        <v>745000</v>
      </c>
      <c r="E85" s="21">
        <v>745000</v>
      </c>
      <c r="F85" s="22">
        <v>186000</v>
      </c>
      <c r="G85" s="22">
        <v>186000</v>
      </c>
      <c r="H85" s="22">
        <v>417246.58</v>
      </c>
      <c r="I85" s="47">
        <f t="shared" si="27"/>
        <v>0.12588288815110157</v>
      </c>
      <c r="J85" s="47">
        <f t="shared" si="28"/>
        <v>0.77219253285958078</v>
      </c>
      <c r="K85" s="33" t="e">
        <f t="shared" si="23"/>
        <v>#DIV/0!</v>
      </c>
      <c r="L85" s="22">
        <f t="shared" si="24"/>
        <v>417246.58</v>
      </c>
      <c r="M85" s="33">
        <f t="shared" si="19"/>
        <v>56.006252348993293</v>
      </c>
      <c r="N85" s="22">
        <f t="shared" si="25"/>
        <v>-327753.42</v>
      </c>
      <c r="O85" s="33">
        <f t="shared" si="20"/>
        <v>56.006252348993293</v>
      </c>
      <c r="P85" s="22">
        <f t="shared" si="26"/>
        <v>-327753.42</v>
      </c>
    </row>
    <row r="86" spans="1:16" s="14" customFormat="1" ht="102" hidden="1" outlineLevel="4">
      <c r="A86" s="19" t="s">
        <v>96</v>
      </c>
      <c r="B86" s="28" t="s">
        <v>97</v>
      </c>
      <c r="C86" s="23"/>
      <c r="D86" s="23">
        <v>745000</v>
      </c>
      <c r="E86" s="21">
        <v>745000</v>
      </c>
      <c r="F86" s="22">
        <v>186000</v>
      </c>
      <c r="G86" s="22">
        <v>186000</v>
      </c>
      <c r="H86" s="22">
        <v>417246.58</v>
      </c>
      <c r="I86" s="47">
        <f t="shared" si="27"/>
        <v>0.12588288815110157</v>
      </c>
      <c r="J86" s="47">
        <f t="shared" si="28"/>
        <v>0.77219253285958078</v>
      </c>
      <c r="K86" s="33" t="e">
        <f t="shared" si="23"/>
        <v>#DIV/0!</v>
      </c>
      <c r="L86" s="22">
        <f t="shared" si="24"/>
        <v>417246.58</v>
      </c>
      <c r="M86" s="33">
        <f t="shared" si="19"/>
        <v>56.006252348993293</v>
      </c>
      <c r="N86" s="22">
        <f t="shared" si="25"/>
        <v>-327753.42</v>
      </c>
      <c r="O86" s="33">
        <f t="shared" si="20"/>
        <v>56.006252348993293</v>
      </c>
      <c r="P86" s="22">
        <f t="shared" si="26"/>
        <v>-327753.42</v>
      </c>
    </row>
    <row r="87" spans="1:16" s="14" customFormat="1" ht="102" hidden="1" outlineLevel="7">
      <c r="A87" s="19" t="s">
        <v>96</v>
      </c>
      <c r="B87" s="28" t="s">
        <v>97</v>
      </c>
      <c r="C87" s="23"/>
      <c r="D87" s="23">
        <v>745000</v>
      </c>
      <c r="E87" s="26">
        <v>745000</v>
      </c>
      <c r="F87" s="22">
        <v>186000</v>
      </c>
      <c r="G87" s="22">
        <v>186000</v>
      </c>
      <c r="H87" s="22">
        <v>417246.58</v>
      </c>
      <c r="I87" s="47">
        <f t="shared" si="27"/>
        <v>0.12588288815110157</v>
      </c>
      <c r="J87" s="47">
        <f t="shared" si="28"/>
        <v>0.77219253285958078</v>
      </c>
      <c r="K87" s="33" t="e">
        <f t="shared" si="23"/>
        <v>#DIV/0!</v>
      </c>
      <c r="L87" s="22">
        <f t="shared" si="24"/>
        <v>417246.58</v>
      </c>
      <c r="M87" s="33">
        <f t="shared" si="19"/>
        <v>56.006252348993293</v>
      </c>
      <c r="N87" s="22">
        <f t="shared" si="25"/>
        <v>-327753.42</v>
      </c>
      <c r="O87" s="33">
        <f t="shared" si="20"/>
        <v>56.006252348993293</v>
      </c>
      <c r="P87" s="22">
        <f t="shared" si="26"/>
        <v>-327753.42</v>
      </c>
    </row>
    <row r="88" spans="1:16" s="14" customFormat="1" ht="38.25" outlineLevel="7">
      <c r="A88" s="19" t="s">
        <v>325</v>
      </c>
      <c r="B88" s="40" t="s">
        <v>326</v>
      </c>
      <c r="C88" s="23">
        <v>622.5</v>
      </c>
      <c r="D88" s="23">
        <v>0</v>
      </c>
      <c r="E88" s="26">
        <v>0</v>
      </c>
      <c r="F88" s="22"/>
      <c r="G88" s="22"/>
      <c r="H88" s="22">
        <v>0</v>
      </c>
      <c r="I88" s="47">
        <f t="shared" si="27"/>
        <v>0</v>
      </c>
      <c r="J88" s="47">
        <f t="shared" si="28"/>
        <v>0</v>
      </c>
      <c r="K88" s="33"/>
      <c r="L88" s="22">
        <f t="shared" si="24"/>
        <v>-622.5</v>
      </c>
      <c r="M88" s="33">
        <v>0</v>
      </c>
      <c r="N88" s="22">
        <f t="shared" si="25"/>
        <v>0</v>
      </c>
      <c r="O88" s="33">
        <v>0</v>
      </c>
      <c r="P88" s="22">
        <f t="shared" si="26"/>
        <v>0</v>
      </c>
    </row>
    <row r="89" spans="1:16" s="14" customFormat="1" outlineLevel="7">
      <c r="A89" s="19"/>
      <c r="B89" s="43" t="s">
        <v>311</v>
      </c>
      <c r="C89" s="23">
        <f>C90+C112+C126+C138+C150</f>
        <v>19974247.439999998</v>
      </c>
      <c r="D89" s="23">
        <f t="shared" ref="D89:H89" si="29">D90+D112+D126+D138+D150</f>
        <v>17551800</v>
      </c>
      <c r="E89" s="22">
        <f t="shared" si="29"/>
        <v>24554510.670000002</v>
      </c>
      <c r="F89" s="22">
        <f t="shared" si="29"/>
        <v>4591950</v>
      </c>
      <c r="G89" s="22">
        <f t="shared" si="29"/>
        <v>6697050</v>
      </c>
      <c r="H89" s="22">
        <f t="shared" si="29"/>
        <v>25016846.490000002</v>
      </c>
      <c r="I89" s="47">
        <f t="shared" si="27"/>
        <v>7.5475583013621064</v>
      </c>
      <c r="J89" s="47">
        <f t="shared" si="28"/>
        <v>46.298335279997779</v>
      </c>
      <c r="K89" s="33">
        <f t="shared" ref="K89:K103" si="30">H89/C89*100</f>
        <v>125.2455020653334</v>
      </c>
      <c r="L89" s="22">
        <f t="shared" ref="L89:L120" si="31">H89-C89</f>
        <v>5042599.0500000045</v>
      </c>
      <c r="M89" s="33">
        <f t="shared" ref="M89:M134" si="32">H89/D89*100</f>
        <v>142.53151522920726</v>
      </c>
      <c r="N89" s="22">
        <f t="shared" ref="N89:N120" si="33">H89-D89</f>
        <v>7465046.4900000021</v>
      </c>
      <c r="O89" s="33">
        <f t="shared" ref="O89:O134" si="34">H89/E89*100</f>
        <v>101.88289567735052</v>
      </c>
      <c r="P89" s="22">
        <f t="shared" ref="P89:P120" si="35">H89-E89</f>
        <v>462335.8200000003</v>
      </c>
    </row>
    <row r="90" spans="1:16" s="14" customFormat="1" ht="39.75" customHeight="1" outlineLevel="1">
      <c r="A90" s="19" t="s">
        <v>98</v>
      </c>
      <c r="B90" s="20" t="s">
        <v>99</v>
      </c>
      <c r="C90" s="23">
        <f>C91+C104+C108</f>
        <v>13783394.18</v>
      </c>
      <c r="D90" s="23">
        <f t="shared" ref="D90:H90" si="36">D91+D104+D108</f>
        <v>11738700</v>
      </c>
      <c r="E90" s="22">
        <f t="shared" si="36"/>
        <v>17518100</v>
      </c>
      <c r="F90" s="22">
        <f t="shared" si="36"/>
        <v>2832250</v>
      </c>
      <c r="G90" s="22">
        <f t="shared" si="36"/>
        <v>5164250</v>
      </c>
      <c r="H90" s="22">
        <f t="shared" si="36"/>
        <v>17560766.48</v>
      </c>
      <c r="I90" s="47">
        <f t="shared" si="27"/>
        <v>5.2980662002057723</v>
      </c>
      <c r="J90" s="47">
        <f t="shared" si="28"/>
        <v>32.499470090675935</v>
      </c>
      <c r="K90" s="33">
        <f t="shared" si="30"/>
        <v>127.40524032520995</v>
      </c>
      <c r="L90" s="22">
        <f t="shared" si="31"/>
        <v>3777372.3000000007</v>
      </c>
      <c r="M90" s="33">
        <f t="shared" si="32"/>
        <v>149.59719968991456</v>
      </c>
      <c r="N90" s="22">
        <f t="shared" si="33"/>
        <v>5822066.4800000004</v>
      </c>
      <c r="O90" s="33">
        <f t="shared" si="34"/>
        <v>100.24355655008247</v>
      </c>
      <c r="P90" s="22">
        <f t="shared" si="35"/>
        <v>42666.480000000447</v>
      </c>
    </row>
    <row r="91" spans="1:16" s="13" customFormat="1" ht="82.5" customHeight="1" outlineLevel="2">
      <c r="A91" s="24" t="s">
        <v>100</v>
      </c>
      <c r="B91" s="29" t="s">
        <v>101</v>
      </c>
      <c r="C91" s="41">
        <f>C92+C95+C98+C101</f>
        <v>13719284.699999999</v>
      </c>
      <c r="D91" s="41">
        <f t="shared" ref="D91:H91" si="37">D92+D95+D98+D101</f>
        <v>11658000</v>
      </c>
      <c r="E91" s="27">
        <f t="shared" si="37"/>
        <v>17440400</v>
      </c>
      <c r="F91" s="27">
        <f t="shared" si="37"/>
        <v>2817250</v>
      </c>
      <c r="G91" s="27">
        <f t="shared" si="37"/>
        <v>5142250</v>
      </c>
      <c r="H91" s="27">
        <f t="shared" si="37"/>
        <v>17481917.5</v>
      </c>
      <c r="I91" s="48">
        <f t="shared" si="27"/>
        <v>5.274277539481055</v>
      </c>
      <c r="J91" s="48">
        <f t="shared" si="28"/>
        <v>32.353545362953554</v>
      </c>
      <c r="K91" s="34">
        <f t="shared" si="30"/>
        <v>127.42586718096172</v>
      </c>
      <c r="L91" s="27">
        <f t="shared" si="31"/>
        <v>3762632.8000000007</v>
      </c>
      <c r="M91" s="34">
        <f t="shared" si="32"/>
        <v>149.95640332818664</v>
      </c>
      <c r="N91" s="27">
        <f t="shared" si="33"/>
        <v>5823917.5</v>
      </c>
      <c r="O91" s="34">
        <f t="shared" si="34"/>
        <v>100.23805359968807</v>
      </c>
      <c r="P91" s="27">
        <f t="shared" si="35"/>
        <v>41517.5</v>
      </c>
    </row>
    <row r="92" spans="1:16" s="13" customFormat="1" ht="65.25" customHeight="1" outlineLevel="3" collapsed="1">
      <c r="A92" s="24" t="s">
        <v>102</v>
      </c>
      <c r="B92" s="25" t="s">
        <v>103</v>
      </c>
      <c r="C92" s="41">
        <v>12845168.34</v>
      </c>
      <c r="D92" s="41">
        <v>11182000</v>
      </c>
      <c r="E92" s="26">
        <v>16700000</v>
      </c>
      <c r="F92" s="27">
        <v>2700000</v>
      </c>
      <c r="G92" s="27">
        <v>5027000</v>
      </c>
      <c r="H92" s="27">
        <v>16722915.48</v>
      </c>
      <c r="I92" s="48">
        <f t="shared" si="27"/>
        <v>5.0452873668351339</v>
      </c>
      <c r="J92" s="48">
        <f t="shared" si="28"/>
        <v>30.948870716442762</v>
      </c>
      <c r="K92" s="34">
        <f t="shared" si="30"/>
        <v>130.18837151339352</v>
      </c>
      <c r="L92" s="27">
        <f t="shared" si="31"/>
        <v>3877747.1400000006</v>
      </c>
      <c r="M92" s="34">
        <f t="shared" si="32"/>
        <v>149.55209694151316</v>
      </c>
      <c r="N92" s="27">
        <f t="shared" si="33"/>
        <v>5540915.4800000004</v>
      </c>
      <c r="O92" s="34">
        <f t="shared" si="34"/>
        <v>100.13721844311378</v>
      </c>
      <c r="P92" s="27">
        <f t="shared" si="35"/>
        <v>22915.480000000447</v>
      </c>
    </row>
    <row r="93" spans="1:16" s="13" customFormat="1" ht="102" hidden="1" outlineLevel="4">
      <c r="A93" s="24" t="s">
        <v>104</v>
      </c>
      <c r="B93" s="29" t="s">
        <v>105</v>
      </c>
      <c r="C93" s="41"/>
      <c r="D93" s="41">
        <v>11182000</v>
      </c>
      <c r="E93" s="26">
        <v>11182000</v>
      </c>
      <c r="F93" s="27">
        <v>2700000</v>
      </c>
      <c r="G93" s="27">
        <v>5027000</v>
      </c>
      <c r="H93" s="27">
        <v>7727018.6900000004</v>
      </c>
      <c r="I93" s="48">
        <f t="shared" si="27"/>
        <v>2.3312340379032981</v>
      </c>
      <c r="J93" s="48">
        <f t="shared" si="28"/>
        <v>14.300287694831242</v>
      </c>
      <c r="K93" s="34" t="e">
        <f t="shared" si="30"/>
        <v>#DIV/0!</v>
      </c>
      <c r="L93" s="27">
        <f t="shared" si="31"/>
        <v>7727018.6900000004</v>
      </c>
      <c r="M93" s="34">
        <f t="shared" si="32"/>
        <v>69.10229556429978</v>
      </c>
      <c r="N93" s="27">
        <f t="shared" si="33"/>
        <v>-3454981.3099999996</v>
      </c>
      <c r="O93" s="34">
        <f t="shared" si="34"/>
        <v>69.10229556429978</v>
      </c>
      <c r="P93" s="27">
        <f t="shared" si="35"/>
        <v>-3454981.3099999996</v>
      </c>
    </row>
    <row r="94" spans="1:16" s="13" customFormat="1" ht="102" hidden="1" outlineLevel="7">
      <c r="A94" s="24" t="s">
        <v>104</v>
      </c>
      <c r="B94" s="29" t="s">
        <v>105</v>
      </c>
      <c r="C94" s="41"/>
      <c r="D94" s="41">
        <v>11182000</v>
      </c>
      <c r="E94" s="26">
        <v>11182000</v>
      </c>
      <c r="F94" s="27">
        <v>2700000</v>
      </c>
      <c r="G94" s="27">
        <v>5027000</v>
      </c>
      <c r="H94" s="27">
        <v>7727018.6900000004</v>
      </c>
      <c r="I94" s="48">
        <f t="shared" si="27"/>
        <v>2.3312340379032981</v>
      </c>
      <c r="J94" s="48">
        <f t="shared" si="28"/>
        <v>14.300287694831242</v>
      </c>
      <c r="K94" s="34" t="e">
        <f t="shared" si="30"/>
        <v>#DIV/0!</v>
      </c>
      <c r="L94" s="27">
        <f t="shared" si="31"/>
        <v>7727018.6900000004</v>
      </c>
      <c r="M94" s="34">
        <f t="shared" si="32"/>
        <v>69.10229556429978</v>
      </c>
      <c r="N94" s="27">
        <f t="shared" si="33"/>
        <v>-3454981.3099999996</v>
      </c>
      <c r="O94" s="34">
        <f t="shared" si="34"/>
        <v>69.10229556429978</v>
      </c>
      <c r="P94" s="27">
        <f t="shared" si="35"/>
        <v>-3454981.3099999996</v>
      </c>
    </row>
    <row r="95" spans="1:16" s="13" customFormat="1" ht="82.5" customHeight="1" outlineLevel="3" collapsed="1">
      <c r="A95" s="24" t="s">
        <v>106</v>
      </c>
      <c r="B95" s="29" t="s">
        <v>107</v>
      </c>
      <c r="C95" s="41">
        <v>34717.480000000003</v>
      </c>
      <c r="D95" s="41">
        <v>18000</v>
      </c>
      <c r="E95" s="26">
        <v>21900</v>
      </c>
      <c r="F95" s="27">
        <v>0</v>
      </c>
      <c r="G95" s="27">
        <v>0</v>
      </c>
      <c r="H95" s="27">
        <v>21945.08</v>
      </c>
      <c r="I95" s="48">
        <f t="shared" si="27"/>
        <v>6.6208093331932786E-3</v>
      </c>
      <c r="J95" s="48">
        <f t="shared" si="28"/>
        <v>4.061345909415514E-2</v>
      </c>
      <c r="K95" s="34">
        <f t="shared" si="30"/>
        <v>63.210463432253725</v>
      </c>
      <c r="L95" s="27">
        <f t="shared" si="31"/>
        <v>-12772.400000000001</v>
      </c>
      <c r="M95" s="34">
        <f t="shared" si="32"/>
        <v>121.91711111111113</v>
      </c>
      <c r="N95" s="27">
        <f t="shared" si="33"/>
        <v>3945.0800000000017</v>
      </c>
      <c r="O95" s="34">
        <f t="shared" si="34"/>
        <v>100.20584474885845</v>
      </c>
      <c r="P95" s="27">
        <f t="shared" si="35"/>
        <v>45.080000000001746</v>
      </c>
    </row>
    <row r="96" spans="1:16" s="13" customFormat="1" ht="89.25" hidden="1" outlineLevel="4">
      <c r="A96" s="24" t="s">
        <v>108</v>
      </c>
      <c r="B96" s="25" t="s">
        <v>109</v>
      </c>
      <c r="C96" s="41"/>
      <c r="D96" s="41">
        <v>18000</v>
      </c>
      <c r="E96" s="26">
        <v>18000</v>
      </c>
      <c r="F96" s="27">
        <v>0</v>
      </c>
      <c r="G96" s="27">
        <v>0</v>
      </c>
      <c r="H96" s="27">
        <v>7757.54</v>
      </c>
      <c r="I96" s="48">
        <f t="shared" si="27"/>
        <v>2.3404422875022641E-3</v>
      </c>
      <c r="J96" s="48">
        <f t="shared" si="28"/>
        <v>1.4356773065364639E-2</v>
      </c>
      <c r="K96" s="34" t="e">
        <f t="shared" si="30"/>
        <v>#DIV/0!</v>
      </c>
      <c r="L96" s="27">
        <f t="shared" si="31"/>
        <v>7757.54</v>
      </c>
      <c r="M96" s="34">
        <f t="shared" si="32"/>
        <v>43.097444444444442</v>
      </c>
      <c r="N96" s="27">
        <f t="shared" si="33"/>
        <v>-10242.459999999999</v>
      </c>
      <c r="O96" s="34">
        <f t="shared" si="34"/>
        <v>43.097444444444442</v>
      </c>
      <c r="P96" s="27">
        <f t="shared" si="35"/>
        <v>-10242.459999999999</v>
      </c>
    </row>
    <row r="97" spans="1:16" s="13" customFormat="1" ht="89.25" hidden="1" outlineLevel="7">
      <c r="A97" s="24" t="s">
        <v>108</v>
      </c>
      <c r="B97" s="25" t="s">
        <v>109</v>
      </c>
      <c r="C97" s="41"/>
      <c r="D97" s="41">
        <v>18000</v>
      </c>
      <c r="E97" s="26">
        <v>18000</v>
      </c>
      <c r="F97" s="27">
        <v>0</v>
      </c>
      <c r="G97" s="27">
        <v>0</v>
      </c>
      <c r="H97" s="27">
        <v>7757.54</v>
      </c>
      <c r="I97" s="48">
        <f t="shared" si="27"/>
        <v>2.3404422875022641E-3</v>
      </c>
      <c r="J97" s="48">
        <f t="shared" si="28"/>
        <v>1.4356773065364639E-2</v>
      </c>
      <c r="K97" s="34" t="e">
        <f t="shared" si="30"/>
        <v>#DIV/0!</v>
      </c>
      <c r="L97" s="27">
        <f t="shared" si="31"/>
        <v>7757.54</v>
      </c>
      <c r="M97" s="34">
        <f t="shared" si="32"/>
        <v>43.097444444444442</v>
      </c>
      <c r="N97" s="27">
        <f t="shared" si="33"/>
        <v>-10242.459999999999</v>
      </c>
      <c r="O97" s="34">
        <f t="shared" si="34"/>
        <v>43.097444444444442</v>
      </c>
      <c r="P97" s="27">
        <f t="shared" si="35"/>
        <v>-10242.459999999999</v>
      </c>
    </row>
    <row r="98" spans="1:16" s="13" customFormat="1" ht="81.75" customHeight="1" outlineLevel="3" collapsed="1">
      <c r="A98" s="24" t="s">
        <v>110</v>
      </c>
      <c r="B98" s="29" t="s">
        <v>111</v>
      </c>
      <c r="C98" s="41">
        <v>91370.12</v>
      </c>
      <c r="D98" s="41">
        <v>53000</v>
      </c>
      <c r="E98" s="26">
        <v>68500</v>
      </c>
      <c r="F98" s="27">
        <v>16000</v>
      </c>
      <c r="G98" s="27">
        <v>14000</v>
      </c>
      <c r="H98" s="27">
        <v>73010.81</v>
      </c>
      <c r="I98" s="48">
        <f t="shared" si="27"/>
        <v>2.2027290503019409E-2</v>
      </c>
      <c r="J98" s="48">
        <f t="shared" si="28"/>
        <v>0.13512010643689304</v>
      </c>
      <c r="K98" s="34">
        <f t="shared" si="30"/>
        <v>79.906658763280603</v>
      </c>
      <c r="L98" s="27">
        <f t="shared" si="31"/>
        <v>-18359.309999999998</v>
      </c>
      <c r="M98" s="34">
        <f t="shared" si="32"/>
        <v>137.75624528301887</v>
      </c>
      <c r="N98" s="27">
        <f t="shared" si="33"/>
        <v>20010.809999999998</v>
      </c>
      <c r="O98" s="34">
        <f t="shared" si="34"/>
        <v>106.58512408759124</v>
      </c>
      <c r="P98" s="27">
        <f t="shared" si="35"/>
        <v>4510.8099999999977</v>
      </c>
    </row>
    <row r="99" spans="1:16" s="13" customFormat="1" ht="76.5" hidden="1" outlineLevel="4">
      <c r="A99" s="24" t="s">
        <v>112</v>
      </c>
      <c r="B99" s="25" t="s">
        <v>113</v>
      </c>
      <c r="C99" s="41"/>
      <c r="D99" s="41">
        <v>53000</v>
      </c>
      <c r="E99" s="26">
        <v>53000</v>
      </c>
      <c r="F99" s="27">
        <v>16000</v>
      </c>
      <c r="G99" s="27">
        <v>14000</v>
      </c>
      <c r="H99" s="27">
        <v>29530.400000000001</v>
      </c>
      <c r="I99" s="48">
        <f t="shared" si="27"/>
        <v>8.9092930138751289E-3</v>
      </c>
      <c r="J99" s="48">
        <f t="shared" si="28"/>
        <v>5.4651506963476044E-2</v>
      </c>
      <c r="K99" s="34" t="e">
        <f t="shared" si="30"/>
        <v>#DIV/0!</v>
      </c>
      <c r="L99" s="27">
        <f t="shared" si="31"/>
        <v>29530.400000000001</v>
      </c>
      <c r="M99" s="34">
        <f t="shared" si="32"/>
        <v>55.717735849056602</v>
      </c>
      <c r="N99" s="27">
        <f t="shared" si="33"/>
        <v>-23469.599999999999</v>
      </c>
      <c r="O99" s="34">
        <f t="shared" si="34"/>
        <v>55.717735849056602</v>
      </c>
      <c r="P99" s="27">
        <f t="shared" si="35"/>
        <v>-23469.599999999999</v>
      </c>
    </row>
    <row r="100" spans="1:16" s="13" customFormat="1" ht="76.5" hidden="1" outlineLevel="7">
      <c r="A100" s="24" t="s">
        <v>112</v>
      </c>
      <c r="B100" s="25" t="s">
        <v>113</v>
      </c>
      <c r="C100" s="41"/>
      <c r="D100" s="41">
        <v>53000</v>
      </c>
      <c r="E100" s="26">
        <v>53000</v>
      </c>
      <c r="F100" s="27">
        <v>16000</v>
      </c>
      <c r="G100" s="27">
        <v>14000</v>
      </c>
      <c r="H100" s="27">
        <v>29530.400000000001</v>
      </c>
      <c r="I100" s="48">
        <f t="shared" si="27"/>
        <v>8.9092930138751289E-3</v>
      </c>
      <c r="J100" s="48">
        <f t="shared" si="28"/>
        <v>5.4651506963476044E-2</v>
      </c>
      <c r="K100" s="34" t="e">
        <f t="shared" si="30"/>
        <v>#DIV/0!</v>
      </c>
      <c r="L100" s="27">
        <f t="shared" si="31"/>
        <v>29530.400000000001</v>
      </c>
      <c r="M100" s="34">
        <f t="shared" si="32"/>
        <v>55.717735849056602</v>
      </c>
      <c r="N100" s="27">
        <f t="shared" si="33"/>
        <v>-23469.599999999999</v>
      </c>
      <c r="O100" s="34">
        <f t="shared" si="34"/>
        <v>55.717735849056602</v>
      </c>
      <c r="P100" s="27">
        <f t="shared" si="35"/>
        <v>-23469.599999999999</v>
      </c>
    </row>
    <row r="101" spans="1:16" s="13" customFormat="1" ht="40.5" customHeight="1" outlineLevel="3" collapsed="1">
      <c r="A101" s="24" t="s">
        <v>114</v>
      </c>
      <c r="B101" s="25" t="s">
        <v>115</v>
      </c>
      <c r="C101" s="41">
        <v>748028.76</v>
      </c>
      <c r="D101" s="41">
        <v>405000</v>
      </c>
      <c r="E101" s="26">
        <v>650000</v>
      </c>
      <c r="F101" s="27">
        <v>101250</v>
      </c>
      <c r="G101" s="27">
        <v>101250</v>
      </c>
      <c r="H101" s="27">
        <v>664046.13</v>
      </c>
      <c r="I101" s="48">
        <f t="shared" si="27"/>
        <v>0.2003420728097085</v>
      </c>
      <c r="J101" s="48">
        <f t="shared" si="28"/>
        <v>1.228941080979747</v>
      </c>
      <c r="K101" s="34">
        <f t="shared" si="30"/>
        <v>88.772807345001013</v>
      </c>
      <c r="L101" s="27">
        <f t="shared" si="31"/>
        <v>-83982.63</v>
      </c>
      <c r="M101" s="34">
        <f t="shared" si="32"/>
        <v>163.96200740740741</v>
      </c>
      <c r="N101" s="27">
        <f t="shared" si="33"/>
        <v>259046.13</v>
      </c>
      <c r="O101" s="34">
        <f t="shared" si="34"/>
        <v>102.16094307692308</v>
      </c>
      <c r="P101" s="27">
        <f t="shared" si="35"/>
        <v>14046.130000000005</v>
      </c>
    </row>
    <row r="102" spans="1:16" s="13" customFormat="1" ht="51" hidden="1" outlineLevel="4">
      <c r="A102" s="24" t="s">
        <v>116</v>
      </c>
      <c r="B102" s="25" t="s">
        <v>117</v>
      </c>
      <c r="C102" s="41"/>
      <c r="D102" s="41">
        <v>405000</v>
      </c>
      <c r="E102" s="26">
        <v>405000</v>
      </c>
      <c r="F102" s="27">
        <v>101250</v>
      </c>
      <c r="G102" s="27">
        <v>101250</v>
      </c>
      <c r="H102" s="27">
        <v>297152.14</v>
      </c>
      <c r="I102" s="48">
        <f t="shared" si="27"/>
        <v>8.9650512182701356E-2</v>
      </c>
      <c r="J102" s="48">
        <f t="shared" si="28"/>
        <v>0.54993539702888572</v>
      </c>
      <c r="K102" s="34" t="e">
        <f t="shared" si="30"/>
        <v>#DIV/0!</v>
      </c>
      <c r="L102" s="27">
        <f t="shared" si="31"/>
        <v>297152.14</v>
      </c>
      <c r="M102" s="34">
        <f t="shared" si="32"/>
        <v>73.370898765432102</v>
      </c>
      <c r="N102" s="27">
        <f t="shared" si="33"/>
        <v>-107847.85999999999</v>
      </c>
      <c r="O102" s="34">
        <f t="shared" si="34"/>
        <v>73.370898765432102</v>
      </c>
      <c r="P102" s="27">
        <f t="shared" si="35"/>
        <v>-107847.85999999999</v>
      </c>
    </row>
    <row r="103" spans="1:16" s="13" customFormat="1" ht="51" hidden="1" outlineLevel="7">
      <c r="A103" s="24" t="s">
        <v>116</v>
      </c>
      <c r="B103" s="25" t="s">
        <v>117</v>
      </c>
      <c r="C103" s="41"/>
      <c r="D103" s="41">
        <v>405000</v>
      </c>
      <c r="E103" s="26">
        <v>405000</v>
      </c>
      <c r="F103" s="27">
        <v>101250</v>
      </c>
      <c r="G103" s="27">
        <v>101250</v>
      </c>
      <c r="H103" s="27">
        <v>297152.14</v>
      </c>
      <c r="I103" s="48">
        <f t="shared" si="27"/>
        <v>8.9650512182701356E-2</v>
      </c>
      <c r="J103" s="48">
        <f t="shared" si="28"/>
        <v>0.54993539702888572</v>
      </c>
      <c r="K103" s="34" t="e">
        <f t="shared" si="30"/>
        <v>#DIV/0!</v>
      </c>
      <c r="L103" s="27">
        <f t="shared" si="31"/>
        <v>297152.14</v>
      </c>
      <c r="M103" s="34">
        <f t="shared" si="32"/>
        <v>73.370898765432102</v>
      </c>
      <c r="N103" s="27">
        <f t="shared" si="33"/>
        <v>-107847.85999999999</v>
      </c>
      <c r="O103" s="34">
        <f t="shared" si="34"/>
        <v>73.370898765432102</v>
      </c>
      <c r="P103" s="27">
        <f t="shared" si="35"/>
        <v>-107847.85999999999</v>
      </c>
    </row>
    <row r="104" spans="1:16" s="13" customFormat="1" ht="25.5" outlineLevel="2" collapsed="1">
      <c r="A104" s="24" t="s">
        <v>118</v>
      </c>
      <c r="B104" s="25" t="s">
        <v>119</v>
      </c>
      <c r="C104" s="41">
        <f>C105</f>
        <v>16700</v>
      </c>
      <c r="D104" s="41">
        <f t="shared" ref="D104:H104" si="38">D105</f>
        <v>5000</v>
      </c>
      <c r="E104" s="27">
        <f t="shared" si="38"/>
        <v>2000</v>
      </c>
      <c r="F104" s="27">
        <f t="shared" si="38"/>
        <v>0</v>
      </c>
      <c r="G104" s="27">
        <f t="shared" si="38"/>
        <v>5000</v>
      </c>
      <c r="H104" s="27">
        <f t="shared" si="38"/>
        <v>2000</v>
      </c>
      <c r="I104" s="48">
        <f t="shared" si="27"/>
        <v>6.0339805853460349E-4</v>
      </c>
      <c r="J104" s="48">
        <f t="shared" si="28"/>
        <v>3.7013726169287274E-3</v>
      </c>
      <c r="K104" s="34">
        <v>0</v>
      </c>
      <c r="L104" s="27">
        <f t="shared" si="31"/>
        <v>-14700</v>
      </c>
      <c r="M104" s="34">
        <f t="shared" si="32"/>
        <v>40</v>
      </c>
      <c r="N104" s="27">
        <f t="shared" si="33"/>
        <v>-3000</v>
      </c>
      <c r="O104" s="34">
        <f t="shared" si="34"/>
        <v>100</v>
      </c>
      <c r="P104" s="27">
        <f t="shared" si="35"/>
        <v>0</v>
      </c>
    </row>
    <row r="105" spans="1:16" s="13" customFormat="1" ht="48.75" customHeight="1" outlineLevel="3" collapsed="1">
      <c r="A105" s="24" t="s">
        <v>120</v>
      </c>
      <c r="B105" s="25" t="s">
        <v>121</v>
      </c>
      <c r="C105" s="41">
        <v>16700</v>
      </c>
      <c r="D105" s="41">
        <v>5000</v>
      </c>
      <c r="E105" s="26">
        <v>2000</v>
      </c>
      <c r="F105" s="27">
        <v>0</v>
      </c>
      <c r="G105" s="27">
        <v>5000</v>
      </c>
      <c r="H105" s="27">
        <v>2000</v>
      </c>
      <c r="I105" s="48">
        <f t="shared" si="27"/>
        <v>6.0339805853460349E-4</v>
      </c>
      <c r="J105" s="48">
        <f t="shared" si="28"/>
        <v>3.7013726169287274E-3</v>
      </c>
      <c r="K105" s="34">
        <v>0</v>
      </c>
      <c r="L105" s="27">
        <f t="shared" si="31"/>
        <v>-14700</v>
      </c>
      <c r="M105" s="34">
        <f t="shared" si="32"/>
        <v>40</v>
      </c>
      <c r="N105" s="27">
        <f t="shared" si="33"/>
        <v>-3000</v>
      </c>
      <c r="O105" s="34">
        <f t="shared" si="34"/>
        <v>100</v>
      </c>
      <c r="P105" s="27">
        <f t="shared" si="35"/>
        <v>0</v>
      </c>
    </row>
    <row r="106" spans="1:16" s="13" customFormat="1" ht="63.75" hidden="1" outlineLevel="4">
      <c r="A106" s="24" t="s">
        <v>122</v>
      </c>
      <c r="B106" s="25" t="s">
        <v>123</v>
      </c>
      <c r="C106" s="41"/>
      <c r="D106" s="41">
        <v>5000</v>
      </c>
      <c r="E106" s="26">
        <v>5000</v>
      </c>
      <c r="F106" s="27">
        <v>0</v>
      </c>
      <c r="G106" s="27">
        <v>5000</v>
      </c>
      <c r="H106" s="27">
        <v>0</v>
      </c>
      <c r="I106" s="48">
        <f t="shared" si="27"/>
        <v>0</v>
      </c>
      <c r="J106" s="48">
        <f t="shared" si="28"/>
        <v>0</v>
      </c>
      <c r="K106" s="34" t="e">
        <f t="shared" ref="K106:K137" si="39">H106/C106*100</f>
        <v>#DIV/0!</v>
      </c>
      <c r="L106" s="27">
        <f t="shared" si="31"/>
        <v>0</v>
      </c>
      <c r="M106" s="34">
        <f t="shared" si="32"/>
        <v>0</v>
      </c>
      <c r="N106" s="27">
        <f t="shared" si="33"/>
        <v>-5000</v>
      </c>
      <c r="O106" s="34">
        <f t="shared" si="34"/>
        <v>0</v>
      </c>
      <c r="P106" s="27">
        <f t="shared" si="35"/>
        <v>-5000</v>
      </c>
    </row>
    <row r="107" spans="1:16" s="13" customFormat="1" ht="63.75" hidden="1" outlineLevel="7">
      <c r="A107" s="24" t="s">
        <v>122</v>
      </c>
      <c r="B107" s="25" t="s">
        <v>123</v>
      </c>
      <c r="C107" s="41"/>
      <c r="D107" s="41">
        <v>5000</v>
      </c>
      <c r="E107" s="26">
        <v>5000</v>
      </c>
      <c r="F107" s="27">
        <v>0</v>
      </c>
      <c r="G107" s="27">
        <v>5000</v>
      </c>
      <c r="H107" s="27">
        <v>0</v>
      </c>
      <c r="I107" s="48">
        <f t="shared" si="27"/>
        <v>0</v>
      </c>
      <c r="J107" s="48">
        <f t="shared" si="28"/>
        <v>0</v>
      </c>
      <c r="K107" s="34" t="e">
        <f t="shared" si="39"/>
        <v>#DIV/0!</v>
      </c>
      <c r="L107" s="27">
        <f t="shared" si="31"/>
        <v>0</v>
      </c>
      <c r="M107" s="34">
        <f t="shared" si="32"/>
        <v>0</v>
      </c>
      <c r="N107" s="27">
        <f t="shared" si="33"/>
        <v>-5000</v>
      </c>
      <c r="O107" s="34">
        <f t="shared" si="34"/>
        <v>0</v>
      </c>
      <c r="P107" s="27">
        <f t="shared" si="35"/>
        <v>-5000</v>
      </c>
    </row>
    <row r="108" spans="1:16" s="13" customFormat="1" ht="81" customHeight="1" outlineLevel="2" collapsed="1">
      <c r="A108" s="24" t="s">
        <v>124</v>
      </c>
      <c r="B108" s="29" t="s">
        <v>125</v>
      </c>
      <c r="C108" s="41">
        <v>47409.48</v>
      </c>
      <c r="D108" s="41">
        <v>75700</v>
      </c>
      <c r="E108" s="26">
        <v>75700</v>
      </c>
      <c r="F108" s="27">
        <v>15000</v>
      </c>
      <c r="G108" s="27">
        <v>17000</v>
      </c>
      <c r="H108" s="27">
        <v>76848.98</v>
      </c>
      <c r="I108" s="48">
        <f t="shared" si="27"/>
        <v>2.3185262666182285E-2</v>
      </c>
      <c r="J108" s="48">
        <f t="shared" si="28"/>
        <v>0.1422233551054517</v>
      </c>
      <c r="K108" s="34">
        <f t="shared" si="39"/>
        <v>162.09623054292092</v>
      </c>
      <c r="L108" s="27">
        <f t="shared" si="31"/>
        <v>29439.499999999993</v>
      </c>
      <c r="M108" s="34">
        <f t="shared" si="32"/>
        <v>101.5178071334214</v>
      </c>
      <c r="N108" s="27">
        <f t="shared" si="33"/>
        <v>1148.9799999999959</v>
      </c>
      <c r="O108" s="34">
        <f t="shared" si="34"/>
        <v>101.5178071334214</v>
      </c>
      <c r="P108" s="27">
        <f t="shared" si="35"/>
        <v>1148.9799999999959</v>
      </c>
    </row>
    <row r="109" spans="1:16" ht="114.75" hidden="1" outlineLevel="3">
      <c r="A109" s="19" t="s">
        <v>126</v>
      </c>
      <c r="B109" s="28" t="s">
        <v>127</v>
      </c>
      <c r="C109" s="23"/>
      <c r="D109" s="23">
        <v>75700</v>
      </c>
      <c r="E109" s="21">
        <v>75700</v>
      </c>
      <c r="F109" s="22">
        <v>15000</v>
      </c>
      <c r="G109" s="22">
        <v>17000</v>
      </c>
      <c r="H109" s="22">
        <v>39330.01</v>
      </c>
      <c r="I109" s="47">
        <f t="shared" si="27"/>
        <v>1.1865825838073272E-2</v>
      </c>
      <c r="J109" s="47">
        <f t="shared" si="28"/>
        <v>7.2787511018766515E-2</v>
      </c>
      <c r="K109" s="33" t="e">
        <f t="shared" si="39"/>
        <v>#DIV/0!</v>
      </c>
      <c r="L109" s="22">
        <f t="shared" si="31"/>
        <v>39330.01</v>
      </c>
      <c r="M109" s="33">
        <f t="shared" si="32"/>
        <v>51.955099075297227</v>
      </c>
      <c r="N109" s="22">
        <f t="shared" si="33"/>
        <v>-36369.99</v>
      </c>
      <c r="O109" s="33">
        <f t="shared" si="34"/>
        <v>51.955099075297227</v>
      </c>
      <c r="P109" s="22">
        <f t="shared" si="35"/>
        <v>-36369.99</v>
      </c>
    </row>
    <row r="110" spans="1:16" ht="102" hidden="1" outlineLevel="4">
      <c r="A110" s="19" t="s">
        <v>128</v>
      </c>
      <c r="B110" s="20" t="s">
        <v>129</v>
      </c>
      <c r="C110" s="23"/>
      <c r="D110" s="23">
        <v>75700</v>
      </c>
      <c r="E110" s="21">
        <v>75700</v>
      </c>
      <c r="F110" s="22">
        <v>15000</v>
      </c>
      <c r="G110" s="22">
        <v>17000</v>
      </c>
      <c r="H110" s="22">
        <v>39330.01</v>
      </c>
      <c r="I110" s="47">
        <f t="shared" si="27"/>
        <v>1.1865825838073272E-2</v>
      </c>
      <c r="J110" s="47">
        <f t="shared" si="28"/>
        <v>7.2787511018766515E-2</v>
      </c>
      <c r="K110" s="33" t="e">
        <f t="shared" si="39"/>
        <v>#DIV/0!</v>
      </c>
      <c r="L110" s="22">
        <f t="shared" si="31"/>
        <v>39330.01</v>
      </c>
      <c r="M110" s="33">
        <f t="shared" si="32"/>
        <v>51.955099075297227</v>
      </c>
      <c r="N110" s="22">
        <f t="shared" si="33"/>
        <v>-36369.99</v>
      </c>
      <c r="O110" s="33">
        <f t="shared" si="34"/>
        <v>51.955099075297227</v>
      </c>
      <c r="P110" s="22">
        <f t="shared" si="35"/>
        <v>-36369.99</v>
      </c>
    </row>
    <row r="111" spans="1:16" ht="89.25" hidden="1" outlineLevel="7">
      <c r="A111" s="24" t="s">
        <v>128</v>
      </c>
      <c r="B111" s="25" t="s">
        <v>129</v>
      </c>
      <c r="C111" s="41"/>
      <c r="D111" s="41">
        <v>75700</v>
      </c>
      <c r="E111" s="26">
        <v>75700</v>
      </c>
      <c r="F111" s="27">
        <v>15000</v>
      </c>
      <c r="G111" s="27">
        <v>17000</v>
      </c>
      <c r="H111" s="27">
        <v>39330.01</v>
      </c>
      <c r="I111" s="47">
        <f t="shared" si="27"/>
        <v>1.1865825838073272E-2</v>
      </c>
      <c r="J111" s="47">
        <f t="shared" si="28"/>
        <v>7.2787511018766515E-2</v>
      </c>
      <c r="K111" s="33" t="e">
        <f t="shared" si="39"/>
        <v>#DIV/0!</v>
      </c>
      <c r="L111" s="22">
        <f t="shared" si="31"/>
        <v>39330.01</v>
      </c>
      <c r="M111" s="33">
        <f t="shared" si="32"/>
        <v>51.955099075297227</v>
      </c>
      <c r="N111" s="22">
        <f t="shared" si="33"/>
        <v>-36369.99</v>
      </c>
      <c r="O111" s="33">
        <f t="shared" si="34"/>
        <v>51.955099075297227</v>
      </c>
      <c r="P111" s="22">
        <f t="shared" si="35"/>
        <v>-36369.99</v>
      </c>
    </row>
    <row r="112" spans="1:16" s="14" customFormat="1" ht="25.5" outlineLevel="1" collapsed="1">
      <c r="A112" s="19" t="s">
        <v>130</v>
      </c>
      <c r="B112" s="20" t="s">
        <v>131</v>
      </c>
      <c r="C112" s="23">
        <v>23583.95</v>
      </c>
      <c r="D112" s="23">
        <v>30900</v>
      </c>
      <c r="E112" s="21">
        <v>68407.350000000006</v>
      </c>
      <c r="F112" s="22">
        <v>8000</v>
      </c>
      <c r="G112" s="22">
        <v>7700</v>
      </c>
      <c r="H112" s="22">
        <v>71524.17</v>
      </c>
      <c r="I112" s="47">
        <f t="shared" si="27"/>
        <v>2.1578772658149468E-2</v>
      </c>
      <c r="J112" s="47">
        <f t="shared" si="28"/>
        <v>0.13236880214327759</v>
      </c>
      <c r="K112" s="33">
        <f t="shared" si="39"/>
        <v>303.27476949365985</v>
      </c>
      <c r="L112" s="22">
        <f t="shared" si="31"/>
        <v>47940.22</v>
      </c>
      <c r="M112" s="33">
        <f t="shared" si="32"/>
        <v>231.46980582524273</v>
      </c>
      <c r="N112" s="22">
        <f t="shared" si="33"/>
        <v>40624.17</v>
      </c>
      <c r="O112" s="33">
        <f t="shared" si="34"/>
        <v>104.55626478733645</v>
      </c>
      <c r="P112" s="22">
        <f t="shared" si="35"/>
        <v>3116.8199999999924</v>
      </c>
    </row>
    <row r="113" spans="1:16" s="14" customFormat="1" ht="25.5" hidden="1" outlineLevel="2">
      <c r="A113" s="19" t="s">
        <v>132</v>
      </c>
      <c r="B113" s="20" t="s">
        <v>133</v>
      </c>
      <c r="C113" s="23"/>
      <c r="D113" s="23">
        <v>30900</v>
      </c>
      <c r="E113" s="21">
        <v>30900</v>
      </c>
      <c r="F113" s="22">
        <v>8000</v>
      </c>
      <c r="G113" s="22">
        <v>7700</v>
      </c>
      <c r="H113" s="22">
        <v>60661.47</v>
      </c>
      <c r="I113" s="47">
        <f t="shared" si="27"/>
        <v>1.8301506612927551E-2</v>
      </c>
      <c r="J113" s="47">
        <f t="shared" si="28"/>
        <v>0.11226535198032173</v>
      </c>
      <c r="K113" s="33" t="e">
        <f t="shared" si="39"/>
        <v>#DIV/0!</v>
      </c>
      <c r="L113" s="22">
        <f t="shared" si="31"/>
        <v>60661.47</v>
      </c>
      <c r="M113" s="33">
        <f t="shared" si="32"/>
        <v>196.31543689320387</v>
      </c>
      <c r="N113" s="22">
        <f t="shared" si="33"/>
        <v>29761.47</v>
      </c>
      <c r="O113" s="33">
        <f t="shared" si="34"/>
        <v>196.31543689320387</v>
      </c>
      <c r="P113" s="22">
        <f t="shared" si="35"/>
        <v>29761.47</v>
      </c>
    </row>
    <row r="114" spans="1:16" s="14" customFormat="1" ht="38.25" hidden="1" outlineLevel="3">
      <c r="A114" s="19" t="s">
        <v>134</v>
      </c>
      <c r="B114" s="20" t="s">
        <v>135</v>
      </c>
      <c r="C114" s="23"/>
      <c r="D114" s="23">
        <v>13000</v>
      </c>
      <c r="E114" s="21">
        <v>13000</v>
      </c>
      <c r="F114" s="22">
        <v>3400</v>
      </c>
      <c r="G114" s="22">
        <v>3200</v>
      </c>
      <c r="H114" s="22">
        <v>49794.41</v>
      </c>
      <c r="I114" s="47">
        <f t="shared" si="27"/>
        <v>1.5022925159938026E-2</v>
      </c>
      <c r="J114" s="47">
        <f t="shared" si="28"/>
        <v>9.2153832825060997E-2</v>
      </c>
      <c r="K114" s="33" t="e">
        <f t="shared" si="39"/>
        <v>#DIV/0!</v>
      </c>
      <c r="L114" s="22">
        <f t="shared" si="31"/>
        <v>49794.41</v>
      </c>
      <c r="M114" s="33">
        <f t="shared" si="32"/>
        <v>383.03392307692314</v>
      </c>
      <c r="N114" s="22">
        <f t="shared" si="33"/>
        <v>36794.410000000003</v>
      </c>
      <c r="O114" s="33">
        <f t="shared" si="34"/>
        <v>383.03392307692314</v>
      </c>
      <c r="P114" s="22">
        <f t="shared" si="35"/>
        <v>36794.410000000003</v>
      </c>
    </row>
    <row r="115" spans="1:16" s="14" customFormat="1" ht="102" hidden="1" outlineLevel="4">
      <c r="A115" s="19" t="s">
        <v>136</v>
      </c>
      <c r="B115" s="20" t="s">
        <v>137</v>
      </c>
      <c r="C115" s="23"/>
      <c r="D115" s="23">
        <v>13000</v>
      </c>
      <c r="E115" s="21">
        <v>13000</v>
      </c>
      <c r="F115" s="22">
        <v>3400</v>
      </c>
      <c r="G115" s="22">
        <v>3200</v>
      </c>
      <c r="H115" s="22">
        <v>49794.41</v>
      </c>
      <c r="I115" s="47">
        <f t="shared" si="27"/>
        <v>1.5022925159938026E-2</v>
      </c>
      <c r="J115" s="47">
        <f t="shared" si="28"/>
        <v>9.2153832825060997E-2</v>
      </c>
      <c r="K115" s="33" t="e">
        <f t="shared" si="39"/>
        <v>#DIV/0!</v>
      </c>
      <c r="L115" s="22">
        <f t="shared" si="31"/>
        <v>49794.41</v>
      </c>
      <c r="M115" s="33">
        <f t="shared" si="32"/>
        <v>383.03392307692314</v>
      </c>
      <c r="N115" s="22">
        <f t="shared" si="33"/>
        <v>36794.410000000003</v>
      </c>
      <c r="O115" s="33">
        <f t="shared" si="34"/>
        <v>383.03392307692314</v>
      </c>
      <c r="P115" s="22">
        <f t="shared" si="35"/>
        <v>36794.410000000003</v>
      </c>
    </row>
    <row r="116" spans="1:16" s="14" customFormat="1" ht="102" hidden="1" outlineLevel="7">
      <c r="A116" s="19" t="s">
        <v>136</v>
      </c>
      <c r="B116" s="20" t="s">
        <v>137</v>
      </c>
      <c r="C116" s="23"/>
      <c r="D116" s="23">
        <v>13000</v>
      </c>
      <c r="E116" s="26">
        <v>13000</v>
      </c>
      <c r="F116" s="22">
        <v>3400</v>
      </c>
      <c r="G116" s="22">
        <v>3200</v>
      </c>
      <c r="H116" s="22">
        <v>49794.41</v>
      </c>
      <c r="I116" s="47">
        <f t="shared" si="27"/>
        <v>1.5022925159938026E-2</v>
      </c>
      <c r="J116" s="47">
        <f t="shared" si="28"/>
        <v>9.2153832825060997E-2</v>
      </c>
      <c r="K116" s="33" t="e">
        <f t="shared" si="39"/>
        <v>#DIV/0!</v>
      </c>
      <c r="L116" s="22">
        <f t="shared" si="31"/>
        <v>49794.41</v>
      </c>
      <c r="M116" s="33">
        <f t="shared" si="32"/>
        <v>383.03392307692314</v>
      </c>
      <c r="N116" s="22">
        <f t="shared" si="33"/>
        <v>36794.410000000003</v>
      </c>
      <c r="O116" s="33">
        <f t="shared" si="34"/>
        <v>383.03392307692314</v>
      </c>
      <c r="P116" s="22">
        <f t="shared" si="35"/>
        <v>36794.410000000003</v>
      </c>
    </row>
    <row r="117" spans="1:16" s="14" customFormat="1" ht="38.25" hidden="1" outlineLevel="3">
      <c r="A117" s="19" t="s">
        <v>138</v>
      </c>
      <c r="B117" s="20" t="s">
        <v>139</v>
      </c>
      <c r="C117" s="23"/>
      <c r="D117" s="23">
        <v>0</v>
      </c>
      <c r="E117" s="21">
        <v>0</v>
      </c>
      <c r="F117" s="22">
        <v>0</v>
      </c>
      <c r="G117" s="22">
        <v>0</v>
      </c>
      <c r="H117" s="22">
        <v>7.35</v>
      </c>
      <c r="I117" s="47">
        <f t="shared" si="27"/>
        <v>2.2174878651146678E-6</v>
      </c>
      <c r="J117" s="47">
        <f t="shared" si="28"/>
        <v>1.3602544367213073E-5</v>
      </c>
      <c r="K117" s="33" t="e">
        <f t="shared" si="39"/>
        <v>#DIV/0!</v>
      </c>
      <c r="L117" s="22">
        <f t="shared" si="31"/>
        <v>7.35</v>
      </c>
      <c r="M117" s="33" t="e">
        <f t="shared" si="32"/>
        <v>#DIV/0!</v>
      </c>
      <c r="N117" s="22">
        <f t="shared" si="33"/>
        <v>7.35</v>
      </c>
      <c r="O117" s="33" t="e">
        <f t="shared" si="34"/>
        <v>#DIV/0!</v>
      </c>
      <c r="P117" s="22">
        <f t="shared" si="35"/>
        <v>7.35</v>
      </c>
    </row>
    <row r="118" spans="1:16" s="14" customFormat="1" ht="102" hidden="1" outlineLevel="4">
      <c r="A118" s="19" t="s">
        <v>140</v>
      </c>
      <c r="B118" s="20" t="s">
        <v>141</v>
      </c>
      <c r="C118" s="23"/>
      <c r="D118" s="23">
        <v>0</v>
      </c>
      <c r="E118" s="21">
        <v>0</v>
      </c>
      <c r="F118" s="22">
        <v>0</v>
      </c>
      <c r="G118" s="22">
        <v>0</v>
      </c>
      <c r="H118" s="22">
        <v>7.35</v>
      </c>
      <c r="I118" s="47">
        <f t="shared" si="27"/>
        <v>2.2174878651146678E-6</v>
      </c>
      <c r="J118" s="47">
        <f t="shared" si="28"/>
        <v>1.3602544367213073E-5</v>
      </c>
      <c r="K118" s="33" t="e">
        <f t="shared" si="39"/>
        <v>#DIV/0!</v>
      </c>
      <c r="L118" s="22">
        <f t="shared" si="31"/>
        <v>7.35</v>
      </c>
      <c r="M118" s="33" t="e">
        <f t="shared" si="32"/>
        <v>#DIV/0!</v>
      </c>
      <c r="N118" s="22">
        <f t="shared" si="33"/>
        <v>7.35</v>
      </c>
      <c r="O118" s="33" t="e">
        <f t="shared" si="34"/>
        <v>#DIV/0!</v>
      </c>
      <c r="P118" s="22">
        <f t="shared" si="35"/>
        <v>7.35</v>
      </c>
    </row>
    <row r="119" spans="1:16" s="14" customFormat="1" ht="102" hidden="1" outlineLevel="7">
      <c r="A119" s="19" t="s">
        <v>140</v>
      </c>
      <c r="B119" s="20" t="s">
        <v>141</v>
      </c>
      <c r="C119" s="23"/>
      <c r="D119" s="23">
        <v>0</v>
      </c>
      <c r="E119" s="26">
        <v>0</v>
      </c>
      <c r="F119" s="22">
        <v>0</v>
      </c>
      <c r="G119" s="22">
        <v>0</v>
      </c>
      <c r="H119" s="22">
        <v>7.35</v>
      </c>
      <c r="I119" s="47">
        <f t="shared" si="27"/>
        <v>2.2174878651146678E-6</v>
      </c>
      <c r="J119" s="47">
        <f t="shared" si="28"/>
        <v>1.3602544367213073E-5</v>
      </c>
      <c r="K119" s="33" t="e">
        <f t="shared" si="39"/>
        <v>#DIV/0!</v>
      </c>
      <c r="L119" s="22">
        <f t="shared" si="31"/>
        <v>7.35</v>
      </c>
      <c r="M119" s="33" t="e">
        <f t="shared" si="32"/>
        <v>#DIV/0!</v>
      </c>
      <c r="N119" s="22">
        <f t="shared" si="33"/>
        <v>7.35</v>
      </c>
      <c r="O119" s="33" t="e">
        <f t="shared" si="34"/>
        <v>#DIV/0!</v>
      </c>
      <c r="P119" s="22">
        <f t="shared" si="35"/>
        <v>7.35</v>
      </c>
    </row>
    <row r="120" spans="1:16" s="14" customFormat="1" ht="25.5" hidden="1" outlineLevel="3">
      <c r="A120" s="19" t="s">
        <v>142</v>
      </c>
      <c r="B120" s="20" t="s">
        <v>143</v>
      </c>
      <c r="C120" s="23"/>
      <c r="D120" s="23">
        <v>12100</v>
      </c>
      <c r="E120" s="21">
        <v>12100</v>
      </c>
      <c r="F120" s="22">
        <v>3100</v>
      </c>
      <c r="G120" s="22">
        <v>3000</v>
      </c>
      <c r="H120" s="22">
        <v>10859.71</v>
      </c>
      <c r="I120" s="47">
        <f t="shared" si="27"/>
        <v>3.2763639651244092E-3</v>
      </c>
      <c r="J120" s="47">
        <f t="shared" si="28"/>
        <v>2.0097916610893531E-2</v>
      </c>
      <c r="K120" s="33" t="e">
        <f t="shared" si="39"/>
        <v>#DIV/0!</v>
      </c>
      <c r="L120" s="22">
        <f t="shared" si="31"/>
        <v>10859.71</v>
      </c>
      <c r="M120" s="33">
        <f t="shared" si="32"/>
        <v>89.749669421487596</v>
      </c>
      <c r="N120" s="22">
        <f t="shared" si="33"/>
        <v>-1240.2900000000009</v>
      </c>
      <c r="O120" s="33">
        <f t="shared" si="34"/>
        <v>89.749669421487596</v>
      </c>
      <c r="P120" s="22">
        <f t="shared" si="35"/>
        <v>-1240.2900000000009</v>
      </c>
    </row>
    <row r="121" spans="1:16" s="14" customFormat="1" ht="89.25" hidden="1" outlineLevel="4">
      <c r="A121" s="19" t="s">
        <v>144</v>
      </c>
      <c r="B121" s="20" t="s">
        <v>145</v>
      </c>
      <c r="C121" s="23"/>
      <c r="D121" s="23">
        <v>12100</v>
      </c>
      <c r="E121" s="21">
        <v>12100</v>
      </c>
      <c r="F121" s="22">
        <v>3100</v>
      </c>
      <c r="G121" s="22">
        <v>3000</v>
      </c>
      <c r="H121" s="22">
        <v>10859.71</v>
      </c>
      <c r="I121" s="47">
        <f t="shared" si="27"/>
        <v>3.2763639651244092E-3</v>
      </c>
      <c r="J121" s="47">
        <f t="shared" si="28"/>
        <v>2.0097916610893531E-2</v>
      </c>
      <c r="K121" s="33" t="e">
        <f t="shared" si="39"/>
        <v>#DIV/0!</v>
      </c>
      <c r="L121" s="22">
        <f t="shared" ref="L121:L152" si="40">H121-C121</f>
        <v>10859.71</v>
      </c>
      <c r="M121" s="33">
        <f t="shared" si="32"/>
        <v>89.749669421487596</v>
      </c>
      <c r="N121" s="22">
        <f t="shared" ref="N121:N152" si="41">H121-D121</f>
        <v>-1240.2900000000009</v>
      </c>
      <c r="O121" s="33">
        <f t="shared" si="34"/>
        <v>89.749669421487596</v>
      </c>
      <c r="P121" s="22">
        <f t="shared" ref="P121:P152" si="42">H121-E121</f>
        <v>-1240.2900000000009</v>
      </c>
    </row>
    <row r="122" spans="1:16" s="14" customFormat="1" ht="89.25" hidden="1" outlineLevel="7">
      <c r="A122" s="19" t="s">
        <v>144</v>
      </c>
      <c r="B122" s="20" t="s">
        <v>145</v>
      </c>
      <c r="C122" s="23"/>
      <c r="D122" s="23">
        <v>12100</v>
      </c>
      <c r="E122" s="26">
        <v>12100</v>
      </c>
      <c r="F122" s="22">
        <v>3100</v>
      </c>
      <c r="G122" s="22">
        <v>3000</v>
      </c>
      <c r="H122" s="22">
        <v>10859.71</v>
      </c>
      <c r="I122" s="47">
        <f t="shared" si="27"/>
        <v>3.2763639651244092E-3</v>
      </c>
      <c r="J122" s="47">
        <f t="shared" si="28"/>
        <v>2.0097916610893531E-2</v>
      </c>
      <c r="K122" s="33" t="e">
        <f t="shared" si="39"/>
        <v>#DIV/0!</v>
      </c>
      <c r="L122" s="22">
        <f t="shared" si="40"/>
        <v>10859.71</v>
      </c>
      <c r="M122" s="33">
        <f t="shared" si="32"/>
        <v>89.749669421487596</v>
      </c>
      <c r="N122" s="22">
        <f t="shared" si="41"/>
        <v>-1240.2900000000009</v>
      </c>
      <c r="O122" s="33">
        <f t="shared" si="34"/>
        <v>89.749669421487596</v>
      </c>
      <c r="P122" s="22">
        <f t="shared" si="42"/>
        <v>-1240.2900000000009</v>
      </c>
    </row>
    <row r="123" spans="1:16" s="14" customFormat="1" ht="51" hidden="1" outlineLevel="3">
      <c r="A123" s="19" t="s">
        <v>146</v>
      </c>
      <c r="B123" s="20" t="s">
        <v>147</v>
      </c>
      <c r="C123" s="23"/>
      <c r="D123" s="23">
        <v>5800</v>
      </c>
      <c r="E123" s="21">
        <v>5800</v>
      </c>
      <c r="F123" s="22">
        <v>1500</v>
      </c>
      <c r="G123" s="22">
        <v>1500</v>
      </c>
      <c r="H123" s="22">
        <v>0</v>
      </c>
      <c r="I123" s="47">
        <f t="shared" si="27"/>
        <v>0</v>
      </c>
      <c r="J123" s="47">
        <f t="shared" si="28"/>
        <v>0</v>
      </c>
      <c r="K123" s="33" t="e">
        <f t="shared" si="39"/>
        <v>#DIV/0!</v>
      </c>
      <c r="L123" s="22">
        <f t="shared" si="40"/>
        <v>0</v>
      </c>
      <c r="M123" s="33">
        <f t="shared" si="32"/>
        <v>0</v>
      </c>
      <c r="N123" s="22">
        <f t="shared" si="41"/>
        <v>-5800</v>
      </c>
      <c r="O123" s="33">
        <f t="shared" si="34"/>
        <v>0</v>
      </c>
      <c r="P123" s="22">
        <f t="shared" si="42"/>
        <v>-5800</v>
      </c>
    </row>
    <row r="124" spans="1:16" s="14" customFormat="1" ht="114.75" hidden="1" outlineLevel="4">
      <c r="A124" s="19" t="s">
        <v>148</v>
      </c>
      <c r="B124" s="28" t="s">
        <v>149</v>
      </c>
      <c r="C124" s="23"/>
      <c r="D124" s="23">
        <v>5800</v>
      </c>
      <c r="E124" s="21">
        <v>5800</v>
      </c>
      <c r="F124" s="22">
        <v>1500</v>
      </c>
      <c r="G124" s="22">
        <v>1500</v>
      </c>
      <c r="H124" s="22">
        <v>0</v>
      </c>
      <c r="I124" s="47">
        <f t="shared" si="27"/>
        <v>0</v>
      </c>
      <c r="J124" s="47">
        <f t="shared" si="28"/>
        <v>0</v>
      </c>
      <c r="K124" s="33" t="e">
        <f t="shared" si="39"/>
        <v>#DIV/0!</v>
      </c>
      <c r="L124" s="22">
        <f t="shared" si="40"/>
        <v>0</v>
      </c>
      <c r="M124" s="33">
        <f t="shared" si="32"/>
        <v>0</v>
      </c>
      <c r="N124" s="22">
        <f t="shared" si="41"/>
        <v>-5800</v>
      </c>
      <c r="O124" s="33">
        <f t="shared" si="34"/>
        <v>0</v>
      </c>
      <c r="P124" s="22">
        <f t="shared" si="42"/>
        <v>-5800</v>
      </c>
    </row>
    <row r="125" spans="1:16" s="14" customFormat="1" ht="114.75" hidden="1" outlineLevel="7">
      <c r="A125" s="19" t="s">
        <v>148</v>
      </c>
      <c r="B125" s="28" t="s">
        <v>149</v>
      </c>
      <c r="C125" s="23"/>
      <c r="D125" s="23">
        <v>5800</v>
      </c>
      <c r="E125" s="26">
        <v>5800</v>
      </c>
      <c r="F125" s="22">
        <v>1500</v>
      </c>
      <c r="G125" s="22">
        <v>1500</v>
      </c>
      <c r="H125" s="22">
        <v>0</v>
      </c>
      <c r="I125" s="47">
        <f t="shared" si="27"/>
        <v>0</v>
      </c>
      <c r="J125" s="47">
        <f t="shared" si="28"/>
        <v>0</v>
      </c>
      <c r="K125" s="33" t="e">
        <f t="shared" si="39"/>
        <v>#DIV/0!</v>
      </c>
      <c r="L125" s="22">
        <f t="shared" si="40"/>
        <v>0</v>
      </c>
      <c r="M125" s="33">
        <f t="shared" si="32"/>
        <v>0</v>
      </c>
      <c r="N125" s="22">
        <f t="shared" si="41"/>
        <v>-5800</v>
      </c>
      <c r="O125" s="33">
        <f t="shared" si="34"/>
        <v>0</v>
      </c>
      <c r="P125" s="22">
        <f t="shared" si="42"/>
        <v>-5800</v>
      </c>
    </row>
    <row r="126" spans="1:16" s="14" customFormat="1" ht="38.25" outlineLevel="1" collapsed="1">
      <c r="A126" s="19" t="s">
        <v>150</v>
      </c>
      <c r="B126" s="20" t="s">
        <v>151</v>
      </c>
      <c r="C126" s="23">
        <f>C127+C131</f>
        <v>5465912.04</v>
      </c>
      <c r="D126" s="23">
        <f t="shared" ref="D126:H126" si="43">D127+D131</f>
        <v>5109200</v>
      </c>
      <c r="E126" s="22">
        <f t="shared" si="43"/>
        <v>5262562.62</v>
      </c>
      <c r="F126" s="22">
        <f t="shared" si="43"/>
        <v>1126700</v>
      </c>
      <c r="G126" s="22">
        <f t="shared" si="43"/>
        <v>1380600</v>
      </c>
      <c r="H126" s="22">
        <f t="shared" si="43"/>
        <v>5596956.9600000009</v>
      </c>
      <c r="I126" s="47">
        <f t="shared" si="27"/>
        <v>1.6885964816828685</v>
      </c>
      <c r="J126" s="47">
        <f t="shared" si="28"/>
        <v>10.358211614936328</v>
      </c>
      <c r="K126" s="33">
        <f t="shared" si="39"/>
        <v>102.39749412432917</v>
      </c>
      <c r="L126" s="22">
        <f t="shared" si="40"/>
        <v>131044.92000000086</v>
      </c>
      <c r="M126" s="33">
        <f t="shared" si="32"/>
        <v>109.54664056995227</v>
      </c>
      <c r="N126" s="22">
        <f t="shared" si="41"/>
        <v>487756.96000000089</v>
      </c>
      <c r="O126" s="33">
        <f t="shared" si="34"/>
        <v>106.35421113525867</v>
      </c>
      <c r="P126" s="22">
        <f t="shared" si="42"/>
        <v>334394.34000000078</v>
      </c>
    </row>
    <row r="127" spans="1:16" s="13" customFormat="1" ht="17.25" customHeight="1" outlineLevel="2" collapsed="1">
      <c r="A127" s="24" t="s">
        <v>152</v>
      </c>
      <c r="B127" s="25" t="s">
        <v>153</v>
      </c>
      <c r="C127" s="41">
        <v>4925722.84</v>
      </c>
      <c r="D127" s="41">
        <v>4506200</v>
      </c>
      <c r="E127" s="26">
        <v>4659562.62</v>
      </c>
      <c r="F127" s="27">
        <v>971200</v>
      </c>
      <c r="G127" s="27">
        <v>1225200</v>
      </c>
      <c r="H127" s="27">
        <v>4959056.6500000004</v>
      </c>
      <c r="I127" s="48">
        <f t="shared" si="27"/>
        <v>1.4961425773865575</v>
      </c>
      <c r="J127" s="48">
        <f t="shared" si="28"/>
        <v>9.177658245054154</v>
      </c>
      <c r="K127" s="34">
        <f t="shared" si="39"/>
        <v>100.67672930619054</v>
      </c>
      <c r="L127" s="27">
        <f t="shared" si="40"/>
        <v>33333.810000000522</v>
      </c>
      <c r="M127" s="34">
        <f t="shared" si="32"/>
        <v>110.04963494740581</v>
      </c>
      <c r="N127" s="27">
        <f t="shared" si="41"/>
        <v>452856.65000000037</v>
      </c>
      <c r="O127" s="34">
        <f t="shared" si="34"/>
        <v>106.42751379098326</v>
      </c>
      <c r="P127" s="27">
        <f t="shared" si="42"/>
        <v>299494.03000000026</v>
      </c>
    </row>
    <row r="128" spans="1:16" s="13" customFormat="1" ht="25.5" hidden="1" outlineLevel="3">
      <c r="A128" s="24" t="s">
        <v>154</v>
      </c>
      <c r="B128" s="25" t="s">
        <v>155</v>
      </c>
      <c r="C128" s="41"/>
      <c r="D128" s="41">
        <v>4506200</v>
      </c>
      <c r="E128" s="26">
        <v>4704562.62</v>
      </c>
      <c r="F128" s="27">
        <v>971200</v>
      </c>
      <c r="G128" s="27">
        <v>1225200</v>
      </c>
      <c r="H128" s="27">
        <v>2189349.39</v>
      </c>
      <c r="I128" s="48">
        <f t="shared" si="27"/>
        <v>0.66052458568995931</v>
      </c>
      <c r="J128" s="48">
        <f t="shared" si="28"/>
        <v>4.0517989405178065</v>
      </c>
      <c r="K128" s="34" t="e">
        <f t="shared" si="39"/>
        <v>#DIV/0!</v>
      </c>
      <c r="L128" s="27">
        <f t="shared" si="40"/>
        <v>2189349.39</v>
      </c>
      <c r="M128" s="34">
        <f t="shared" si="32"/>
        <v>48.58526896276242</v>
      </c>
      <c r="N128" s="27">
        <f t="shared" si="41"/>
        <v>-2316850.61</v>
      </c>
      <c r="O128" s="34">
        <f t="shared" si="34"/>
        <v>46.536725448029003</v>
      </c>
      <c r="P128" s="27">
        <f t="shared" si="42"/>
        <v>-2515213.23</v>
      </c>
    </row>
    <row r="129" spans="1:16" s="13" customFormat="1" ht="38.25" hidden="1" outlineLevel="4">
      <c r="A129" s="24" t="s">
        <v>156</v>
      </c>
      <c r="B129" s="25" t="s">
        <v>157</v>
      </c>
      <c r="C129" s="41"/>
      <c r="D129" s="41">
        <v>4506200</v>
      </c>
      <c r="E129" s="26">
        <v>4704562.62</v>
      </c>
      <c r="F129" s="27">
        <v>971200</v>
      </c>
      <c r="G129" s="27">
        <v>1225200</v>
      </c>
      <c r="H129" s="27">
        <v>2189349.39</v>
      </c>
      <c r="I129" s="48">
        <f t="shared" si="27"/>
        <v>0.66052458568995931</v>
      </c>
      <c r="J129" s="48">
        <f t="shared" si="28"/>
        <v>4.0517989405178065</v>
      </c>
      <c r="K129" s="34" t="e">
        <f t="shared" si="39"/>
        <v>#DIV/0!</v>
      </c>
      <c r="L129" s="27">
        <f t="shared" si="40"/>
        <v>2189349.39</v>
      </c>
      <c r="M129" s="34">
        <f t="shared" si="32"/>
        <v>48.58526896276242</v>
      </c>
      <c r="N129" s="27">
        <f t="shared" si="41"/>
        <v>-2316850.61</v>
      </c>
      <c r="O129" s="34">
        <f t="shared" si="34"/>
        <v>46.536725448029003</v>
      </c>
      <c r="P129" s="27">
        <f t="shared" si="42"/>
        <v>-2515213.23</v>
      </c>
    </row>
    <row r="130" spans="1:16" s="13" customFormat="1" ht="38.25" hidden="1" outlineLevel="7">
      <c r="A130" s="24" t="s">
        <v>156</v>
      </c>
      <c r="B130" s="25" t="s">
        <v>157</v>
      </c>
      <c r="C130" s="41"/>
      <c r="D130" s="41">
        <v>4506200</v>
      </c>
      <c r="E130" s="26">
        <v>4704562.62</v>
      </c>
      <c r="F130" s="27">
        <v>971200</v>
      </c>
      <c r="G130" s="27">
        <v>1225200</v>
      </c>
      <c r="H130" s="27">
        <v>2189349.39</v>
      </c>
      <c r="I130" s="48">
        <f t="shared" si="27"/>
        <v>0.66052458568995931</v>
      </c>
      <c r="J130" s="48">
        <f t="shared" si="28"/>
        <v>4.0517989405178065</v>
      </c>
      <c r="K130" s="34" t="e">
        <f t="shared" si="39"/>
        <v>#DIV/0!</v>
      </c>
      <c r="L130" s="27">
        <f t="shared" si="40"/>
        <v>2189349.39</v>
      </c>
      <c r="M130" s="34">
        <f t="shared" si="32"/>
        <v>48.58526896276242</v>
      </c>
      <c r="N130" s="27">
        <f t="shared" si="41"/>
        <v>-2316850.61</v>
      </c>
      <c r="O130" s="34">
        <f t="shared" si="34"/>
        <v>46.536725448029003</v>
      </c>
      <c r="P130" s="27">
        <f t="shared" si="42"/>
        <v>-2515213.23</v>
      </c>
    </row>
    <row r="131" spans="1:16" s="13" customFormat="1" ht="15" customHeight="1" outlineLevel="2" collapsed="1">
      <c r="A131" s="24" t="s">
        <v>158</v>
      </c>
      <c r="B131" s="25" t="s">
        <v>159</v>
      </c>
      <c r="C131" s="41">
        <f>C132+C135</f>
        <v>540189.20000000007</v>
      </c>
      <c r="D131" s="41">
        <f t="shared" ref="D131:H131" si="44">D132+D135</f>
        <v>603000</v>
      </c>
      <c r="E131" s="27">
        <f t="shared" si="44"/>
        <v>603000</v>
      </c>
      <c r="F131" s="27">
        <f t="shared" si="44"/>
        <v>155500</v>
      </c>
      <c r="G131" s="27">
        <f t="shared" si="44"/>
        <v>155400</v>
      </c>
      <c r="H131" s="27">
        <f t="shared" si="44"/>
        <v>637900.31000000006</v>
      </c>
      <c r="I131" s="48">
        <f t="shared" si="27"/>
        <v>0.19245390429631087</v>
      </c>
      <c r="J131" s="48">
        <f t="shared" si="28"/>
        <v>1.1805533698821733</v>
      </c>
      <c r="K131" s="34">
        <f t="shared" si="39"/>
        <v>118.08831239128807</v>
      </c>
      <c r="L131" s="27">
        <f t="shared" si="40"/>
        <v>97711.109999999986</v>
      </c>
      <c r="M131" s="34">
        <f t="shared" si="32"/>
        <v>105.78777943615259</v>
      </c>
      <c r="N131" s="27">
        <f t="shared" si="41"/>
        <v>34900.310000000056</v>
      </c>
      <c r="O131" s="34">
        <f t="shared" si="34"/>
        <v>105.78777943615259</v>
      </c>
      <c r="P131" s="27">
        <f t="shared" si="42"/>
        <v>34900.310000000056</v>
      </c>
    </row>
    <row r="132" spans="1:16" s="13" customFormat="1" ht="38.25" outlineLevel="3" collapsed="1">
      <c r="A132" s="24" t="s">
        <v>160</v>
      </c>
      <c r="B132" s="25" t="s">
        <v>161</v>
      </c>
      <c r="C132" s="41">
        <v>530808.68000000005</v>
      </c>
      <c r="D132" s="41">
        <v>603000</v>
      </c>
      <c r="E132" s="26">
        <v>520961.81</v>
      </c>
      <c r="F132" s="27">
        <v>155500</v>
      </c>
      <c r="G132" s="27">
        <v>155400</v>
      </c>
      <c r="H132" s="27">
        <v>553262.12</v>
      </c>
      <c r="I132" s="48">
        <f t="shared" si="27"/>
        <v>0.16691864453436941</v>
      </c>
      <c r="J132" s="48">
        <f t="shared" si="28"/>
        <v>1.0239146304759676</v>
      </c>
      <c r="K132" s="34">
        <f t="shared" si="39"/>
        <v>104.23004386439196</v>
      </c>
      <c r="L132" s="27">
        <f t="shared" si="40"/>
        <v>22453.439999999944</v>
      </c>
      <c r="M132" s="34">
        <f t="shared" si="32"/>
        <v>91.751595356550581</v>
      </c>
      <c r="N132" s="27">
        <f t="shared" si="41"/>
        <v>-49737.880000000005</v>
      </c>
      <c r="O132" s="34">
        <f t="shared" si="34"/>
        <v>106.20013010166713</v>
      </c>
      <c r="P132" s="27">
        <f t="shared" si="42"/>
        <v>32300.309999999998</v>
      </c>
    </row>
    <row r="133" spans="1:16" s="13" customFormat="1" ht="51" hidden="1" outlineLevel="4">
      <c r="A133" s="24" t="s">
        <v>162</v>
      </c>
      <c r="B133" s="25" t="s">
        <v>163</v>
      </c>
      <c r="C133" s="41"/>
      <c r="D133" s="41">
        <v>603000</v>
      </c>
      <c r="E133" s="26">
        <v>603000</v>
      </c>
      <c r="F133" s="27">
        <v>155500</v>
      </c>
      <c r="G133" s="27">
        <v>155400</v>
      </c>
      <c r="H133" s="27">
        <v>203945.97</v>
      </c>
      <c r="I133" s="48">
        <f t="shared" si="27"/>
        <v>6.1530301171978247E-2</v>
      </c>
      <c r="J133" s="48">
        <f t="shared" si="28"/>
        <v>0.37744001434548385</v>
      </c>
      <c r="K133" s="34" t="e">
        <f t="shared" si="39"/>
        <v>#DIV/0!</v>
      </c>
      <c r="L133" s="27">
        <f t="shared" si="40"/>
        <v>203945.97</v>
      </c>
      <c r="M133" s="34">
        <f t="shared" si="32"/>
        <v>33.821885572139301</v>
      </c>
      <c r="N133" s="27">
        <f t="shared" si="41"/>
        <v>-399054.03</v>
      </c>
      <c r="O133" s="34">
        <f t="shared" si="34"/>
        <v>33.821885572139301</v>
      </c>
      <c r="P133" s="27">
        <f t="shared" si="42"/>
        <v>-399054.03</v>
      </c>
    </row>
    <row r="134" spans="1:16" s="13" customFormat="1" ht="51" hidden="1" outlineLevel="7">
      <c r="A134" s="24" t="s">
        <v>162</v>
      </c>
      <c r="B134" s="25" t="s">
        <v>163</v>
      </c>
      <c r="C134" s="41"/>
      <c r="D134" s="41">
        <v>603000</v>
      </c>
      <c r="E134" s="26">
        <v>603000</v>
      </c>
      <c r="F134" s="27">
        <v>155500</v>
      </c>
      <c r="G134" s="27">
        <v>155400</v>
      </c>
      <c r="H134" s="27">
        <v>203945.97</v>
      </c>
      <c r="I134" s="48">
        <f t="shared" si="27"/>
        <v>6.1530301171978247E-2</v>
      </c>
      <c r="J134" s="48">
        <f t="shared" si="28"/>
        <v>0.37744001434548385</v>
      </c>
      <c r="K134" s="34" t="e">
        <f t="shared" si="39"/>
        <v>#DIV/0!</v>
      </c>
      <c r="L134" s="27">
        <f t="shared" si="40"/>
        <v>203945.97</v>
      </c>
      <c r="M134" s="34">
        <f t="shared" si="32"/>
        <v>33.821885572139301</v>
      </c>
      <c r="N134" s="27">
        <f t="shared" si="41"/>
        <v>-399054.03</v>
      </c>
      <c r="O134" s="34">
        <f t="shared" si="34"/>
        <v>33.821885572139301</v>
      </c>
      <c r="P134" s="27">
        <f t="shared" si="42"/>
        <v>-399054.03</v>
      </c>
    </row>
    <row r="135" spans="1:16" s="13" customFormat="1" ht="14.25" customHeight="1" outlineLevel="3" collapsed="1">
      <c r="A135" s="24" t="s">
        <v>164</v>
      </c>
      <c r="B135" s="25" t="s">
        <v>165</v>
      </c>
      <c r="C135" s="41">
        <v>9380.52</v>
      </c>
      <c r="D135" s="41">
        <v>0</v>
      </c>
      <c r="E135" s="26">
        <v>82038.19</v>
      </c>
      <c r="F135" s="27">
        <v>0</v>
      </c>
      <c r="G135" s="27">
        <v>0</v>
      </c>
      <c r="H135" s="27">
        <v>84638.19</v>
      </c>
      <c r="I135" s="48">
        <f t="shared" si="27"/>
        <v>2.5535259761941449E-2</v>
      </c>
      <c r="J135" s="48">
        <f t="shared" si="28"/>
        <v>0.1566387394062054</v>
      </c>
      <c r="K135" s="34">
        <f t="shared" si="39"/>
        <v>902.27609983241859</v>
      </c>
      <c r="L135" s="27">
        <f t="shared" si="40"/>
        <v>75257.67</v>
      </c>
      <c r="M135" s="34">
        <v>0</v>
      </c>
      <c r="N135" s="27">
        <f t="shared" si="41"/>
        <v>84638.19</v>
      </c>
      <c r="O135" s="34">
        <v>0</v>
      </c>
      <c r="P135" s="27">
        <f t="shared" si="42"/>
        <v>2600</v>
      </c>
    </row>
    <row r="136" spans="1:16" ht="25.5" hidden="1" outlineLevel="4">
      <c r="A136" s="19" t="s">
        <v>166</v>
      </c>
      <c r="B136" s="20" t="s">
        <v>167</v>
      </c>
      <c r="C136" s="23"/>
      <c r="D136" s="23">
        <v>0</v>
      </c>
      <c r="E136" s="21">
        <v>0</v>
      </c>
      <c r="F136" s="22">
        <v>0</v>
      </c>
      <c r="G136" s="22">
        <v>0</v>
      </c>
      <c r="H136" s="22">
        <v>4345.13</v>
      </c>
      <c r="I136" s="47">
        <f t="shared" si="27"/>
        <v>1.310921503040231E-3</v>
      </c>
      <c r="J136" s="47">
        <f t="shared" si="28"/>
        <v>8.0414725994977596E-3</v>
      </c>
      <c r="K136" s="33" t="e">
        <f t="shared" si="39"/>
        <v>#DIV/0!</v>
      </c>
      <c r="L136" s="22">
        <f t="shared" si="40"/>
        <v>4345.13</v>
      </c>
      <c r="M136" s="33" t="e">
        <f t="shared" ref="M136:M157" si="45">H136/D136*100</f>
        <v>#DIV/0!</v>
      </c>
      <c r="N136" s="22">
        <f t="shared" si="41"/>
        <v>4345.13</v>
      </c>
      <c r="O136" s="33" t="e">
        <f t="shared" ref="O136:O157" si="46">H136/E136*100</f>
        <v>#DIV/0!</v>
      </c>
      <c r="P136" s="22">
        <f t="shared" si="42"/>
        <v>4345.13</v>
      </c>
    </row>
    <row r="137" spans="1:16" ht="25.5" hidden="1" outlineLevel="7">
      <c r="A137" s="24" t="s">
        <v>166</v>
      </c>
      <c r="B137" s="25" t="s">
        <v>167</v>
      </c>
      <c r="C137" s="41"/>
      <c r="D137" s="41">
        <v>0</v>
      </c>
      <c r="E137" s="26">
        <v>0</v>
      </c>
      <c r="F137" s="27">
        <v>0</v>
      </c>
      <c r="G137" s="27">
        <v>0</v>
      </c>
      <c r="H137" s="27">
        <v>4345.13</v>
      </c>
      <c r="I137" s="47">
        <f t="shared" si="27"/>
        <v>1.310921503040231E-3</v>
      </c>
      <c r="J137" s="47">
        <f t="shared" si="28"/>
        <v>8.0414725994977596E-3</v>
      </c>
      <c r="K137" s="33" t="e">
        <f t="shared" si="39"/>
        <v>#DIV/0!</v>
      </c>
      <c r="L137" s="22">
        <f t="shared" si="40"/>
        <v>4345.13</v>
      </c>
      <c r="M137" s="33" t="e">
        <f t="shared" si="45"/>
        <v>#DIV/0!</v>
      </c>
      <c r="N137" s="22">
        <f t="shared" si="41"/>
        <v>4345.13</v>
      </c>
      <c r="O137" s="33" t="e">
        <f t="shared" si="46"/>
        <v>#DIV/0!</v>
      </c>
      <c r="P137" s="22">
        <f t="shared" si="42"/>
        <v>4345.13</v>
      </c>
    </row>
    <row r="138" spans="1:16" s="14" customFormat="1" ht="26.25" customHeight="1" outlineLevel="1" collapsed="1">
      <c r="A138" s="19" t="s">
        <v>168</v>
      </c>
      <c r="B138" s="20" t="s">
        <v>169</v>
      </c>
      <c r="C138" s="23">
        <f>C139+C143</f>
        <v>225378.73</v>
      </c>
      <c r="D138" s="23">
        <f t="shared" ref="D138:H138" si="47">D139+D143</f>
        <v>331000</v>
      </c>
      <c r="E138" s="22">
        <f t="shared" si="47"/>
        <v>1282600</v>
      </c>
      <c r="F138" s="22">
        <f t="shared" si="47"/>
        <v>540000</v>
      </c>
      <c r="G138" s="22">
        <f t="shared" si="47"/>
        <v>59500</v>
      </c>
      <c r="H138" s="22">
        <f t="shared" si="47"/>
        <v>1350147.82</v>
      </c>
      <c r="I138" s="47">
        <f t="shared" si="27"/>
        <v>0.40733828666136374</v>
      </c>
      <c r="J138" s="47">
        <f t="shared" si="28"/>
        <v>2.498700084877008</v>
      </c>
      <c r="K138" s="33">
        <f t="shared" ref="K138:K165" si="48">H138/C138*100</f>
        <v>599.05733784195161</v>
      </c>
      <c r="L138" s="22">
        <f t="shared" si="40"/>
        <v>1124769.0900000001</v>
      </c>
      <c r="M138" s="33">
        <f t="shared" si="45"/>
        <v>407.8996435045317</v>
      </c>
      <c r="N138" s="22">
        <f t="shared" si="41"/>
        <v>1019147.8200000001</v>
      </c>
      <c r="O138" s="33">
        <f t="shared" si="46"/>
        <v>105.26647590831124</v>
      </c>
      <c r="P138" s="22">
        <f t="shared" si="42"/>
        <v>67547.820000000065</v>
      </c>
    </row>
    <row r="139" spans="1:16" s="13" customFormat="1" ht="88.5" customHeight="1" outlineLevel="2" collapsed="1">
      <c r="A139" s="24" t="s">
        <v>170</v>
      </c>
      <c r="B139" s="29" t="s">
        <v>171</v>
      </c>
      <c r="C139" s="41">
        <v>60072.160000000003</v>
      </c>
      <c r="D139" s="41">
        <v>242000</v>
      </c>
      <c r="E139" s="26">
        <v>1061800</v>
      </c>
      <c r="F139" s="27">
        <v>540000</v>
      </c>
      <c r="G139" s="27">
        <v>15000</v>
      </c>
      <c r="H139" s="27">
        <v>1098805.22</v>
      </c>
      <c r="I139" s="48">
        <f t="shared" si="27"/>
        <v>0.33150846822784391</v>
      </c>
      <c r="J139" s="48">
        <f t="shared" si="28"/>
        <v>2.0335437763231727</v>
      </c>
      <c r="K139" s="34">
        <f t="shared" si="48"/>
        <v>1829.1421849988415</v>
      </c>
      <c r="L139" s="27">
        <f t="shared" si="40"/>
        <v>1038733.0599999999</v>
      </c>
      <c r="M139" s="34">
        <f t="shared" si="45"/>
        <v>454.05174380165295</v>
      </c>
      <c r="N139" s="27">
        <f t="shared" si="41"/>
        <v>856805.22</v>
      </c>
      <c r="O139" s="34">
        <f t="shared" si="46"/>
        <v>103.48514032774534</v>
      </c>
      <c r="P139" s="27">
        <f t="shared" si="42"/>
        <v>37005.219999999972</v>
      </c>
    </row>
    <row r="140" spans="1:16" s="13" customFormat="1" ht="114.75" hidden="1" outlineLevel="3">
      <c r="A140" s="24" t="s">
        <v>172</v>
      </c>
      <c r="B140" s="29" t="s">
        <v>173</v>
      </c>
      <c r="C140" s="41"/>
      <c r="D140" s="41">
        <v>242000</v>
      </c>
      <c r="E140" s="26">
        <v>782000</v>
      </c>
      <c r="F140" s="27">
        <v>540000</v>
      </c>
      <c r="G140" s="27">
        <v>15000</v>
      </c>
      <c r="H140" s="27">
        <v>553334.25</v>
      </c>
      <c r="I140" s="48">
        <f t="shared" si="27"/>
        <v>0.16694040608535046</v>
      </c>
      <c r="J140" s="48">
        <f t="shared" si="28"/>
        <v>1.0240481204793972</v>
      </c>
      <c r="K140" s="34" t="e">
        <f t="shared" si="48"/>
        <v>#DIV/0!</v>
      </c>
      <c r="L140" s="27">
        <f t="shared" si="40"/>
        <v>553334.25</v>
      </c>
      <c r="M140" s="34">
        <f t="shared" si="45"/>
        <v>228.65051652892561</v>
      </c>
      <c r="N140" s="27">
        <f t="shared" si="41"/>
        <v>311334.25</v>
      </c>
      <c r="O140" s="34">
        <f t="shared" si="46"/>
        <v>70.758855498721232</v>
      </c>
      <c r="P140" s="27">
        <f t="shared" si="42"/>
        <v>-228665.75</v>
      </c>
    </row>
    <row r="141" spans="1:16" s="13" customFormat="1" ht="114.75" hidden="1" outlineLevel="4">
      <c r="A141" s="24" t="s">
        <v>174</v>
      </c>
      <c r="B141" s="29" t="s">
        <v>175</v>
      </c>
      <c r="C141" s="41"/>
      <c r="D141" s="41">
        <v>242000</v>
      </c>
      <c r="E141" s="26">
        <v>782000</v>
      </c>
      <c r="F141" s="27">
        <v>540000</v>
      </c>
      <c r="G141" s="27">
        <v>15000</v>
      </c>
      <c r="H141" s="27">
        <v>553334.25</v>
      </c>
      <c r="I141" s="48">
        <f t="shared" si="27"/>
        <v>0.16694040608535046</v>
      </c>
      <c r="J141" s="48">
        <f t="shared" si="28"/>
        <v>1.0240481204793972</v>
      </c>
      <c r="K141" s="34" t="e">
        <f t="shared" si="48"/>
        <v>#DIV/0!</v>
      </c>
      <c r="L141" s="27">
        <f t="shared" si="40"/>
        <v>553334.25</v>
      </c>
      <c r="M141" s="34">
        <f t="shared" si="45"/>
        <v>228.65051652892561</v>
      </c>
      <c r="N141" s="27">
        <f t="shared" si="41"/>
        <v>311334.25</v>
      </c>
      <c r="O141" s="34">
        <f t="shared" si="46"/>
        <v>70.758855498721232</v>
      </c>
      <c r="P141" s="27">
        <f t="shared" si="42"/>
        <v>-228665.75</v>
      </c>
    </row>
    <row r="142" spans="1:16" s="13" customFormat="1" ht="114.75" hidden="1" outlineLevel="7">
      <c r="A142" s="24" t="s">
        <v>174</v>
      </c>
      <c r="B142" s="29" t="s">
        <v>175</v>
      </c>
      <c r="C142" s="41"/>
      <c r="D142" s="41">
        <v>242000</v>
      </c>
      <c r="E142" s="26">
        <v>782000</v>
      </c>
      <c r="F142" s="27">
        <v>540000</v>
      </c>
      <c r="G142" s="27">
        <v>15000</v>
      </c>
      <c r="H142" s="27">
        <v>553334.25</v>
      </c>
      <c r="I142" s="48">
        <f t="shared" ref="I142:I205" si="49">H142/H$12*100</f>
        <v>0.16694040608535046</v>
      </c>
      <c r="J142" s="48">
        <f t="shared" si="28"/>
        <v>1.0240481204793972</v>
      </c>
      <c r="K142" s="34" t="e">
        <f t="shared" si="48"/>
        <v>#DIV/0!</v>
      </c>
      <c r="L142" s="27">
        <f t="shared" si="40"/>
        <v>553334.25</v>
      </c>
      <c r="M142" s="34">
        <f t="shared" si="45"/>
        <v>228.65051652892561</v>
      </c>
      <c r="N142" s="27">
        <f t="shared" si="41"/>
        <v>311334.25</v>
      </c>
      <c r="O142" s="34">
        <f t="shared" si="46"/>
        <v>70.758855498721232</v>
      </c>
      <c r="P142" s="27">
        <f t="shared" si="42"/>
        <v>-228665.75</v>
      </c>
    </row>
    <row r="143" spans="1:16" s="13" customFormat="1" ht="38.25" outlineLevel="2" collapsed="1">
      <c r="A143" s="24" t="s">
        <v>176</v>
      </c>
      <c r="B143" s="25" t="s">
        <v>177</v>
      </c>
      <c r="C143" s="41">
        <f>C144+C147</f>
        <v>165306.57</v>
      </c>
      <c r="D143" s="41">
        <f t="shared" ref="D143:H143" si="50">D144+D147</f>
        <v>89000</v>
      </c>
      <c r="E143" s="27">
        <f t="shared" si="50"/>
        <v>220800</v>
      </c>
      <c r="F143" s="27">
        <f t="shared" si="50"/>
        <v>0</v>
      </c>
      <c r="G143" s="27">
        <f t="shared" si="50"/>
        <v>44500</v>
      </c>
      <c r="H143" s="27">
        <f t="shared" si="50"/>
        <v>251342.6</v>
      </c>
      <c r="I143" s="48">
        <f t="shared" si="49"/>
        <v>7.5829818433519713E-2</v>
      </c>
      <c r="J143" s="48">
        <f t="shared" ref="J143:J206" si="51">H143/H$13*100</f>
        <v>0.46515630855383516</v>
      </c>
      <c r="K143" s="34">
        <f t="shared" si="48"/>
        <v>152.04634637328692</v>
      </c>
      <c r="L143" s="27">
        <f t="shared" si="40"/>
        <v>86036.03</v>
      </c>
      <c r="M143" s="34">
        <f t="shared" si="45"/>
        <v>282.40741573033705</v>
      </c>
      <c r="N143" s="27">
        <f t="shared" si="41"/>
        <v>162342.6</v>
      </c>
      <c r="O143" s="34">
        <f t="shared" si="46"/>
        <v>113.83269927536233</v>
      </c>
      <c r="P143" s="27">
        <f t="shared" si="42"/>
        <v>30542.600000000006</v>
      </c>
    </row>
    <row r="144" spans="1:16" s="13" customFormat="1" ht="38.25" outlineLevel="3" collapsed="1">
      <c r="A144" s="24" t="s">
        <v>178</v>
      </c>
      <c r="B144" s="25" t="s">
        <v>179</v>
      </c>
      <c r="C144" s="41">
        <v>128043.4</v>
      </c>
      <c r="D144" s="41">
        <v>44500</v>
      </c>
      <c r="E144" s="26">
        <v>176300</v>
      </c>
      <c r="F144" s="27">
        <v>0</v>
      </c>
      <c r="G144" s="27">
        <v>44500</v>
      </c>
      <c r="H144" s="27">
        <v>212740.78</v>
      </c>
      <c r="I144" s="48">
        <f t="shared" si="49"/>
        <v>6.4183686811568608E-2</v>
      </c>
      <c r="J144" s="48">
        <f t="shared" si="51"/>
        <v>0.39371644879802931</v>
      </c>
      <c r="K144" s="34">
        <f t="shared" si="48"/>
        <v>166.14740002217999</v>
      </c>
      <c r="L144" s="27">
        <f t="shared" si="40"/>
        <v>84697.38</v>
      </c>
      <c r="M144" s="34">
        <f t="shared" si="45"/>
        <v>478.06916853932586</v>
      </c>
      <c r="N144" s="27">
        <f t="shared" si="41"/>
        <v>168240.78</v>
      </c>
      <c r="O144" s="34">
        <f t="shared" si="46"/>
        <v>120.66975609756096</v>
      </c>
      <c r="P144" s="27">
        <f t="shared" si="42"/>
        <v>36440.78</v>
      </c>
    </row>
    <row r="145" spans="1:16" s="13" customFormat="1" ht="51" hidden="1" outlineLevel="4">
      <c r="A145" s="24" t="s">
        <v>180</v>
      </c>
      <c r="B145" s="25" t="s">
        <v>181</v>
      </c>
      <c r="C145" s="41"/>
      <c r="D145" s="41">
        <v>44500</v>
      </c>
      <c r="E145" s="26">
        <v>44500</v>
      </c>
      <c r="F145" s="27">
        <v>0</v>
      </c>
      <c r="G145" s="27">
        <v>44500</v>
      </c>
      <c r="H145" s="27">
        <v>116819.57</v>
      </c>
      <c r="I145" s="48">
        <f t="shared" si="49"/>
        <v>3.5244350868423611E-2</v>
      </c>
      <c r="J145" s="48">
        <f t="shared" si="51"/>
        <v>0.21619637875969433</v>
      </c>
      <c r="K145" s="34" t="e">
        <f t="shared" si="48"/>
        <v>#DIV/0!</v>
      </c>
      <c r="L145" s="27">
        <f t="shared" si="40"/>
        <v>116819.57</v>
      </c>
      <c r="M145" s="34">
        <f t="shared" si="45"/>
        <v>262.51588764044948</v>
      </c>
      <c r="N145" s="27">
        <f t="shared" si="41"/>
        <v>72319.570000000007</v>
      </c>
      <c r="O145" s="34">
        <f t="shared" si="46"/>
        <v>262.51588764044948</v>
      </c>
      <c r="P145" s="27">
        <f t="shared" si="42"/>
        <v>72319.570000000007</v>
      </c>
    </row>
    <row r="146" spans="1:16" s="13" customFormat="1" ht="51" hidden="1" outlineLevel="7">
      <c r="A146" s="24" t="s">
        <v>180</v>
      </c>
      <c r="B146" s="25" t="s">
        <v>181</v>
      </c>
      <c r="C146" s="41"/>
      <c r="D146" s="41">
        <v>44500</v>
      </c>
      <c r="E146" s="26">
        <v>44500</v>
      </c>
      <c r="F146" s="27">
        <v>0</v>
      </c>
      <c r="G146" s="27">
        <v>44500</v>
      </c>
      <c r="H146" s="27">
        <v>116819.57</v>
      </c>
      <c r="I146" s="48">
        <f t="shared" si="49"/>
        <v>3.5244350868423611E-2</v>
      </c>
      <c r="J146" s="48">
        <f t="shared" si="51"/>
        <v>0.21619637875969433</v>
      </c>
      <c r="K146" s="34" t="e">
        <f t="shared" si="48"/>
        <v>#DIV/0!</v>
      </c>
      <c r="L146" s="27">
        <f t="shared" si="40"/>
        <v>116819.57</v>
      </c>
      <c r="M146" s="34">
        <f t="shared" si="45"/>
        <v>262.51588764044948</v>
      </c>
      <c r="N146" s="27">
        <f t="shared" si="41"/>
        <v>72319.570000000007</v>
      </c>
      <c r="O146" s="34">
        <f t="shared" si="46"/>
        <v>262.51588764044948</v>
      </c>
      <c r="P146" s="27">
        <f t="shared" si="42"/>
        <v>72319.570000000007</v>
      </c>
    </row>
    <row r="147" spans="1:16" s="13" customFormat="1" ht="51.75" customHeight="1" outlineLevel="3" collapsed="1">
      <c r="A147" s="24" t="s">
        <v>182</v>
      </c>
      <c r="B147" s="25" t="s">
        <v>183</v>
      </c>
      <c r="C147" s="41">
        <v>37263.17</v>
      </c>
      <c r="D147" s="41">
        <v>44500</v>
      </c>
      <c r="E147" s="26">
        <v>44500</v>
      </c>
      <c r="F147" s="27">
        <v>0</v>
      </c>
      <c r="G147" s="27">
        <v>0</v>
      </c>
      <c r="H147" s="27">
        <v>38601.82</v>
      </c>
      <c r="I147" s="48">
        <f t="shared" si="49"/>
        <v>1.1646131621951114E-2</v>
      </c>
      <c r="J147" s="48">
        <f t="shared" si="51"/>
        <v>7.1439859755805829E-2</v>
      </c>
      <c r="K147" s="34">
        <f t="shared" si="48"/>
        <v>103.59242114935472</v>
      </c>
      <c r="L147" s="27">
        <f t="shared" si="40"/>
        <v>1338.6500000000015</v>
      </c>
      <c r="M147" s="34">
        <f t="shared" si="45"/>
        <v>86.745662921348313</v>
      </c>
      <c r="N147" s="27">
        <f t="shared" si="41"/>
        <v>-5898.18</v>
      </c>
      <c r="O147" s="34">
        <f t="shared" si="46"/>
        <v>86.745662921348313</v>
      </c>
      <c r="P147" s="27">
        <f t="shared" si="42"/>
        <v>-5898.18</v>
      </c>
    </row>
    <row r="148" spans="1:16" ht="76.5" hidden="1" outlineLevel="4">
      <c r="A148" s="19" t="s">
        <v>184</v>
      </c>
      <c r="B148" s="20" t="s">
        <v>185</v>
      </c>
      <c r="C148" s="23"/>
      <c r="D148" s="23">
        <v>44500</v>
      </c>
      <c r="E148" s="21">
        <v>44500</v>
      </c>
      <c r="F148" s="22">
        <v>0</v>
      </c>
      <c r="G148" s="22">
        <v>0</v>
      </c>
      <c r="H148" s="22">
        <v>13374.44</v>
      </c>
      <c r="I148" s="47">
        <f t="shared" si="49"/>
        <v>4.0350555649937715E-3</v>
      </c>
      <c r="J148" s="47">
        <f t="shared" si="51"/>
        <v>2.4751892991378123E-2</v>
      </c>
      <c r="K148" s="33" t="e">
        <f t="shared" si="48"/>
        <v>#DIV/0!</v>
      </c>
      <c r="L148" s="22">
        <f t="shared" si="40"/>
        <v>13374.44</v>
      </c>
      <c r="M148" s="33">
        <f t="shared" si="45"/>
        <v>30.054921348314608</v>
      </c>
      <c r="N148" s="22">
        <f t="shared" si="41"/>
        <v>-31125.559999999998</v>
      </c>
      <c r="O148" s="33">
        <f t="shared" si="46"/>
        <v>30.054921348314608</v>
      </c>
      <c r="P148" s="22">
        <f t="shared" si="42"/>
        <v>-31125.559999999998</v>
      </c>
    </row>
    <row r="149" spans="1:16" ht="63.75" hidden="1" outlineLevel="7">
      <c r="A149" s="24" t="s">
        <v>184</v>
      </c>
      <c r="B149" s="25" t="s">
        <v>185</v>
      </c>
      <c r="C149" s="41"/>
      <c r="D149" s="41">
        <v>44500</v>
      </c>
      <c r="E149" s="26">
        <v>44500</v>
      </c>
      <c r="F149" s="27">
        <v>0</v>
      </c>
      <c r="G149" s="27">
        <v>0</v>
      </c>
      <c r="H149" s="27">
        <v>13374.44</v>
      </c>
      <c r="I149" s="47">
        <f t="shared" si="49"/>
        <v>4.0350555649937715E-3</v>
      </c>
      <c r="J149" s="47">
        <f t="shared" si="51"/>
        <v>2.4751892991378123E-2</v>
      </c>
      <c r="K149" s="33" t="e">
        <f t="shared" si="48"/>
        <v>#DIV/0!</v>
      </c>
      <c r="L149" s="22">
        <f t="shared" si="40"/>
        <v>13374.44</v>
      </c>
      <c r="M149" s="33">
        <f t="shared" si="45"/>
        <v>30.054921348314608</v>
      </c>
      <c r="N149" s="22">
        <f t="shared" si="41"/>
        <v>-31125.559999999998</v>
      </c>
      <c r="O149" s="33">
        <f t="shared" si="46"/>
        <v>30.054921348314608</v>
      </c>
      <c r="P149" s="22">
        <f t="shared" si="42"/>
        <v>-31125.559999999998</v>
      </c>
    </row>
    <row r="150" spans="1:16" s="14" customFormat="1" ht="14.25" customHeight="1" outlineLevel="1" collapsed="1">
      <c r="A150" s="19" t="s">
        <v>186</v>
      </c>
      <c r="B150" s="20" t="s">
        <v>187</v>
      </c>
      <c r="C150" s="23">
        <f>C151+C159+C166+C169+C173+C176+C158+C165</f>
        <v>475978.54000000004</v>
      </c>
      <c r="D150" s="23">
        <f t="shared" ref="D150:H150" si="52">D151+D159+D166+D169+D173+D176+D158+D165</f>
        <v>342000</v>
      </c>
      <c r="E150" s="22">
        <f t="shared" si="52"/>
        <v>422840.7</v>
      </c>
      <c r="F150" s="22">
        <f t="shared" si="52"/>
        <v>85000</v>
      </c>
      <c r="G150" s="22">
        <f t="shared" si="52"/>
        <v>85000</v>
      </c>
      <c r="H150" s="22">
        <f t="shared" si="52"/>
        <v>437451.06</v>
      </c>
      <c r="I150" s="47">
        <f t="shared" si="49"/>
        <v>0.13197856015395218</v>
      </c>
      <c r="J150" s="47">
        <f t="shared" si="51"/>
        <v>0.80958468736522271</v>
      </c>
      <c r="K150" s="33">
        <f t="shared" si="48"/>
        <v>91.905626669639346</v>
      </c>
      <c r="L150" s="22">
        <f t="shared" si="40"/>
        <v>-38527.48000000004</v>
      </c>
      <c r="M150" s="33">
        <f t="shared" si="45"/>
        <v>127.90966666666668</v>
      </c>
      <c r="N150" s="22">
        <f t="shared" si="41"/>
        <v>95451.06</v>
      </c>
      <c r="O150" s="33">
        <f t="shared" si="46"/>
        <v>103.45528706200705</v>
      </c>
      <c r="P150" s="22">
        <f t="shared" si="42"/>
        <v>14610.359999999986</v>
      </c>
    </row>
    <row r="151" spans="1:16" s="13" customFormat="1" ht="28.5" customHeight="1" outlineLevel="2" collapsed="1">
      <c r="A151" s="24" t="s">
        <v>188</v>
      </c>
      <c r="B151" s="25" t="s">
        <v>189</v>
      </c>
      <c r="C151" s="41">
        <v>13120.19</v>
      </c>
      <c r="D151" s="41">
        <v>12000</v>
      </c>
      <c r="E151" s="26">
        <v>38350</v>
      </c>
      <c r="F151" s="27">
        <v>3000</v>
      </c>
      <c r="G151" s="27">
        <v>3000</v>
      </c>
      <c r="H151" s="27">
        <v>39507.89</v>
      </c>
      <c r="I151" s="48">
        <f t="shared" si="49"/>
        <v>1.1919492061399339E-2</v>
      </c>
      <c r="J151" s="48">
        <f t="shared" si="51"/>
        <v>7.311671109931614E-2</v>
      </c>
      <c r="K151" s="34">
        <f t="shared" si="48"/>
        <v>301.12284959287933</v>
      </c>
      <c r="L151" s="27">
        <f t="shared" si="40"/>
        <v>26387.699999999997</v>
      </c>
      <c r="M151" s="34">
        <f t="shared" si="45"/>
        <v>329.23241666666667</v>
      </c>
      <c r="N151" s="27">
        <f t="shared" si="41"/>
        <v>27507.89</v>
      </c>
      <c r="O151" s="34">
        <f t="shared" si="46"/>
        <v>103.0192698826597</v>
      </c>
      <c r="P151" s="27">
        <f t="shared" si="42"/>
        <v>1157.8899999999994</v>
      </c>
    </row>
    <row r="152" spans="1:16" s="13" customFormat="1" ht="89.25" hidden="1" outlineLevel="3">
      <c r="A152" s="24" t="s">
        <v>190</v>
      </c>
      <c r="B152" s="29" t="s">
        <v>191</v>
      </c>
      <c r="C152" s="41"/>
      <c r="D152" s="41">
        <v>12000</v>
      </c>
      <c r="E152" s="26">
        <v>12000</v>
      </c>
      <c r="F152" s="27">
        <v>3000</v>
      </c>
      <c r="G152" s="27">
        <v>3000</v>
      </c>
      <c r="H152" s="27">
        <v>7144.14</v>
      </c>
      <c r="I152" s="48">
        <f t="shared" si="49"/>
        <v>2.1553801029497014E-3</v>
      </c>
      <c r="J152" s="48">
        <f t="shared" si="51"/>
        <v>1.3221562083752598E-2</v>
      </c>
      <c r="K152" s="34" t="e">
        <f t="shared" si="48"/>
        <v>#DIV/0!</v>
      </c>
      <c r="L152" s="27">
        <f t="shared" si="40"/>
        <v>7144.14</v>
      </c>
      <c r="M152" s="34">
        <f t="shared" si="45"/>
        <v>59.534500000000001</v>
      </c>
      <c r="N152" s="27">
        <f t="shared" si="41"/>
        <v>-4855.8599999999997</v>
      </c>
      <c r="O152" s="34">
        <f t="shared" si="46"/>
        <v>59.534500000000001</v>
      </c>
      <c r="P152" s="27">
        <f t="shared" si="42"/>
        <v>-4855.8599999999997</v>
      </c>
    </row>
    <row r="153" spans="1:16" s="13" customFormat="1" ht="89.25" hidden="1" outlineLevel="4">
      <c r="A153" s="24" t="s">
        <v>192</v>
      </c>
      <c r="B153" s="25" t="s">
        <v>193</v>
      </c>
      <c r="C153" s="41"/>
      <c r="D153" s="41">
        <v>12000</v>
      </c>
      <c r="E153" s="26">
        <v>12000</v>
      </c>
      <c r="F153" s="27">
        <v>3000</v>
      </c>
      <c r="G153" s="27">
        <v>3000</v>
      </c>
      <c r="H153" s="27">
        <v>7144.14</v>
      </c>
      <c r="I153" s="48">
        <f t="shared" si="49"/>
        <v>2.1553801029497014E-3</v>
      </c>
      <c r="J153" s="48">
        <f t="shared" si="51"/>
        <v>1.3221562083752598E-2</v>
      </c>
      <c r="K153" s="34" t="e">
        <f t="shared" si="48"/>
        <v>#DIV/0!</v>
      </c>
      <c r="L153" s="27">
        <f t="shared" ref="L153:L184" si="53">H153-C153</f>
        <v>7144.14</v>
      </c>
      <c r="M153" s="34">
        <f t="shared" si="45"/>
        <v>59.534500000000001</v>
      </c>
      <c r="N153" s="27">
        <f t="shared" ref="N153:N184" si="54">H153-D153</f>
        <v>-4855.8599999999997</v>
      </c>
      <c r="O153" s="34">
        <f t="shared" si="46"/>
        <v>59.534500000000001</v>
      </c>
      <c r="P153" s="27">
        <f t="shared" ref="P153:P184" si="55">H153-E153</f>
        <v>-4855.8599999999997</v>
      </c>
    </row>
    <row r="154" spans="1:16" s="13" customFormat="1" ht="89.25" hidden="1" outlineLevel="7">
      <c r="A154" s="24" t="s">
        <v>192</v>
      </c>
      <c r="B154" s="25" t="s">
        <v>193</v>
      </c>
      <c r="C154" s="41"/>
      <c r="D154" s="41">
        <v>12000</v>
      </c>
      <c r="E154" s="26">
        <v>12000</v>
      </c>
      <c r="F154" s="27">
        <v>3000</v>
      </c>
      <c r="G154" s="27">
        <v>3000</v>
      </c>
      <c r="H154" s="27">
        <v>7144.14</v>
      </c>
      <c r="I154" s="48">
        <f t="shared" si="49"/>
        <v>2.1553801029497014E-3</v>
      </c>
      <c r="J154" s="48">
        <f t="shared" si="51"/>
        <v>1.3221562083752598E-2</v>
      </c>
      <c r="K154" s="34" t="e">
        <f t="shared" si="48"/>
        <v>#DIV/0!</v>
      </c>
      <c r="L154" s="27">
        <f t="shared" si="53"/>
        <v>7144.14</v>
      </c>
      <c r="M154" s="34">
        <f t="shared" si="45"/>
        <v>59.534500000000001</v>
      </c>
      <c r="N154" s="27">
        <f t="shared" si="54"/>
        <v>-4855.8599999999997</v>
      </c>
      <c r="O154" s="34">
        <f t="shared" si="46"/>
        <v>59.534500000000001</v>
      </c>
      <c r="P154" s="27">
        <f t="shared" si="55"/>
        <v>-4855.8599999999997</v>
      </c>
    </row>
    <row r="155" spans="1:16" s="13" customFormat="1" ht="76.5" hidden="1" outlineLevel="3">
      <c r="A155" s="24" t="s">
        <v>194</v>
      </c>
      <c r="B155" s="25" t="s">
        <v>195</v>
      </c>
      <c r="C155" s="41"/>
      <c r="D155" s="41">
        <v>0</v>
      </c>
      <c r="E155" s="26">
        <v>0</v>
      </c>
      <c r="F155" s="27">
        <v>0</v>
      </c>
      <c r="G155" s="27">
        <v>0</v>
      </c>
      <c r="H155" s="27">
        <v>1351.45</v>
      </c>
      <c r="I155" s="48">
        <f t="shared" si="49"/>
        <v>4.0773115310329501E-4</v>
      </c>
      <c r="J155" s="48">
        <f t="shared" si="51"/>
        <v>2.5011100115741643E-3</v>
      </c>
      <c r="K155" s="34" t="e">
        <f t="shared" si="48"/>
        <v>#DIV/0!</v>
      </c>
      <c r="L155" s="27">
        <f t="shared" si="53"/>
        <v>1351.45</v>
      </c>
      <c r="M155" s="34" t="e">
        <f t="shared" si="45"/>
        <v>#DIV/0!</v>
      </c>
      <c r="N155" s="27">
        <f t="shared" si="54"/>
        <v>1351.45</v>
      </c>
      <c r="O155" s="34" t="e">
        <f t="shared" si="46"/>
        <v>#DIV/0!</v>
      </c>
      <c r="P155" s="27">
        <f t="shared" si="55"/>
        <v>1351.45</v>
      </c>
    </row>
    <row r="156" spans="1:16" s="13" customFormat="1" ht="127.5" hidden="1" outlineLevel="4">
      <c r="A156" s="24" t="s">
        <v>196</v>
      </c>
      <c r="B156" s="29" t="s">
        <v>197</v>
      </c>
      <c r="C156" s="41"/>
      <c r="D156" s="41">
        <v>0</v>
      </c>
      <c r="E156" s="26">
        <v>0</v>
      </c>
      <c r="F156" s="27">
        <v>0</v>
      </c>
      <c r="G156" s="27">
        <v>0</v>
      </c>
      <c r="H156" s="27">
        <v>1351.45</v>
      </c>
      <c r="I156" s="48">
        <f t="shared" si="49"/>
        <v>4.0773115310329501E-4</v>
      </c>
      <c r="J156" s="48">
        <f t="shared" si="51"/>
        <v>2.5011100115741643E-3</v>
      </c>
      <c r="K156" s="34" t="e">
        <f t="shared" si="48"/>
        <v>#DIV/0!</v>
      </c>
      <c r="L156" s="27">
        <f t="shared" si="53"/>
        <v>1351.45</v>
      </c>
      <c r="M156" s="34" t="e">
        <f t="shared" si="45"/>
        <v>#DIV/0!</v>
      </c>
      <c r="N156" s="27">
        <f t="shared" si="54"/>
        <v>1351.45</v>
      </c>
      <c r="O156" s="34" t="e">
        <f t="shared" si="46"/>
        <v>#DIV/0!</v>
      </c>
      <c r="P156" s="27">
        <f t="shared" si="55"/>
        <v>1351.45</v>
      </c>
    </row>
    <row r="157" spans="1:16" s="13" customFormat="1" ht="127.5" hidden="1" outlineLevel="7">
      <c r="A157" s="24" t="s">
        <v>196</v>
      </c>
      <c r="B157" s="29" t="s">
        <v>197</v>
      </c>
      <c r="C157" s="41"/>
      <c r="D157" s="41">
        <v>0</v>
      </c>
      <c r="E157" s="26">
        <v>0</v>
      </c>
      <c r="F157" s="27">
        <v>0</v>
      </c>
      <c r="G157" s="27">
        <v>0</v>
      </c>
      <c r="H157" s="27">
        <v>1351.45</v>
      </c>
      <c r="I157" s="48">
        <f t="shared" si="49"/>
        <v>4.0773115310329501E-4</v>
      </c>
      <c r="J157" s="48">
        <f t="shared" si="51"/>
        <v>2.5011100115741643E-3</v>
      </c>
      <c r="K157" s="34" t="e">
        <f t="shared" si="48"/>
        <v>#DIV/0!</v>
      </c>
      <c r="L157" s="27">
        <f t="shared" si="53"/>
        <v>1351.45</v>
      </c>
      <c r="M157" s="34" t="e">
        <f t="shared" si="45"/>
        <v>#DIV/0!</v>
      </c>
      <c r="N157" s="27">
        <f t="shared" si="54"/>
        <v>1351.45</v>
      </c>
      <c r="O157" s="34" t="e">
        <f t="shared" si="46"/>
        <v>#DIV/0!</v>
      </c>
      <c r="P157" s="27">
        <f t="shared" si="55"/>
        <v>1351.45</v>
      </c>
    </row>
    <row r="158" spans="1:16" s="13" customFormat="1" ht="68.25" customHeight="1" outlineLevel="7">
      <c r="A158" s="24" t="s">
        <v>315</v>
      </c>
      <c r="B158" s="29" t="s">
        <v>316</v>
      </c>
      <c r="C158" s="41">
        <v>5500</v>
      </c>
      <c r="D158" s="41">
        <v>0</v>
      </c>
      <c r="E158" s="26">
        <v>10700</v>
      </c>
      <c r="F158" s="27"/>
      <c r="G158" s="27"/>
      <c r="H158" s="27">
        <v>10700</v>
      </c>
      <c r="I158" s="48">
        <f t="shared" si="49"/>
        <v>3.2281796131601289E-3</v>
      </c>
      <c r="J158" s="48">
        <f t="shared" si="51"/>
        <v>1.9802343500568691E-2</v>
      </c>
      <c r="K158" s="34">
        <f t="shared" si="48"/>
        <v>194.54545454545456</v>
      </c>
      <c r="L158" s="27">
        <f t="shared" si="53"/>
        <v>5200</v>
      </c>
      <c r="M158" s="34">
        <v>0</v>
      </c>
      <c r="N158" s="27">
        <f t="shared" si="54"/>
        <v>10700</v>
      </c>
      <c r="O158" s="34">
        <v>0</v>
      </c>
      <c r="P158" s="27">
        <f t="shared" si="55"/>
        <v>0</v>
      </c>
    </row>
    <row r="159" spans="1:16" s="13" customFormat="1" ht="115.5" customHeight="1" outlineLevel="2">
      <c r="A159" s="24" t="s">
        <v>198</v>
      </c>
      <c r="B159" s="29" t="s">
        <v>199</v>
      </c>
      <c r="C159" s="41">
        <v>129889.46</v>
      </c>
      <c r="D159" s="41">
        <v>15000</v>
      </c>
      <c r="E159" s="26">
        <v>100000</v>
      </c>
      <c r="F159" s="27">
        <v>3500</v>
      </c>
      <c r="G159" s="27">
        <v>3500</v>
      </c>
      <c r="H159" s="27">
        <v>98910.54</v>
      </c>
      <c r="I159" s="48">
        <f t="shared" si="49"/>
        <v>2.9841213902304618E-2</v>
      </c>
      <c r="J159" s="48">
        <f t="shared" si="51"/>
        <v>0.18305238214081676</v>
      </c>
      <c r="K159" s="34">
        <f t="shared" si="48"/>
        <v>76.149781514219853</v>
      </c>
      <c r="L159" s="27">
        <f t="shared" si="53"/>
        <v>-30978.920000000013</v>
      </c>
      <c r="M159" s="34">
        <f t="shared" ref="M159:M164" si="56">H159/D159*100</f>
        <v>659.40359999999998</v>
      </c>
      <c r="N159" s="27">
        <f t="shared" si="54"/>
        <v>83910.54</v>
      </c>
      <c r="O159" s="34">
        <f t="shared" ref="O159:O164" si="57">H159/E159*100</f>
        <v>98.910539999999997</v>
      </c>
      <c r="P159" s="27">
        <f t="shared" si="55"/>
        <v>-1089.4600000000064</v>
      </c>
    </row>
    <row r="160" spans="1:16" s="13" customFormat="1" ht="51" hidden="1" outlineLevel="3">
      <c r="A160" s="24" t="s">
        <v>200</v>
      </c>
      <c r="B160" s="25" t="s">
        <v>201</v>
      </c>
      <c r="C160" s="41"/>
      <c r="D160" s="41">
        <v>0</v>
      </c>
      <c r="E160" s="26">
        <v>0</v>
      </c>
      <c r="F160" s="27">
        <v>0</v>
      </c>
      <c r="G160" s="27">
        <v>0</v>
      </c>
      <c r="H160" s="27">
        <v>100000</v>
      </c>
      <c r="I160" s="48">
        <f t="shared" si="49"/>
        <v>3.0169902926730174E-2</v>
      </c>
      <c r="J160" s="48">
        <f t="shared" si="51"/>
        <v>0.18506863084643635</v>
      </c>
      <c r="K160" s="34" t="e">
        <f t="shared" si="48"/>
        <v>#DIV/0!</v>
      </c>
      <c r="L160" s="27">
        <f t="shared" si="53"/>
        <v>100000</v>
      </c>
      <c r="M160" s="34" t="e">
        <f t="shared" si="56"/>
        <v>#DIV/0!</v>
      </c>
      <c r="N160" s="27">
        <f t="shared" si="54"/>
        <v>100000</v>
      </c>
      <c r="O160" s="34" t="e">
        <f t="shared" si="57"/>
        <v>#DIV/0!</v>
      </c>
      <c r="P160" s="27">
        <f t="shared" si="55"/>
        <v>100000</v>
      </c>
    </row>
    <row r="161" spans="1:16" s="13" customFormat="1" ht="51" hidden="1" outlineLevel="7">
      <c r="A161" s="24" t="s">
        <v>200</v>
      </c>
      <c r="B161" s="25" t="s">
        <v>201</v>
      </c>
      <c r="C161" s="41"/>
      <c r="D161" s="41">
        <v>0</v>
      </c>
      <c r="E161" s="26">
        <v>0</v>
      </c>
      <c r="F161" s="27">
        <v>0</v>
      </c>
      <c r="G161" s="27">
        <v>0</v>
      </c>
      <c r="H161" s="27">
        <v>100000</v>
      </c>
      <c r="I161" s="48">
        <f t="shared" si="49"/>
        <v>3.0169902926730174E-2</v>
      </c>
      <c r="J161" s="48">
        <f t="shared" si="51"/>
        <v>0.18506863084643635</v>
      </c>
      <c r="K161" s="34" t="e">
        <f t="shared" si="48"/>
        <v>#DIV/0!</v>
      </c>
      <c r="L161" s="27">
        <f t="shared" si="53"/>
        <v>100000</v>
      </c>
      <c r="M161" s="34" t="e">
        <f t="shared" si="56"/>
        <v>#DIV/0!</v>
      </c>
      <c r="N161" s="27">
        <f t="shared" si="54"/>
        <v>100000</v>
      </c>
      <c r="O161" s="34" t="e">
        <f t="shared" si="57"/>
        <v>#DIV/0!</v>
      </c>
      <c r="P161" s="27">
        <f t="shared" si="55"/>
        <v>100000</v>
      </c>
    </row>
    <row r="162" spans="1:16" s="13" customFormat="1" ht="25.5" hidden="1" outlineLevel="3">
      <c r="A162" s="24" t="s">
        <v>202</v>
      </c>
      <c r="B162" s="25" t="s">
        <v>203</v>
      </c>
      <c r="C162" s="41"/>
      <c r="D162" s="41">
        <v>15000</v>
      </c>
      <c r="E162" s="26">
        <v>15000</v>
      </c>
      <c r="F162" s="27">
        <v>3500</v>
      </c>
      <c r="G162" s="27">
        <v>3500</v>
      </c>
      <c r="H162" s="27">
        <v>-1089.46</v>
      </c>
      <c r="I162" s="48">
        <f t="shared" si="49"/>
        <v>-3.2868902442555458E-4</v>
      </c>
      <c r="J162" s="48">
        <f t="shared" si="51"/>
        <v>-2.0162487056195853E-3</v>
      </c>
      <c r="K162" s="34" t="e">
        <f t="shared" si="48"/>
        <v>#DIV/0!</v>
      </c>
      <c r="L162" s="27">
        <f t="shared" si="53"/>
        <v>-1089.46</v>
      </c>
      <c r="M162" s="34">
        <f t="shared" si="56"/>
        <v>-7.2630666666666661</v>
      </c>
      <c r="N162" s="27">
        <f t="shared" si="54"/>
        <v>-16089.46</v>
      </c>
      <c r="O162" s="34">
        <f t="shared" si="57"/>
        <v>-7.2630666666666661</v>
      </c>
      <c r="P162" s="27">
        <f t="shared" si="55"/>
        <v>-16089.46</v>
      </c>
    </row>
    <row r="163" spans="1:16" s="13" customFormat="1" ht="76.5" hidden="1" outlineLevel="4">
      <c r="A163" s="24" t="s">
        <v>204</v>
      </c>
      <c r="B163" s="25" t="s">
        <v>205</v>
      </c>
      <c r="C163" s="41"/>
      <c r="D163" s="41">
        <v>15000</v>
      </c>
      <c r="E163" s="26">
        <v>15000</v>
      </c>
      <c r="F163" s="27">
        <v>3500</v>
      </c>
      <c r="G163" s="27">
        <v>3500</v>
      </c>
      <c r="H163" s="27">
        <v>-1089.46</v>
      </c>
      <c r="I163" s="48">
        <f t="shared" si="49"/>
        <v>-3.2868902442555458E-4</v>
      </c>
      <c r="J163" s="48">
        <f t="shared" si="51"/>
        <v>-2.0162487056195853E-3</v>
      </c>
      <c r="K163" s="34" t="e">
        <f t="shared" si="48"/>
        <v>#DIV/0!</v>
      </c>
      <c r="L163" s="27">
        <f t="shared" si="53"/>
        <v>-1089.46</v>
      </c>
      <c r="M163" s="34">
        <f t="shared" si="56"/>
        <v>-7.2630666666666661</v>
      </c>
      <c r="N163" s="27">
        <f t="shared" si="54"/>
        <v>-16089.46</v>
      </c>
      <c r="O163" s="34">
        <f t="shared" si="57"/>
        <v>-7.2630666666666661</v>
      </c>
      <c r="P163" s="27">
        <f t="shared" si="55"/>
        <v>-16089.46</v>
      </c>
    </row>
    <row r="164" spans="1:16" s="13" customFormat="1" ht="76.5" hidden="1" outlineLevel="7">
      <c r="A164" s="24" t="s">
        <v>204</v>
      </c>
      <c r="B164" s="25" t="s">
        <v>205</v>
      </c>
      <c r="C164" s="41"/>
      <c r="D164" s="41">
        <v>15000</v>
      </c>
      <c r="E164" s="26">
        <v>15000</v>
      </c>
      <c r="F164" s="27">
        <v>3500</v>
      </c>
      <c r="G164" s="27">
        <v>3500</v>
      </c>
      <c r="H164" s="27">
        <v>-1089.46</v>
      </c>
      <c r="I164" s="48">
        <f t="shared" si="49"/>
        <v>-3.2868902442555458E-4</v>
      </c>
      <c r="J164" s="48">
        <f t="shared" si="51"/>
        <v>-2.0162487056195853E-3</v>
      </c>
      <c r="K164" s="34" t="e">
        <f t="shared" si="48"/>
        <v>#DIV/0!</v>
      </c>
      <c r="L164" s="27">
        <f t="shared" si="53"/>
        <v>-1089.46</v>
      </c>
      <c r="M164" s="34">
        <f t="shared" si="56"/>
        <v>-7.2630666666666661</v>
      </c>
      <c r="N164" s="27">
        <f t="shared" si="54"/>
        <v>-16089.46</v>
      </c>
      <c r="O164" s="34">
        <f t="shared" si="57"/>
        <v>-7.2630666666666661</v>
      </c>
      <c r="P164" s="27">
        <f t="shared" si="55"/>
        <v>-16089.46</v>
      </c>
    </row>
    <row r="165" spans="1:16" s="13" customFormat="1" ht="62.25" customHeight="1" outlineLevel="7">
      <c r="A165" s="24" t="s">
        <v>317</v>
      </c>
      <c r="B165" s="25" t="s">
        <v>318</v>
      </c>
      <c r="C165" s="41">
        <v>-1000</v>
      </c>
      <c r="D165" s="41">
        <v>0</v>
      </c>
      <c r="E165" s="26">
        <v>0</v>
      </c>
      <c r="F165" s="27"/>
      <c r="G165" s="27"/>
      <c r="H165" s="27">
        <v>500</v>
      </c>
      <c r="I165" s="48">
        <f t="shared" si="49"/>
        <v>1.5084951463365087E-4</v>
      </c>
      <c r="J165" s="48">
        <f t="shared" si="51"/>
        <v>9.2534315423218184E-4</v>
      </c>
      <c r="K165" s="34">
        <f t="shared" si="48"/>
        <v>-50</v>
      </c>
      <c r="L165" s="27">
        <f t="shared" si="53"/>
        <v>1500</v>
      </c>
      <c r="M165" s="34">
        <v>0</v>
      </c>
      <c r="N165" s="27">
        <f t="shared" si="54"/>
        <v>500</v>
      </c>
      <c r="O165" s="34">
        <v>0</v>
      </c>
      <c r="P165" s="27">
        <f t="shared" si="55"/>
        <v>500</v>
      </c>
    </row>
    <row r="166" spans="1:16" s="13" customFormat="1" ht="51" outlineLevel="2">
      <c r="A166" s="24" t="s">
        <v>206</v>
      </c>
      <c r="B166" s="25" t="s">
        <v>207</v>
      </c>
      <c r="C166" s="41">
        <v>39578.879999999997</v>
      </c>
      <c r="D166" s="41">
        <v>0</v>
      </c>
      <c r="E166" s="26">
        <v>6870.95</v>
      </c>
      <c r="F166" s="27">
        <v>0</v>
      </c>
      <c r="G166" s="27">
        <v>0</v>
      </c>
      <c r="H166" s="27">
        <v>6870.95</v>
      </c>
      <c r="I166" s="48">
        <f t="shared" si="49"/>
        <v>2.0729589451441671E-3</v>
      </c>
      <c r="J166" s="48">
        <f t="shared" si="51"/>
        <v>1.2715973091143218E-2</v>
      </c>
      <c r="K166" s="34">
        <v>0</v>
      </c>
      <c r="L166" s="27">
        <f t="shared" si="53"/>
        <v>-32707.929999999997</v>
      </c>
      <c r="M166" s="34">
        <v>0</v>
      </c>
      <c r="N166" s="27">
        <f t="shared" si="54"/>
        <v>6870.95</v>
      </c>
      <c r="O166" s="34">
        <v>0</v>
      </c>
      <c r="P166" s="27">
        <f t="shared" si="55"/>
        <v>0</v>
      </c>
    </row>
    <row r="167" spans="1:16" s="13" customFormat="1" ht="63.75" hidden="1" outlineLevel="3">
      <c r="A167" s="24" t="s">
        <v>208</v>
      </c>
      <c r="B167" s="25" t="s">
        <v>209</v>
      </c>
      <c r="C167" s="41"/>
      <c r="D167" s="41">
        <v>0</v>
      </c>
      <c r="E167" s="26">
        <v>0</v>
      </c>
      <c r="F167" s="27">
        <v>0</v>
      </c>
      <c r="G167" s="27">
        <v>0</v>
      </c>
      <c r="H167" s="27">
        <v>6870.95</v>
      </c>
      <c r="I167" s="48">
        <f t="shared" si="49"/>
        <v>2.0729589451441671E-3</v>
      </c>
      <c r="J167" s="48">
        <f t="shared" si="51"/>
        <v>1.2715973091143218E-2</v>
      </c>
      <c r="K167" s="34" t="e">
        <f t="shared" ref="K167:K172" si="58">H167/C167*100</f>
        <v>#DIV/0!</v>
      </c>
      <c r="L167" s="27">
        <f t="shared" si="53"/>
        <v>6870.95</v>
      </c>
      <c r="M167" s="34" t="e">
        <f>H167/D167*100</f>
        <v>#DIV/0!</v>
      </c>
      <c r="N167" s="27">
        <f t="shared" si="54"/>
        <v>6870.95</v>
      </c>
      <c r="O167" s="34" t="e">
        <f>H167/E167*100</f>
        <v>#DIV/0!</v>
      </c>
      <c r="P167" s="27">
        <f t="shared" si="55"/>
        <v>6870.95</v>
      </c>
    </row>
    <row r="168" spans="1:16" s="13" customFormat="1" ht="63.75" hidden="1" outlineLevel="7">
      <c r="A168" s="24" t="s">
        <v>208</v>
      </c>
      <c r="B168" s="25" t="s">
        <v>209</v>
      </c>
      <c r="C168" s="41"/>
      <c r="D168" s="41">
        <v>0</v>
      </c>
      <c r="E168" s="26">
        <v>0</v>
      </c>
      <c r="F168" s="27">
        <v>0</v>
      </c>
      <c r="G168" s="27">
        <v>0</v>
      </c>
      <c r="H168" s="27">
        <v>6870.95</v>
      </c>
      <c r="I168" s="48">
        <f t="shared" si="49"/>
        <v>2.0729589451441671E-3</v>
      </c>
      <c r="J168" s="48">
        <f t="shared" si="51"/>
        <v>1.2715973091143218E-2</v>
      </c>
      <c r="K168" s="34" t="e">
        <f t="shared" si="58"/>
        <v>#DIV/0!</v>
      </c>
      <c r="L168" s="27">
        <f t="shared" si="53"/>
        <v>6870.95</v>
      </c>
      <c r="M168" s="34" t="e">
        <f>H168/D168*100</f>
        <v>#DIV/0!</v>
      </c>
      <c r="N168" s="27">
        <f t="shared" si="54"/>
        <v>6870.95</v>
      </c>
      <c r="O168" s="34" t="e">
        <f>H168/E168*100</f>
        <v>#DIV/0!</v>
      </c>
      <c r="P168" s="27">
        <f t="shared" si="55"/>
        <v>6870.95</v>
      </c>
    </row>
    <row r="169" spans="1:16" s="13" customFormat="1" ht="66" customHeight="1" outlineLevel="2" collapsed="1">
      <c r="A169" s="24" t="s">
        <v>210</v>
      </c>
      <c r="B169" s="25" t="s">
        <v>211</v>
      </c>
      <c r="C169" s="41">
        <v>28073.84</v>
      </c>
      <c r="D169" s="41">
        <v>0</v>
      </c>
      <c r="E169" s="26">
        <v>20000</v>
      </c>
      <c r="F169" s="27">
        <v>0</v>
      </c>
      <c r="G169" s="27">
        <v>0</v>
      </c>
      <c r="H169" s="27">
        <v>20000</v>
      </c>
      <c r="I169" s="48">
        <f t="shared" si="49"/>
        <v>6.033980585346036E-3</v>
      </c>
      <c r="J169" s="48">
        <f t="shared" si="51"/>
        <v>3.7013726169287268E-2</v>
      </c>
      <c r="K169" s="34">
        <f t="shared" si="58"/>
        <v>71.240699526676792</v>
      </c>
      <c r="L169" s="27">
        <f t="shared" si="53"/>
        <v>-8073.84</v>
      </c>
      <c r="M169" s="34">
        <v>0</v>
      </c>
      <c r="N169" s="27">
        <f t="shared" si="54"/>
        <v>20000</v>
      </c>
      <c r="O169" s="34">
        <v>0</v>
      </c>
      <c r="P169" s="27">
        <f t="shared" si="55"/>
        <v>0</v>
      </c>
    </row>
    <row r="170" spans="1:16" s="13" customFormat="1" ht="89.25" hidden="1" outlineLevel="3">
      <c r="A170" s="24" t="s">
        <v>212</v>
      </c>
      <c r="B170" s="25" t="s">
        <v>213</v>
      </c>
      <c r="C170" s="41"/>
      <c r="D170" s="41">
        <v>0</v>
      </c>
      <c r="E170" s="26">
        <v>0</v>
      </c>
      <c r="F170" s="27">
        <v>0</v>
      </c>
      <c r="G170" s="27">
        <v>0</v>
      </c>
      <c r="H170" s="27">
        <v>20000</v>
      </c>
      <c r="I170" s="48">
        <f t="shared" si="49"/>
        <v>6.033980585346036E-3</v>
      </c>
      <c r="J170" s="48">
        <f t="shared" si="51"/>
        <v>3.7013726169287268E-2</v>
      </c>
      <c r="K170" s="34" t="e">
        <f t="shared" si="58"/>
        <v>#DIV/0!</v>
      </c>
      <c r="L170" s="27">
        <f t="shared" si="53"/>
        <v>20000</v>
      </c>
      <c r="M170" s="34" t="e">
        <f>H170/D170*100</f>
        <v>#DIV/0!</v>
      </c>
      <c r="N170" s="27">
        <f t="shared" si="54"/>
        <v>20000</v>
      </c>
      <c r="O170" s="34" t="e">
        <f>H170/E170*100</f>
        <v>#DIV/0!</v>
      </c>
      <c r="P170" s="27">
        <f t="shared" si="55"/>
        <v>20000</v>
      </c>
    </row>
    <row r="171" spans="1:16" s="13" customFormat="1" ht="140.25" hidden="1" outlineLevel="4">
      <c r="A171" s="24" t="s">
        <v>214</v>
      </c>
      <c r="B171" s="29" t="s">
        <v>215</v>
      </c>
      <c r="C171" s="41"/>
      <c r="D171" s="41">
        <v>0</v>
      </c>
      <c r="E171" s="26">
        <v>0</v>
      </c>
      <c r="F171" s="27">
        <v>0</v>
      </c>
      <c r="G171" s="27">
        <v>0</v>
      </c>
      <c r="H171" s="27">
        <v>20000</v>
      </c>
      <c r="I171" s="48">
        <f t="shared" si="49"/>
        <v>6.033980585346036E-3</v>
      </c>
      <c r="J171" s="48">
        <f t="shared" si="51"/>
        <v>3.7013726169287268E-2</v>
      </c>
      <c r="K171" s="34" t="e">
        <f t="shared" si="58"/>
        <v>#DIV/0!</v>
      </c>
      <c r="L171" s="27">
        <f t="shared" si="53"/>
        <v>20000</v>
      </c>
      <c r="M171" s="34" t="e">
        <f>H171/D171*100</f>
        <v>#DIV/0!</v>
      </c>
      <c r="N171" s="27">
        <f t="shared" si="54"/>
        <v>20000</v>
      </c>
      <c r="O171" s="34" t="e">
        <f>H171/E171*100</f>
        <v>#DIV/0!</v>
      </c>
      <c r="P171" s="27">
        <f t="shared" si="55"/>
        <v>20000</v>
      </c>
    </row>
    <row r="172" spans="1:16" s="13" customFormat="1" ht="140.25" hidden="1" outlineLevel="7">
      <c r="A172" s="24" t="s">
        <v>214</v>
      </c>
      <c r="B172" s="29" t="s">
        <v>215</v>
      </c>
      <c r="C172" s="41"/>
      <c r="D172" s="41">
        <v>0</v>
      </c>
      <c r="E172" s="26">
        <v>0</v>
      </c>
      <c r="F172" s="27">
        <v>0</v>
      </c>
      <c r="G172" s="27">
        <v>0</v>
      </c>
      <c r="H172" s="27">
        <v>20000</v>
      </c>
      <c r="I172" s="48">
        <f t="shared" si="49"/>
        <v>6.033980585346036E-3</v>
      </c>
      <c r="J172" s="48">
        <f t="shared" si="51"/>
        <v>3.7013726169287268E-2</v>
      </c>
      <c r="K172" s="34" t="e">
        <f t="shared" si="58"/>
        <v>#DIV/0!</v>
      </c>
      <c r="L172" s="27">
        <f t="shared" si="53"/>
        <v>20000</v>
      </c>
      <c r="M172" s="34" t="e">
        <f>H172/D172*100</f>
        <v>#DIV/0!</v>
      </c>
      <c r="N172" s="27">
        <f t="shared" si="54"/>
        <v>20000</v>
      </c>
      <c r="O172" s="34" t="e">
        <f>H172/E172*100</f>
        <v>#DIV/0!</v>
      </c>
      <c r="P172" s="27">
        <f t="shared" si="55"/>
        <v>20000</v>
      </c>
    </row>
    <row r="173" spans="1:16" s="13" customFormat="1" ht="63" customHeight="1" outlineLevel="2" collapsed="1">
      <c r="A173" s="24" t="s">
        <v>216</v>
      </c>
      <c r="B173" s="25" t="s">
        <v>217</v>
      </c>
      <c r="C173" s="41">
        <v>2000</v>
      </c>
      <c r="D173" s="41">
        <v>0</v>
      </c>
      <c r="E173" s="26">
        <v>3219.75</v>
      </c>
      <c r="F173" s="27">
        <v>0</v>
      </c>
      <c r="G173" s="27">
        <v>0</v>
      </c>
      <c r="H173" s="27">
        <v>3239.5</v>
      </c>
      <c r="I173" s="48">
        <f t="shared" si="49"/>
        <v>9.773540053114242E-4</v>
      </c>
      <c r="J173" s="48">
        <f t="shared" si="51"/>
        <v>5.9952982962703056E-3</v>
      </c>
      <c r="K173" s="34">
        <v>0</v>
      </c>
      <c r="L173" s="27">
        <f t="shared" si="53"/>
        <v>1239.5</v>
      </c>
      <c r="M173" s="34">
        <v>0</v>
      </c>
      <c r="N173" s="27">
        <f t="shared" si="54"/>
        <v>3239.5</v>
      </c>
      <c r="O173" s="34">
        <v>0</v>
      </c>
      <c r="P173" s="27">
        <f t="shared" si="55"/>
        <v>19.75</v>
      </c>
    </row>
    <row r="174" spans="1:16" s="13" customFormat="1" ht="140.25" hidden="1" outlineLevel="3">
      <c r="A174" s="24" t="s">
        <v>218</v>
      </c>
      <c r="B174" s="29" t="s">
        <v>219</v>
      </c>
      <c r="C174" s="41"/>
      <c r="D174" s="41">
        <v>0</v>
      </c>
      <c r="E174" s="26">
        <v>0</v>
      </c>
      <c r="F174" s="27">
        <v>0</v>
      </c>
      <c r="G174" s="27">
        <v>0</v>
      </c>
      <c r="H174" s="27">
        <v>1000</v>
      </c>
      <c r="I174" s="48">
        <f t="shared" si="49"/>
        <v>3.0169902926730174E-4</v>
      </c>
      <c r="J174" s="48">
        <f t="shared" si="51"/>
        <v>1.8506863084643637E-3</v>
      </c>
      <c r="K174" s="34" t="e">
        <f t="shared" ref="K174:K205" si="59">H174/C174*100</f>
        <v>#DIV/0!</v>
      </c>
      <c r="L174" s="27">
        <f t="shared" si="53"/>
        <v>1000</v>
      </c>
      <c r="M174" s="34" t="e">
        <f t="shared" ref="M174:M205" si="60">H174/D174*100</f>
        <v>#DIV/0!</v>
      </c>
      <c r="N174" s="27">
        <f t="shared" si="54"/>
        <v>1000</v>
      </c>
      <c r="O174" s="34" t="e">
        <f t="shared" ref="O174:O205" si="61">H174/E174*100</f>
        <v>#DIV/0!</v>
      </c>
      <c r="P174" s="27">
        <f t="shared" si="55"/>
        <v>1000</v>
      </c>
    </row>
    <row r="175" spans="1:16" s="13" customFormat="1" ht="140.25" hidden="1" outlineLevel="7">
      <c r="A175" s="24" t="s">
        <v>218</v>
      </c>
      <c r="B175" s="29" t="s">
        <v>219</v>
      </c>
      <c r="C175" s="41"/>
      <c r="D175" s="41">
        <v>0</v>
      </c>
      <c r="E175" s="26">
        <v>0</v>
      </c>
      <c r="F175" s="27">
        <v>0</v>
      </c>
      <c r="G175" s="27">
        <v>0</v>
      </c>
      <c r="H175" s="27">
        <v>1000</v>
      </c>
      <c r="I175" s="48">
        <f t="shared" si="49"/>
        <v>3.0169902926730174E-4</v>
      </c>
      <c r="J175" s="48">
        <f t="shared" si="51"/>
        <v>1.8506863084643637E-3</v>
      </c>
      <c r="K175" s="34" t="e">
        <f t="shared" si="59"/>
        <v>#DIV/0!</v>
      </c>
      <c r="L175" s="27">
        <f t="shared" si="53"/>
        <v>1000</v>
      </c>
      <c r="M175" s="34" t="e">
        <f t="shared" si="60"/>
        <v>#DIV/0!</v>
      </c>
      <c r="N175" s="27">
        <f t="shared" si="54"/>
        <v>1000</v>
      </c>
      <c r="O175" s="34" t="e">
        <f t="shared" si="61"/>
        <v>#DIV/0!</v>
      </c>
      <c r="P175" s="27">
        <f t="shared" si="55"/>
        <v>1000</v>
      </c>
    </row>
    <row r="176" spans="1:16" s="13" customFormat="1" ht="27" customHeight="1" outlineLevel="2" collapsed="1">
      <c r="A176" s="24" t="s">
        <v>220</v>
      </c>
      <c r="B176" s="25" t="s">
        <v>221</v>
      </c>
      <c r="C176" s="41">
        <v>258816.17</v>
      </c>
      <c r="D176" s="41">
        <v>315000</v>
      </c>
      <c r="E176" s="26">
        <v>243700</v>
      </c>
      <c r="F176" s="27">
        <v>78500</v>
      </c>
      <c r="G176" s="27">
        <v>78500</v>
      </c>
      <c r="H176" s="27">
        <v>257722.18</v>
      </c>
      <c r="I176" s="48">
        <f t="shared" si="49"/>
        <v>7.7754531526652806E-2</v>
      </c>
      <c r="J176" s="48">
        <f t="shared" si="51"/>
        <v>0.4769629099135882</v>
      </c>
      <c r="K176" s="34">
        <f t="shared" si="59"/>
        <v>99.577310026649414</v>
      </c>
      <c r="L176" s="27">
        <f t="shared" si="53"/>
        <v>-1093.9900000000198</v>
      </c>
      <c r="M176" s="34">
        <f t="shared" si="60"/>
        <v>81.816565079365077</v>
      </c>
      <c r="N176" s="27">
        <f t="shared" si="54"/>
        <v>-57277.820000000007</v>
      </c>
      <c r="O176" s="34">
        <f t="shared" si="61"/>
        <v>105.7538695116947</v>
      </c>
      <c r="P176" s="27">
        <f t="shared" si="55"/>
        <v>14022.179999999993</v>
      </c>
    </row>
    <row r="177" spans="1:16" ht="51" hidden="1" outlineLevel="3" collapsed="1">
      <c r="A177" s="19" t="s">
        <v>222</v>
      </c>
      <c r="B177" s="20" t="s">
        <v>223</v>
      </c>
      <c r="C177" s="23"/>
      <c r="D177" s="23">
        <v>315000</v>
      </c>
      <c r="E177" s="21">
        <v>315000</v>
      </c>
      <c r="F177" s="22">
        <v>78500</v>
      </c>
      <c r="G177" s="22">
        <v>78500</v>
      </c>
      <c r="H177" s="22">
        <v>123788.31</v>
      </c>
      <c r="I177" s="47">
        <f t="shared" si="49"/>
        <v>3.7346812961639823E-2</v>
      </c>
      <c r="J177" s="47">
        <f t="shared" si="51"/>
        <v>0.22909333046494226</v>
      </c>
      <c r="K177" s="33" t="e">
        <f t="shared" si="59"/>
        <v>#DIV/0!</v>
      </c>
      <c r="L177" s="22">
        <f t="shared" si="53"/>
        <v>123788.31</v>
      </c>
      <c r="M177" s="33">
        <f t="shared" si="60"/>
        <v>39.297876190476188</v>
      </c>
      <c r="N177" s="22">
        <f t="shared" si="54"/>
        <v>-191211.69</v>
      </c>
      <c r="O177" s="33">
        <f t="shared" si="61"/>
        <v>39.297876190476188</v>
      </c>
      <c r="P177" s="22">
        <f t="shared" si="55"/>
        <v>-191211.69</v>
      </c>
    </row>
    <row r="178" spans="1:16" ht="51" hidden="1" outlineLevel="4" collapsed="1">
      <c r="A178" s="19" t="s">
        <v>222</v>
      </c>
      <c r="B178" s="20" t="s">
        <v>223</v>
      </c>
      <c r="C178" s="23"/>
      <c r="D178" s="23">
        <v>127000</v>
      </c>
      <c r="E178" s="21">
        <v>127000</v>
      </c>
      <c r="F178" s="22">
        <v>31500</v>
      </c>
      <c r="G178" s="22">
        <v>31500</v>
      </c>
      <c r="H178" s="22">
        <v>17072.25</v>
      </c>
      <c r="I178" s="47">
        <f t="shared" si="49"/>
        <v>5.1506812524086927E-3</v>
      </c>
      <c r="J178" s="47">
        <f t="shared" si="51"/>
        <v>3.1595379329680734E-2</v>
      </c>
      <c r="K178" s="33" t="e">
        <f t="shared" si="59"/>
        <v>#DIV/0!</v>
      </c>
      <c r="L178" s="22">
        <f t="shared" si="53"/>
        <v>17072.25</v>
      </c>
      <c r="M178" s="33">
        <f t="shared" si="60"/>
        <v>13.442716535433071</v>
      </c>
      <c r="N178" s="22">
        <f t="shared" si="54"/>
        <v>-109927.75</v>
      </c>
      <c r="O178" s="33">
        <f t="shared" si="61"/>
        <v>13.442716535433071</v>
      </c>
      <c r="P178" s="22">
        <f t="shared" si="55"/>
        <v>-109927.75</v>
      </c>
    </row>
    <row r="179" spans="1:16" ht="51" hidden="1" outlineLevel="7">
      <c r="A179" s="24" t="s">
        <v>222</v>
      </c>
      <c r="B179" s="25" t="s">
        <v>223</v>
      </c>
      <c r="C179" s="41"/>
      <c r="D179" s="41">
        <v>127000</v>
      </c>
      <c r="E179" s="26">
        <v>127000</v>
      </c>
      <c r="F179" s="27">
        <v>31500</v>
      </c>
      <c r="G179" s="27">
        <v>31500</v>
      </c>
      <c r="H179" s="27">
        <v>17072.25</v>
      </c>
      <c r="I179" s="47">
        <f t="shared" si="49"/>
        <v>5.1506812524086927E-3</v>
      </c>
      <c r="J179" s="47">
        <f t="shared" si="51"/>
        <v>3.1595379329680734E-2</v>
      </c>
      <c r="K179" s="33" t="e">
        <f t="shared" si="59"/>
        <v>#DIV/0!</v>
      </c>
      <c r="L179" s="22">
        <f t="shared" si="53"/>
        <v>17072.25</v>
      </c>
      <c r="M179" s="33">
        <f t="shared" si="60"/>
        <v>13.442716535433071</v>
      </c>
      <c r="N179" s="22">
        <f t="shared" si="54"/>
        <v>-109927.75</v>
      </c>
      <c r="O179" s="33">
        <f t="shared" si="61"/>
        <v>13.442716535433071</v>
      </c>
      <c r="P179" s="22">
        <f t="shared" si="55"/>
        <v>-109927.75</v>
      </c>
    </row>
    <row r="180" spans="1:16" ht="114.75" hidden="1" outlineLevel="4">
      <c r="A180" s="19" t="s">
        <v>224</v>
      </c>
      <c r="B180" s="28" t="s">
        <v>225</v>
      </c>
      <c r="C180" s="23"/>
      <c r="D180" s="23">
        <v>188000</v>
      </c>
      <c r="E180" s="21">
        <v>188000</v>
      </c>
      <c r="F180" s="22">
        <v>47000</v>
      </c>
      <c r="G180" s="22">
        <v>47000</v>
      </c>
      <c r="H180" s="22">
        <v>106716.06</v>
      </c>
      <c r="I180" s="47">
        <f t="shared" si="49"/>
        <v>3.2196131709231128E-2</v>
      </c>
      <c r="J180" s="47">
        <f t="shared" si="51"/>
        <v>0.19749795113526153</v>
      </c>
      <c r="K180" s="33" t="e">
        <f t="shared" si="59"/>
        <v>#DIV/0!</v>
      </c>
      <c r="L180" s="22">
        <f t="shared" si="53"/>
        <v>106716.06</v>
      </c>
      <c r="M180" s="33">
        <f t="shared" si="60"/>
        <v>56.763861702127663</v>
      </c>
      <c r="N180" s="22">
        <f t="shared" si="54"/>
        <v>-81283.94</v>
      </c>
      <c r="O180" s="33">
        <f t="shared" si="61"/>
        <v>56.763861702127663</v>
      </c>
      <c r="P180" s="22">
        <f t="shared" si="55"/>
        <v>-81283.94</v>
      </c>
    </row>
    <row r="181" spans="1:16" ht="102" hidden="1" outlineLevel="7">
      <c r="A181" s="24" t="s">
        <v>224</v>
      </c>
      <c r="B181" s="29" t="s">
        <v>225</v>
      </c>
      <c r="C181" s="41"/>
      <c r="D181" s="41">
        <v>188000</v>
      </c>
      <c r="E181" s="26">
        <v>188000</v>
      </c>
      <c r="F181" s="27">
        <v>47000</v>
      </c>
      <c r="G181" s="27">
        <v>47000</v>
      </c>
      <c r="H181" s="27">
        <v>106716.06</v>
      </c>
      <c r="I181" s="47">
        <f t="shared" si="49"/>
        <v>3.2196131709231128E-2</v>
      </c>
      <c r="J181" s="47">
        <f t="shared" si="51"/>
        <v>0.19749795113526153</v>
      </c>
      <c r="K181" s="33" t="e">
        <f t="shared" si="59"/>
        <v>#DIV/0!</v>
      </c>
      <c r="L181" s="22">
        <f t="shared" si="53"/>
        <v>106716.06</v>
      </c>
      <c r="M181" s="33">
        <f t="shared" si="60"/>
        <v>56.763861702127663</v>
      </c>
      <c r="N181" s="22">
        <f t="shared" si="54"/>
        <v>-81283.94</v>
      </c>
      <c r="O181" s="33">
        <f t="shared" si="61"/>
        <v>56.763861702127663</v>
      </c>
      <c r="P181" s="22">
        <f t="shared" si="55"/>
        <v>-81283.94</v>
      </c>
    </row>
    <row r="182" spans="1:16" s="14" customFormat="1" ht="16.5" customHeight="1" collapsed="1">
      <c r="A182" s="19" t="s">
        <v>226</v>
      </c>
      <c r="B182" s="20" t="s">
        <v>227</v>
      </c>
      <c r="C182" s="23">
        <f t="shared" ref="C182:H182" si="62">C183+C229+C233+C238</f>
        <v>304621705.13999999</v>
      </c>
      <c r="D182" s="23">
        <f t="shared" si="62"/>
        <v>240984346</v>
      </c>
      <c r="E182" s="22">
        <f t="shared" si="62"/>
        <v>279979625.25</v>
      </c>
      <c r="F182" s="22" t="e">
        <f t="shared" si="62"/>
        <v>#REF!</v>
      </c>
      <c r="G182" s="22" t="e">
        <f t="shared" si="62"/>
        <v>#REF!</v>
      </c>
      <c r="H182" s="22">
        <f t="shared" si="62"/>
        <v>277422145.66000003</v>
      </c>
      <c r="I182" s="47">
        <f t="shared" si="49"/>
        <v>83.697992042874006</v>
      </c>
      <c r="J182" s="47" t="s">
        <v>324</v>
      </c>
      <c r="K182" s="33">
        <f t="shared" si="59"/>
        <v>91.071036954671555</v>
      </c>
      <c r="L182" s="22">
        <f t="shared" si="53"/>
        <v>-27199559.479999959</v>
      </c>
      <c r="M182" s="33">
        <f t="shared" si="60"/>
        <v>115.12040108198565</v>
      </c>
      <c r="N182" s="22">
        <f t="shared" si="54"/>
        <v>36437799.660000026</v>
      </c>
      <c r="O182" s="33">
        <f t="shared" si="61"/>
        <v>99.086547963011114</v>
      </c>
      <c r="P182" s="22">
        <f t="shared" si="55"/>
        <v>-2557479.5899999738</v>
      </c>
    </row>
    <row r="183" spans="1:16" s="14" customFormat="1" ht="38.25" outlineLevel="1">
      <c r="A183" s="19" t="s">
        <v>228</v>
      </c>
      <c r="B183" s="20" t="s">
        <v>229</v>
      </c>
      <c r="C183" s="23">
        <f>C184+C188+C195+C226</f>
        <v>304794588.38999999</v>
      </c>
      <c r="D183" s="23">
        <f t="shared" ref="D183:H183" si="63">D184+D188+D195+D226</f>
        <v>240984346</v>
      </c>
      <c r="E183" s="22">
        <f t="shared" si="63"/>
        <v>270176625.25</v>
      </c>
      <c r="F183" s="22" t="e">
        <f t="shared" si="63"/>
        <v>#REF!</v>
      </c>
      <c r="G183" s="22" t="e">
        <f t="shared" si="63"/>
        <v>#REF!</v>
      </c>
      <c r="H183" s="22">
        <f t="shared" si="63"/>
        <v>267714474.61999997</v>
      </c>
      <c r="I183" s="47">
        <f t="shared" si="49"/>
        <v>80.769197113659686</v>
      </c>
      <c r="J183" s="47" t="s">
        <v>324</v>
      </c>
      <c r="K183" s="33">
        <f t="shared" si="59"/>
        <v>87.834392347362098</v>
      </c>
      <c r="L183" s="22">
        <f t="shared" si="53"/>
        <v>-37080113.770000011</v>
      </c>
      <c r="M183" s="33">
        <f t="shared" si="60"/>
        <v>111.09206015398195</v>
      </c>
      <c r="N183" s="22">
        <f t="shared" si="54"/>
        <v>26730128.619999975</v>
      </c>
      <c r="O183" s="33">
        <f t="shared" si="61"/>
        <v>99.088688509702962</v>
      </c>
      <c r="P183" s="22">
        <f t="shared" si="55"/>
        <v>-2462150.630000025</v>
      </c>
    </row>
    <row r="184" spans="1:16" s="14" customFormat="1" ht="25.5" outlineLevel="2" collapsed="1">
      <c r="A184" s="19" t="s">
        <v>230</v>
      </c>
      <c r="B184" s="20" t="s">
        <v>231</v>
      </c>
      <c r="C184" s="23">
        <v>93836800</v>
      </c>
      <c r="D184" s="23">
        <v>96149300</v>
      </c>
      <c r="E184" s="21">
        <v>96149300</v>
      </c>
      <c r="F184" s="22">
        <v>19230000</v>
      </c>
      <c r="G184" s="22">
        <v>28844700</v>
      </c>
      <c r="H184" s="22">
        <v>96149300</v>
      </c>
      <c r="I184" s="47">
        <f t="shared" si="49"/>
        <v>29.008150474730577</v>
      </c>
      <c r="J184" s="47" t="s">
        <v>324</v>
      </c>
      <c r="K184" s="33">
        <f t="shared" si="59"/>
        <v>102.46438497476468</v>
      </c>
      <c r="L184" s="22">
        <f t="shared" si="53"/>
        <v>2312500</v>
      </c>
      <c r="M184" s="33">
        <f t="shared" si="60"/>
        <v>100</v>
      </c>
      <c r="N184" s="22">
        <f t="shared" si="54"/>
        <v>0</v>
      </c>
      <c r="O184" s="33">
        <f t="shared" si="61"/>
        <v>100</v>
      </c>
      <c r="P184" s="22">
        <f t="shared" si="55"/>
        <v>0</v>
      </c>
    </row>
    <row r="185" spans="1:16" s="14" customFormat="1" ht="25.5" hidden="1" outlineLevel="3">
      <c r="A185" s="19" t="s">
        <v>232</v>
      </c>
      <c r="B185" s="20" t="s">
        <v>233</v>
      </c>
      <c r="C185" s="23"/>
      <c r="D185" s="23">
        <v>96149300</v>
      </c>
      <c r="E185" s="21">
        <v>96149300</v>
      </c>
      <c r="F185" s="22">
        <v>19230000</v>
      </c>
      <c r="G185" s="22">
        <v>28844700</v>
      </c>
      <c r="H185" s="22">
        <v>48074700</v>
      </c>
      <c r="I185" s="47">
        <f t="shared" si="49"/>
        <v>14.504090322316751</v>
      </c>
      <c r="J185" s="47">
        <f t="shared" si="51"/>
        <v>88.971189073531747</v>
      </c>
      <c r="K185" s="33" t="e">
        <f t="shared" si="59"/>
        <v>#DIV/0!</v>
      </c>
      <c r="L185" s="22">
        <f t="shared" ref="L185:L216" si="64">H185-C185</f>
        <v>48074700</v>
      </c>
      <c r="M185" s="33">
        <f t="shared" si="60"/>
        <v>50.000052002458673</v>
      </c>
      <c r="N185" s="22">
        <f t="shared" ref="N185:N216" si="65">H185-D185</f>
        <v>-48074600</v>
      </c>
      <c r="O185" s="33">
        <f t="shared" si="61"/>
        <v>50.000052002458673</v>
      </c>
      <c r="P185" s="22">
        <f t="shared" ref="P185:P216" si="66">H185-E185</f>
        <v>-48074600</v>
      </c>
    </row>
    <row r="186" spans="1:16" s="14" customFormat="1" ht="38.25" hidden="1" outlineLevel="4">
      <c r="A186" s="19" t="s">
        <v>234</v>
      </c>
      <c r="B186" s="20" t="s">
        <v>235</v>
      </c>
      <c r="C186" s="23"/>
      <c r="D186" s="23">
        <v>96149300</v>
      </c>
      <c r="E186" s="21">
        <v>96149300</v>
      </c>
      <c r="F186" s="22">
        <v>19230000</v>
      </c>
      <c r="G186" s="22">
        <v>28844700</v>
      </c>
      <c r="H186" s="22">
        <v>48074700</v>
      </c>
      <c r="I186" s="47">
        <f t="shared" si="49"/>
        <v>14.504090322316751</v>
      </c>
      <c r="J186" s="47">
        <f t="shared" si="51"/>
        <v>88.971189073531747</v>
      </c>
      <c r="K186" s="33" t="e">
        <f t="shared" si="59"/>
        <v>#DIV/0!</v>
      </c>
      <c r="L186" s="22">
        <f t="shared" si="64"/>
        <v>48074700</v>
      </c>
      <c r="M186" s="33">
        <f t="shared" si="60"/>
        <v>50.000052002458673</v>
      </c>
      <c r="N186" s="22">
        <f t="shared" si="65"/>
        <v>-48074600</v>
      </c>
      <c r="O186" s="33">
        <f t="shared" si="61"/>
        <v>50.000052002458673</v>
      </c>
      <c r="P186" s="22">
        <f t="shared" si="66"/>
        <v>-48074600</v>
      </c>
    </row>
    <row r="187" spans="1:16" s="14" customFormat="1" ht="38.25" hidden="1" outlineLevel="7">
      <c r="A187" s="19" t="s">
        <v>234</v>
      </c>
      <c r="B187" s="20" t="s">
        <v>235</v>
      </c>
      <c r="C187" s="23"/>
      <c r="D187" s="23">
        <v>96149300</v>
      </c>
      <c r="E187" s="26">
        <v>96149300</v>
      </c>
      <c r="F187" s="22">
        <v>19230000</v>
      </c>
      <c r="G187" s="22">
        <v>28844700</v>
      </c>
      <c r="H187" s="22">
        <v>48074700</v>
      </c>
      <c r="I187" s="47">
        <f t="shared" si="49"/>
        <v>14.504090322316751</v>
      </c>
      <c r="J187" s="47">
        <f t="shared" si="51"/>
        <v>88.971189073531747</v>
      </c>
      <c r="K187" s="33" t="e">
        <f t="shared" si="59"/>
        <v>#DIV/0!</v>
      </c>
      <c r="L187" s="22">
        <f t="shared" si="64"/>
        <v>48074700</v>
      </c>
      <c r="M187" s="33">
        <f t="shared" si="60"/>
        <v>50.000052002458673</v>
      </c>
      <c r="N187" s="22">
        <f t="shared" si="65"/>
        <v>-48074600</v>
      </c>
      <c r="O187" s="33">
        <f t="shared" si="61"/>
        <v>50.000052002458673</v>
      </c>
      <c r="P187" s="22">
        <f t="shared" si="66"/>
        <v>-48074600</v>
      </c>
    </row>
    <row r="188" spans="1:16" s="14" customFormat="1" ht="38.25" outlineLevel="2" collapsed="1">
      <c r="A188" s="19" t="s">
        <v>236</v>
      </c>
      <c r="B188" s="20" t="s">
        <v>237</v>
      </c>
      <c r="C188" s="23">
        <v>65129702.359999999</v>
      </c>
      <c r="D188" s="23">
        <v>5902700</v>
      </c>
      <c r="E188" s="21">
        <v>24364377</v>
      </c>
      <c r="F188" s="22">
        <v>500000</v>
      </c>
      <c r="G188" s="22">
        <v>18521700</v>
      </c>
      <c r="H188" s="22">
        <v>23579655.140000001</v>
      </c>
      <c r="I188" s="47">
        <f t="shared" si="49"/>
        <v>7.1139590661957426</v>
      </c>
      <c r="J188" s="47" t="s">
        <v>324</v>
      </c>
      <c r="K188" s="33">
        <f t="shared" si="59"/>
        <v>36.204150004655425</v>
      </c>
      <c r="L188" s="22">
        <f t="shared" si="64"/>
        <v>-41550047.219999999</v>
      </c>
      <c r="M188" s="33">
        <f t="shared" si="60"/>
        <v>399.47236247818796</v>
      </c>
      <c r="N188" s="22">
        <f t="shared" si="65"/>
        <v>17676955.140000001</v>
      </c>
      <c r="O188" s="33">
        <f t="shared" si="61"/>
        <v>96.779224603198358</v>
      </c>
      <c r="P188" s="22">
        <f t="shared" si="66"/>
        <v>-784721.8599999994</v>
      </c>
    </row>
    <row r="189" spans="1:16" s="14" customFormat="1" ht="51" hidden="1" outlineLevel="3">
      <c r="A189" s="19" t="s">
        <v>238</v>
      </c>
      <c r="B189" s="20" t="s">
        <v>239</v>
      </c>
      <c r="C189" s="23"/>
      <c r="D189" s="23">
        <v>0</v>
      </c>
      <c r="E189" s="21">
        <v>15388200</v>
      </c>
      <c r="F189" s="22">
        <v>0</v>
      </c>
      <c r="G189" s="22">
        <v>15388200</v>
      </c>
      <c r="H189" s="22">
        <v>15388200</v>
      </c>
      <c r="I189" s="47">
        <f t="shared" si="49"/>
        <v>4.6426050021710932</v>
      </c>
      <c r="J189" s="47">
        <f t="shared" si="51"/>
        <v>28.478731051911321</v>
      </c>
      <c r="K189" s="33" t="e">
        <f t="shared" si="59"/>
        <v>#DIV/0!</v>
      </c>
      <c r="L189" s="22">
        <f t="shared" si="64"/>
        <v>15388200</v>
      </c>
      <c r="M189" s="33" t="e">
        <f t="shared" si="60"/>
        <v>#DIV/0!</v>
      </c>
      <c r="N189" s="22">
        <f t="shared" si="65"/>
        <v>15388200</v>
      </c>
      <c r="O189" s="33">
        <f t="shared" si="61"/>
        <v>100</v>
      </c>
      <c r="P189" s="22">
        <f t="shared" si="66"/>
        <v>0</v>
      </c>
    </row>
    <row r="190" spans="1:16" s="14" customFormat="1" ht="51" hidden="1" outlineLevel="4">
      <c r="A190" s="19" t="s">
        <v>240</v>
      </c>
      <c r="B190" s="20" t="s">
        <v>241</v>
      </c>
      <c r="C190" s="23"/>
      <c r="D190" s="23">
        <v>0</v>
      </c>
      <c r="E190" s="21">
        <v>15388200</v>
      </c>
      <c r="F190" s="22">
        <v>0</v>
      </c>
      <c r="G190" s="22">
        <v>15388200</v>
      </c>
      <c r="H190" s="22">
        <v>15388200</v>
      </c>
      <c r="I190" s="47">
        <f t="shared" si="49"/>
        <v>4.6426050021710932</v>
      </c>
      <c r="J190" s="47">
        <f t="shared" si="51"/>
        <v>28.478731051911321</v>
      </c>
      <c r="K190" s="33" t="e">
        <f t="shared" si="59"/>
        <v>#DIV/0!</v>
      </c>
      <c r="L190" s="22">
        <f t="shared" si="64"/>
        <v>15388200</v>
      </c>
      <c r="M190" s="33" t="e">
        <f t="shared" si="60"/>
        <v>#DIV/0!</v>
      </c>
      <c r="N190" s="22">
        <f t="shared" si="65"/>
        <v>15388200</v>
      </c>
      <c r="O190" s="33">
        <f t="shared" si="61"/>
        <v>100</v>
      </c>
      <c r="P190" s="22">
        <f t="shared" si="66"/>
        <v>0</v>
      </c>
    </row>
    <row r="191" spans="1:16" s="14" customFormat="1" ht="51" hidden="1" outlineLevel="7">
      <c r="A191" s="19" t="s">
        <v>240</v>
      </c>
      <c r="B191" s="20" t="s">
        <v>241</v>
      </c>
      <c r="C191" s="23"/>
      <c r="D191" s="23">
        <v>0</v>
      </c>
      <c r="E191" s="26">
        <v>15388200</v>
      </c>
      <c r="F191" s="22">
        <v>0</v>
      </c>
      <c r="G191" s="22">
        <v>15388200</v>
      </c>
      <c r="H191" s="22">
        <v>15388200</v>
      </c>
      <c r="I191" s="47">
        <f t="shared" si="49"/>
        <v>4.6426050021710932</v>
      </c>
      <c r="J191" s="47">
        <f t="shared" si="51"/>
        <v>28.478731051911321</v>
      </c>
      <c r="K191" s="33" t="e">
        <f t="shared" si="59"/>
        <v>#DIV/0!</v>
      </c>
      <c r="L191" s="22">
        <f t="shared" si="64"/>
        <v>15388200</v>
      </c>
      <c r="M191" s="33" t="e">
        <f t="shared" si="60"/>
        <v>#DIV/0!</v>
      </c>
      <c r="N191" s="22">
        <f t="shared" si="65"/>
        <v>15388200</v>
      </c>
      <c r="O191" s="33">
        <f t="shared" si="61"/>
        <v>100</v>
      </c>
      <c r="P191" s="22">
        <f t="shared" si="66"/>
        <v>0</v>
      </c>
    </row>
    <row r="192" spans="1:16" s="14" customFormat="1" ht="25.5" hidden="1" outlineLevel="3">
      <c r="A192" s="19" t="s">
        <v>242</v>
      </c>
      <c r="B192" s="20" t="s">
        <v>243</v>
      </c>
      <c r="C192" s="23"/>
      <c r="D192" s="23">
        <v>5902700</v>
      </c>
      <c r="E192" s="21">
        <v>3633500</v>
      </c>
      <c r="F192" s="22">
        <v>500000</v>
      </c>
      <c r="G192" s="22">
        <v>3133500</v>
      </c>
      <c r="H192" s="22">
        <v>3633500</v>
      </c>
      <c r="I192" s="47">
        <f t="shared" si="49"/>
        <v>1.096223422842741</v>
      </c>
      <c r="J192" s="47">
        <f t="shared" si="51"/>
        <v>6.7244687018052653</v>
      </c>
      <c r="K192" s="33" t="e">
        <f t="shared" si="59"/>
        <v>#DIV/0!</v>
      </c>
      <c r="L192" s="22">
        <f t="shared" si="64"/>
        <v>3633500</v>
      </c>
      <c r="M192" s="33">
        <f t="shared" si="60"/>
        <v>61.556575804292947</v>
      </c>
      <c r="N192" s="22">
        <f t="shared" si="65"/>
        <v>-2269200</v>
      </c>
      <c r="O192" s="33">
        <f t="shared" si="61"/>
        <v>100</v>
      </c>
      <c r="P192" s="22">
        <f t="shared" si="66"/>
        <v>0</v>
      </c>
    </row>
    <row r="193" spans="1:16" s="14" customFormat="1" ht="25.5" hidden="1" outlineLevel="4">
      <c r="A193" s="19" t="s">
        <v>244</v>
      </c>
      <c r="B193" s="20" t="s">
        <v>245</v>
      </c>
      <c r="C193" s="23"/>
      <c r="D193" s="23">
        <v>5902700</v>
      </c>
      <c r="E193" s="21">
        <v>3633500</v>
      </c>
      <c r="F193" s="22">
        <v>500000</v>
      </c>
      <c r="G193" s="22">
        <v>3133500</v>
      </c>
      <c r="H193" s="22">
        <v>3633500</v>
      </c>
      <c r="I193" s="47">
        <f t="shared" si="49"/>
        <v>1.096223422842741</v>
      </c>
      <c r="J193" s="47">
        <f t="shared" si="51"/>
        <v>6.7244687018052653</v>
      </c>
      <c r="K193" s="33" t="e">
        <f t="shared" si="59"/>
        <v>#DIV/0!</v>
      </c>
      <c r="L193" s="22">
        <f t="shared" si="64"/>
        <v>3633500</v>
      </c>
      <c r="M193" s="33">
        <f t="shared" si="60"/>
        <v>61.556575804292947</v>
      </c>
      <c r="N193" s="22">
        <f t="shared" si="65"/>
        <v>-2269200</v>
      </c>
      <c r="O193" s="33">
        <f t="shared" si="61"/>
        <v>100</v>
      </c>
      <c r="P193" s="22">
        <f t="shared" si="66"/>
        <v>0</v>
      </c>
    </row>
    <row r="194" spans="1:16" s="14" customFormat="1" ht="25.5" hidden="1" outlineLevel="7">
      <c r="A194" s="19" t="s">
        <v>244</v>
      </c>
      <c r="B194" s="20" t="s">
        <v>245</v>
      </c>
      <c r="C194" s="23"/>
      <c r="D194" s="23">
        <v>5902700</v>
      </c>
      <c r="E194" s="26">
        <v>3633500</v>
      </c>
      <c r="F194" s="22">
        <v>500000</v>
      </c>
      <c r="G194" s="22">
        <v>3133500</v>
      </c>
      <c r="H194" s="22">
        <v>3633500</v>
      </c>
      <c r="I194" s="47">
        <f t="shared" si="49"/>
        <v>1.096223422842741</v>
      </c>
      <c r="J194" s="47">
        <f t="shared" si="51"/>
        <v>6.7244687018052653</v>
      </c>
      <c r="K194" s="33" t="e">
        <f t="shared" si="59"/>
        <v>#DIV/0!</v>
      </c>
      <c r="L194" s="22">
        <f t="shared" si="64"/>
        <v>3633500</v>
      </c>
      <c r="M194" s="33">
        <f t="shared" si="60"/>
        <v>61.556575804292947</v>
      </c>
      <c r="N194" s="22">
        <f t="shared" si="65"/>
        <v>-2269200</v>
      </c>
      <c r="O194" s="33">
        <f t="shared" si="61"/>
        <v>100</v>
      </c>
      <c r="P194" s="22">
        <f t="shared" si="66"/>
        <v>0</v>
      </c>
    </row>
    <row r="195" spans="1:16" s="14" customFormat="1" ht="25.5" outlineLevel="2" collapsed="1">
      <c r="A195" s="19" t="s">
        <v>246</v>
      </c>
      <c r="B195" s="20" t="s">
        <v>247</v>
      </c>
      <c r="C195" s="23">
        <v>138919821.28</v>
      </c>
      <c r="D195" s="23">
        <v>138416800</v>
      </c>
      <c r="E195" s="21">
        <v>143429471.66</v>
      </c>
      <c r="F195" s="22">
        <v>26844241</v>
      </c>
      <c r="G195" s="22">
        <v>47371445</v>
      </c>
      <c r="H195" s="22">
        <v>141752042.88999999</v>
      </c>
      <c r="I195" s="47">
        <f t="shared" si="49"/>
        <v>42.766453736569922</v>
      </c>
      <c r="J195" s="47" t="s">
        <v>324</v>
      </c>
      <c r="K195" s="33">
        <f t="shared" si="59"/>
        <v>102.03874550363227</v>
      </c>
      <c r="L195" s="22">
        <f t="shared" si="64"/>
        <v>2832221.6099999845</v>
      </c>
      <c r="M195" s="33">
        <f t="shared" si="60"/>
        <v>102.40956508891983</v>
      </c>
      <c r="N195" s="22">
        <f t="shared" si="65"/>
        <v>3335242.8899999857</v>
      </c>
      <c r="O195" s="33">
        <f t="shared" si="61"/>
        <v>98.830485289678577</v>
      </c>
      <c r="P195" s="22">
        <f t="shared" si="66"/>
        <v>-1677428.7700000107</v>
      </c>
    </row>
    <row r="196" spans="1:16" s="14" customFormat="1" ht="38.25" hidden="1" outlineLevel="3">
      <c r="A196" s="19" t="s">
        <v>248</v>
      </c>
      <c r="B196" s="20" t="s">
        <v>249</v>
      </c>
      <c r="C196" s="23"/>
      <c r="D196" s="23">
        <v>1238600</v>
      </c>
      <c r="E196" s="21">
        <v>1253200</v>
      </c>
      <c r="F196" s="22">
        <v>264000</v>
      </c>
      <c r="G196" s="22">
        <v>380600</v>
      </c>
      <c r="H196" s="22">
        <v>644600</v>
      </c>
      <c r="I196" s="47">
        <f t="shared" si="49"/>
        <v>0.19447519426570273</v>
      </c>
      <c r="J196" s="47">
        <f t="shared" si="51"/>
        <v>1.1929523944361289</v>
      </c>
      <c r="K196" s="33" t="e">
        <f t="shared" si="59"/>
        <v>#DIV/0!</v>
      </c>
      <c r="L196" s="22">
        <f t="shared" si="64"/>
        <v>644600</v>
      </c>
      <c r="M196" s="33">
        <f t="shared" si="60"/>
        <v>52.042628774422738</v>
      </c>
      <c r="N196" s="22">
        <f t="shared" si="65"/>
        <v>-594000</v>
      </c>
      <c r="O196" s="33">
        <f t="shared" si="61"/>
        <v>51.436323013086493</v>
      </c>
      <c r="P196" s="22">
        <f t="shared" si="66"/>
        <v>-608600</v>
      </c>
    </row>
    <row r="197" spans="1:16" s="14" customFormat="1" ht="51" hidden="1" outlineLevel="4">
      <c r="A197" s="19" t="s">
        <v>250</v>
      </c>
      <c r="B197" s="20" t="s">
        <v>251</v>
      </c>
      <c r="C197" s="23"/>
      <c r="D197" s="23">
        <v>1238600</v>
      </c>
      <c r="E197" s="21">
        <v>1253200</v>
      </c>
      <c r="F197" s="22">
        <v>264000</v>
      </c>
      <c r="G197" s="22">
        <v>380600</v>
      </c>
      <c r="H197" s="22">
        <v>644600</v>
      </c>
      <c r="I197" s="47">
        <f t="shared" si="49"/>
        <v>0.19447519426570273</v>
      </c>
      <c r="J197" s="47">
        <f t="shared" si="51"/>
        <v>1.1929523944361289</v>
      </c>
      <c r="K197" s="33" t="e">
        <f t="shared" si="59"/>
        <v>#DIV/0!</v>
      </c>
      <c r="L197" s="22">
        <f t="shared" si="64"/>
        <v>644600</v>
      </c>
      <c r="M197" s="33">
        <f t="shared" si="60"/>
        <v>52.042628774422738</v>
      </c>
      <c r="N197" s="22">
        <f t="shared" si="65"/>
        <v>-594000</v>
      </c>
      <c r="O197" s="33">
        <f t="shared" si="61"/>
        <v>51.436323013086493</v>
      </c>
      <c r="P197" s="22">
        <f t="shared" si="66"/>
        <v>-608600</v>
      </c>
    </row>
    <row r="198" spans="1:16" s="14" customFormat="1" ht="51" hidden="1" outlineLevel="7">
      <c r="A198" s="19" t="s">
        <v>250</v>
      </c>
      <c r="B198" s="20" t="s">
        <v>251</v>
      </c>
      <c r="C198" s="23"/>
      <c r="D198" s="23">
        <v>1238600</v>
      </c>
      <c r="E198" s="26">
        <v>1253200</v>
      </c>
      <c r="F198" s="22">
        <v>264000</v>
      </c>
      <c r="G198" s="22">
        <v>380600</v>
      </c>
      <c r="H198" s="22">
        <v>644600</v>
      </c>
      <c r="I198" s="47">
        <f t="shared" si="49"/>
        <v>0.19447519426570273</v>
      </c>
      <c r="J198" s="47">
        <f t="shared" si="51"/>
        <v>1.1929523944361289</v>
      </c>
      <c r="K198" s="33" t="e">
        <f t="shared" si="59"/>
        <v>#DIV/0!</v>
      </c>
      <c r="L198" s="22">
        <f t="shared" si="64"/>
        <v>644600</v>
      </c>
      <c r="M198" s="33">
        <f t="shared" si="60"/>
        <v>52.042628774422738</v>
      </c>
      <c r="N198" s="22">
        <f t="shared" si="65"/>
        <v>-594000</v>
      </c>
      <c r="O198" s="33">
        <f t="shared" si="61"/>
        <v>51.436323013086493</v>
      </c>
      <c r="P198" s="22">
        <f t="shared" si="66"/>
        <v>-608600</v>
      </c>
    </row>
    <row r="199" spans="1:16" s="14" customFormat="1" ht="63.75" hidden="1" outlineLevel="3">
      <c r="A199" s="19" t="s">
        <v>252</v>
      </c>
      <c r="B199" s="20" t="s">
        <v>253</v>
      </c>
      <c r="C199" s="23"/>
      <c r="D199" s="23">
        <v>7200</v>
      </c>
      <c r="E199" s="21">
        <v>7200</v>
      </c>
      <c r="F199" s="22">
        <v>0</v>
      </c>
      <c r="G199" s="22">
        <v>7200</v>
      </c>
      <c r="H199" s="22">
        <v>0</v>
      </c>
      <c r="I199" s="47">
        <f t="shared" si="49"/>
        <v>0</v>
      </c>
      <c r="J199" s="47">
        <f t="shared" si="51"/>
        <v>0</v>
      </c>
      <c r="K199" s="33" t="e">
        <f t="shared" si="59"/>
        <v>#DIV/0!</v>
      </c>
      <c r="L199" s="22">
        <f t="shared" si="64"/>
        <v>0</v>
      </c>
      <c r="M199" s="33">
        <f t="shared" si="60"/>
        <v>0</v>
      </c>
      <c r="N199" s="22">
        <f t="shared" si="65"/>
        <v>-7200</v>
      </c>
      <c r="O199" s="33">
        <f t="shared" si="61"/>
        <v>0</v>
      </c>
      <c r="P199" s="22">
        <f t="shared" si="66"/>
        <v>-7200</v>
      </c>
    </row>
    <row r="200" spans="1:16" s="14" customFormat="1" ht="63.75" hidden="1" outlineLevel="4">
      <c r="A200" s="19" t="s">
        <v>254</v>
      </c>
      <c r="B200" s="20" t="s">
        <v>255</v>
      </c>
      <c r="C200" s="23"/>
      <c r="D200" s="23">
        <v>7200</v>
      </c>
      <c r="E200" s="21">
        <v>7200</v>
      </c>
      <c r="F200" s="22">
        <v>0</v>
      </c>
      <c r="G200" s="22">
        <v>7200</v>
      </c>
      <c r="H200" s="22">
        <v>0</v>
      </c>
      <c r="I200" s="47">
        <f t="shared" si="49"/>
        <v>0</v>
      </c>
      <c r="J200" s="47">
        <f t="shared" si="51"/>
        <v>0</v>
      </c>
      <c r="K200" s="33" t="e">
        <f t="shared" si="59"/>
        <v>#DIV/0!</v>
      </c>
      <c r="L200" s="22">
        <f t="shared" si="64"/>
        <v>0</v>
      </c>
      <c r="M200" s="33">
        <f t="shared" si="60"/>
        <v>0</v>
      </c>
      <c r="N200" s="22">
        <f t="shared" si="65"/>
        <v>-7200</v>
      </c>
      <c r="O200" s="33">
        <f t="shared" si="61"/>
        <v>0</v>
      </c>
      <c r="P200" s="22">
        <f t="shared" si="66"/>
        <v>-7200</v>
      </c>
    </row>
    <row r="201" spans="1:16" s="14" customFormat="1" ht="63.75" hidden="1" outlineLevel="7">
      <c r="A201" s="19" t="s">
        <v>254</v>
      </c>
      <c r="B201" s="20" t="s">
        <v>255</v>
      </c>
      <c r="C201" s="23"/>
      <c r="D201" s="23">
        <v>7200</v>
      </c>
      <c r="E201" s="26">
        <v>7200</v>
      </c>
      <c r="F201" s="22">
        <v>0</v>
      </c>
      <c r="G201" s="22">
        <v>7200</v>
      </c>
      <c r="H201" s="22">
        <v>0</v>
      </c>
      <c r="I201" s="47">
        <f t="shared" si="49"/>
        <v>0</v>
      </c>
      <c r="J201" s="47">
        <f t="shared" si="51"/>
        <v>0</v>
      </c>
      <c r="K201" s="33" t="e">
        <f t="shared" si="59"/>
        <v>#DIV/0!</v>
      </c>
      <c r="L201" s="22">
        <f t="shared" si="64"/>
        <v>0</v>
      </c>
      <c r="M201" s="33">
        <f t="shared" si="60"/>
        <v>0</v>
      </c>
      <c r="N201" s="22">
        <f t="shared" si="65"/>
        <v>-7200</v>
      </c>
      <c r="O201" s="33">
        <f t="shared" si="61"/>
        <v>0</v>
      </c>
      <c r="P201" s="22">
        <f t="shared" si="66"/>
        <v>-7200</v>
      </c>
    </row>
    <row r="202" spans="1:16" s="14" customFormat="1" ht="51" hidden="1" outlineLevel="3">
      <c r="A202" s="19" t="s">
        <v>256</v>
      </c>
      <c r="B202" s="20" t="s">
        <v>257</v>
      </c>
      <c r="C202" s="23"/>
      <c r="D202" s="23">
        <v>2711000</v>
      </c>
      <c r="E202" s="21">
        <v>2711000</v>
      </c>
      <c r="F202" s="22">
        <v>494400</v>
      </c>
      <c r="G202" s="22">
        <v>1005500</v>
      </c>
      <c r="H202" s="22">
        <v>1499900</v>
      </c>
      <c r="I202" s="47">
        <f t="shared" si="49"/>
        <v>0.45251837399802586</v>
      </c>
      <c r="J202" s="47">
        <f t="shared" si="51"/>
        <v>2.7758443940656989</v>
      </c>
      <c r="K202" s="33" t="e">
        <f t="shared" si="59"/>
        <v>#DIV/0!</v>
      </c>
      <c r="L202" s="22">
        <f t="shared" si="64"/>
        <v>1499900</v>
      </c>
      <c r="M202" s="33">
        <f t="shared" si="60"/>
        <v>55.326447805237919</v>
      </c>
      <c r="N202" s="22">
        <f t="shared" si="65"/>
        <v>-1211100</v>
      </c>
      <c r="O202" s="33">
        <f t="shared" si="61"/>
        <v>55.326447805237919</v>
      </c>
      <c r="P202" s="22">
        <f t="shared" si="66"/>
        <v>-1211100</v>
      </c>
    </row>
    <row r="203" spans="1:16" s="14" customFormat="1" ht="51" hidden="1" outlineLevel="4">
      <c r="A203" s="19" t="s">
        <v>258</v>
      </c>
      <c r="B203" s="20" t="s">
        <v>259</v>
      </c>
      <c r="C203" s="23"/>
      <c r="D203" s="23">
        <v>2711000</v>
      </c>
      <c r="E203" s="21">
        <v>2711000</v>
      </c>
      <c r="F203" s="22">
        <v>494400</v>
      </c>
      <c r="G203" s="22">
        <v>1005500</v>
      </c>
      <c r="H203" s="22">
        <v>1499900</v>
      </c>
      <c r="I203" s="47">
        <f t="shared" si="49"/>
        <v>0.45251837399802586</v>
      </c>
      <c r="J203" s="47">
        <f t="shared" si="51"/>
        <v>2.7758443940656989</v>
      </c>
      <c r="K203" s="33" t="e">
        <f t="shared" si="59"/>
        <v>#DIV/0!</v>
      </c>
      <c r="L203" s="22">
        <f t="shared" si="64"/>
        <v>1499900</v>
      </c>
      <c r="M203" s="33">
        <f t="shared" si="60"/>
        <v>55.326447805237919</v>
      </c>
      <c r="N203" s="22">
        <f t="shared" si="65"/>
        <v>-1211100</v>
      </c>
      <c r="O203" s="33">
        <f t="shared" si="61"/>
        <v>55.326447805237919</v>
      </c>
      <c r="P203" s="22">
        <f t="shared" si="66"/>
        <v>-1211100</v>
      </c>
    </row>
    <row r="204" spans="1:16" s="14" customFormat="1" ht="51" hidden="1" outlineLevel="7">
      <c r="A204" s="19" t="s">
        <v>258</v>
      </c>
      <c r="B204" s="20" t="s">
        <v>259</v>
      </c>
      <c r="C204" s="23"/>
      <c r="D204" s="23">
        <v>2711000</v>
      </c>
      <c r="E204" s="26">
        <v>2711000</v>
      </c>
      <c r="F204" s="22">
        <v>494400</v>
      </c>
      <c r="G204" s="22">
        <v>1005500</v>
      </c>
      <c r="H204" s="22">
        <v>1499900</v>
      </c>
      <c r="I204" s="47">
        <f t="shared" si="49"/>
        <v>0.45251837399802586</v>
      </c>
      <c r="J204" s="47">
        <f t="shared" si="51"/>
        <v>2.7758443940656989</v>
      </c>
      <c r="K204" s="33" t="e">
        <f t="shared" si="59"/>
        <v>#DIV/0!</v>
      </c>
      <c r="L204" s="22">
        <f t="shared" si="64"/>
        <v>1499900</v>
      </c>
      <c r="M204" s="33">
        <f t="shared" si="60"/>
        <v>55.326447805237919</v>
      </c>
      <c r="N204" s="22">
        <f t="shared" si="65"/>
        <v>-1211100</v>
      </c>
      <c r="O204" s="33">
        <f t="shared" si="61"/>
        <v>55.326447805237919</v>
      </c>
      <c r="P204" s="22">
        <f t="shared" si="66"/>
        <v>-1211100</v>
      </c>
    </row>
    <row r="205" spans="1:16" s="14" customFormat="1" ht="51" hidden="1" outlineLevel="3">
      <c r="A205" s="19" t="s">
        <v>260</v>
      </c>
      <c r="B205" s="20" t="s">
        <v>261</v>
      </c>
      <c r="C205" s="23"/>
      <c r="D205" s="23">
        <v>130021513.66</v>
      </c>
      <c r="E205" s="21">
        <v>130204013.66</v>
      </c>
      <c r="F205" s="22">
        <v>25875841</v>
      </c>
      <c r="G205" s="22">
        <v>42944447</v>
      </c>
      <c r="H205" s="22">
        <v>68820288</v>
      </c>
      <c r="I205" s="47">
        <f t="shared" si="49"/>
        <v>20.763014083496138</v>
      </c>
      <c r="J205" s="47">
        <f t="shared" si="51"/>
        <v>127.36476474617433</v>
      </c>
      <c r="K205" s="33" t="e">
        <f t="shared" si="59"/>
        <v>#DIV/0!</v>
      </c>
      <c r="L205" s="22">
        <f t="shared" si="64"/>
        <v>68820288</v>
      </c>
      <c r="M205" s="33">
        <f t="shared" si="60"/>
        <v>52.929923720132763</v>
      </c>
      <c r="N205" s="22">
        <f t="shared" si="65"/>
        <v>-61201225.659999996</v>
      </c>
      <c r="O205" s="33">
        <f t="shared" si="61"/>
        <v>52.855734677818376</v>
      </c>
      <c r="P205" s="22">
        <f t="shared" si="66"/>
        <v>-61383725.659999996</v>
      </c>
    </row>
    <row r="206" spans="1:16" s="14" customFormat="1" ht="51" hidden="1" outlineLevel="4">
      <c r="A206" s="19" t="s">
        <v>262</v>
      </c>
      <c r="B206" s="20" t="s">
        <v>263</v>
      </c>
      <c r="C206" s="23"/>
      <c r="D206" s="23">
        <v>130021513.66</v>
      </c>
      <c r="E206" s="21">
        <v>130204013.66</v>
      </c>
      <c r="F206" s="22">
        <v>25875841</v>
      </c>
      <c r="G206" s="22">
        <v>42944447</v>
      </c>
      <c r="H206" s="22">
        <v>68820288</v>
      </c>
      <c r="I206" s="47">
        <f t="shared" ref="I206:I240" si="67">H206/H$12*100</f>
        <v>20.763014083496138</v>
      </c>
      <c r="J206" s="47">
        <f t="shared" si="51"/>
        <v>127.36476474617433</v>
      </c>
      <c r="K206" s="33" t="e">
        <f t="shared" ref="K206:K228" si="68">H206/C206*100</f>
        <v>#DIV/0!</v>
      </c>
      <c r="L206" s="22">
        <f t="shared" si="64"/>
        <v>68820288</v>
      </c>
      <c r="M206" s="33">
        <f t="shared" ref="M206:M228" si="69">H206/D206*100</f>
        <v>52.929923720132763</v>
      </c>
      <c r="N206" s="22">
        <f t="shared" si="65"/>
        <v>-61201225.659999996</v>
      </c>
      <c r="O206" s="33">
        <f t="shared" ref="O206:O232" si="70">H206/E206*100</f>
        <v>52.855734677818376</v>
      </c>
      <c r="P206" s="22">
        <f t="shared" si="66"/>
        <v>-61383725.659999996</v>
      </c>
    </row>
    <row r="207" spans="1:16" s="14" customFormat="1" ht="51" hidden="1" outlineLevel="7">
      <c r="A207" s="19" t="s">
        <v>262</v>
      </c>
      <c r="B207" s="20" t="s">
        <v>263</v>
      </c>
      <c r="C207" s="23"/>
      <c r="D207" s="23">
        <v>130021513.66</v>
      </c>
      <c r="E207" s="26">
        <v>130204013.66</v>
      </c>
      <c r="F207" s="22">
        <v>25875841</v>
      </c>
      <c r="G207" s="22">
        <v>42944447</v>
      </c>
      <c r="H207" s="22">
        <v>68820288</v>
      </c>
      <c r="I207" s="47">
        <f t="shared" si="67"/>
        <v>20.763014083496138</v>
      </c>
      <c r="J207" s="47">
        <f t="shared" ref="J207:J237" si="71">H207/H$13*100</f>
        <v>127.36476474617433</v>
      </c>
      <c r="K207" s="33" t="e">
        <f t="shared" si="68"/>
        <v>#DIV/0!</v>
      </c>
      <c r="L207" s="22">
        <f t="shared" si="64"/>
        <v>68820288</v>
      </c>
      <c r="M207" s="33">
        <f t="shared" si="69"/>
        <v>52.929923720132763</v>
      </c>
      <c r="N207" s="22">
        <f t="shared" si="65"/>
        <v>-61201225.659999996</v>
      </c>
      <c r="O207" s="33">
        <f t="shared" si="70"/>
        <v>52.855734677818376</v>
      </c>
      <c r="P207" s="22">
        <f t="shared" si="66"/>
        <v>-61383725.659999996</v>
      </c>
    </row>
    <row r="208" spans="1:16" s="14" customFormat="1" ht="89.25" hidden="1" outlineLevel="3">
      <c r="A208" s="19" t="s">
        <v>264</v>
      </c>
      <c r="B208" s="20" t="s">
        <v>265</v>
      </c>
      <c r="C208" s="23"/>
      <c r="D208" s="23">
        <v>1543000</v>
      </c>
      <c r="E208" s="21">
        <v>1543000</v>
      </c>
      <c r="F208" s="22">
        <v>210000</v>
      </c>
      <c r="G208" s="22">
        <v>240000</v>
      </c>
      <c r="H208" s="22">
        <v>450000</v>
      </c>
      <c r="I208" s="47">
        <f t="shared" si="67"/>
        <v>0.13576456317028579</v>
      </c>
      <c r="J208" s="47">
        <f t="shared" si="71"/>
        <v>0.83280883880896361</v>
      </c>
      <c r="K208" s="33" t="e">
        <f t="shared" si="68"/>
        <v>#DIV/0!</v>
      </c>
      <c r="L208" s="22">
        <f t="shared" si="64"/>
        <v>450000</v>
      </c>
      <c r="M208" s="33">
        <f t="shared" si="69"/>
        <v>29.163966299416721</v>
      </c>
      <c r="N208" s="22">
        <f t="shared" si="65"/>
        <v>-1093000</v>
      </c>
      <c r="O208" s="33">
        <f t="shared" si="70"/>
        <v>29.163966299416721</v>
      </c>
      <c r="P208" s="22">
        <f t="shared" si="66"/>
        <v>-1093000</v>
      </c>
    </row>
    <row r="209" spans="1:16" s="14" customFormat="1" ht="102" hidden="1" outlineLevel="4">
      <c r="A209" s="19" t="s">
        <v>266</v>
      </c>
      <c r="B209" s="20" t="s">
        <v>267</v>
      </c>
      <c r="C209" s="23"/>
      <c r="D209" s="23">
        <v>1543000</v>
      </c>
      <c r="E209" s="21">
        <v>1543000</v>
      </c>
      <c r="F209" s="22">
        <v>210000</v>
      </c>
      <c r="G209" s="22">
        <v>240000</v>
      </c>
      <c r="H209" s="22">
        <v>450000</v>
      </c>
      <c r="I209" s="47">
        <f t="shared" si="67"/>
        <v>0.13576456317028579</v>
      </c>
      <c r="J209" s="47">
        <f t="shared" si="71"/>
        <v>0.83280883880896361</v>
      </c>
      <c r="K209" s="33" t="e">
        <f t="shared" si="68"/>
        <v>#DIV/0!</v>
      </c>
      <c r="L209" s="22">
        <f t="shared" si="64"/>
        <v>450000</v>
      </c>
      <c r="M209" s="33">
        <f t="shared" si="69"/>
        <v>29.163966299416721</v>
      </c>
      <c r="N209" s="22">
        <f t="shared" si="65"/>
        <v>-1093000</v>
      </c>
      <c r="O209" s="33">
        <f t="shared" si="70"/>
        <v>29.163966299416721</v>
      </c>
      <c r="P209" s="22">
        <f t="shared" si="66"/>
        <v>-1093000</v>
      </c>
    </row>
    <row r="210" spans="1:16" s="14" customFormat="1" ht="102" hidden="1" outlineLevel="7">
      <c r="A210" s="19" t="s">
        <v>266</v>
      </c>
      <c r="B210" s="20" t="s">
        <v>267</v>
      </c>
      <c r="C210" s="23"/>
      <c r="D210" s="23">
        <v>1543000</v>
      </c>
      <c r="E210" s="26">
        <v>1543000</v>
      </c>
      <c r="F210" s="22">
        <v>210000</v>
      </c>
      <c r="G210" s="22">
        <v>240000</v>
      </c>
      <c r="H210" s="22">
        <v>450000</v>
      </c>
      <c r="I210" s="47">
        <f t="shared" si="67"/>
        <v>0.13576456317028579</v>
      </c>
      <c r="J210" s="47">
        <f t="shared" si="71"/>
        <v>0.83280883880896361</v>
      </c>
      <c r="K210" s="33" t="e">
        <f t="shared" si="68"/>
        <v>#DIV/0!</v>
      </c>
      <c r="L210" s="22">
        <f t="shared" si="64"/>
        <v>450000</v>
      </c>
      <c r="M210" s="33">
        <f t="shared" si="69"/>
        <v>29.163966299416721</v>
      </c>
      <c r="N210" s="22">
        <f t="shared" si="65"/>
        <v>-1093000</v>
      </c>
      <c r="O210" s="33">
        <f t="shared" si="70"/>
        <v>29.163966299416721</v>
      </c>
      <c r="P210" s="22">
        <f t="shared" si="66"/>
        <v>-1093000</v>
      </c>
    </row>
    <row r="211" spans="1:16" s="14" customFormat="1" ht="127.5" hidden="1" outlineLevel="3">
      <c r="A211" s="19" t="s">
        <v>268</v>
      </c>
      <c r="B211" s="28" t="s">
        <v>269</v>
      </c>
      <c r="C211" s="23"/>
      <c r="D211" s="23">
        <v>0</v>
      </c>
      <c r="E211" s="21">
        <v>2516760</v>
      </c>
      <c r="F211" s="22">
        <v>0</v>
      </c>
      <c r="G211" s="22">
        <v>2516760</v>
      </c>
      <c r="H211" s="22">
        <v>2516760</v>
      </c>
      <c r="I211" s="47">
        <f t="shared" si="67"/>
        <v>0.75930404889877445</v>
      </c>
      <c r="J211" s="47">
        <f t="shared" si="71"/>
        <v>4.6577332736907717</v>
      </c>
      <c r="K211" s="33" t="e">
        <f t="shared" si="68"/>
        <v>#DIV/0!</v>
      </c>
      <c r="L211" s="22">
        <f t="shared" si="64"/>
        <v>2516760</v>
      </c>
      <c r="M211" s="33" t="e">
        <f t="shared" si="69"/>
        <v>#DIV/0!</v>
      </c>
      <c r="N211" s="22">
        <f t="shared" si="65"/>
        <v>2516760</v>
      </c>
      <c r="O211" s="33">
        <f t="shared" si="70"/>
        <v>100</v>
      </c>
      <c r="P211" s="22">
        <f t="shared" si="66"/>
        <v>0</v>
      </c>
    </row>
    <row r="212" spans="1:16" s="14" customFormat="1" ht="140.25" hidden="1" outlineLevel="4">
      <c r="A212" s="19" t="s">
        <v>270</v>
      </c>
      <c r="B212" s="28" t="s">
        <v>271</v>
      </c>
      <c r="C212" s="23"/>
      <c r="D212" s="23">
        <v>0</v>
      </c>
      <c r="E212" s="21">
        <v>2516760</v>
      </c>
      <c r="F212" s="22">
        <v>0</v>
      </c>
      <c r="G212" s="22">
        <v>2516760</v>
      </c>
      <c r="H212" s="22">
        <v>2516760</v>
      </c>
      <c r="I212" s="47">
        <f t="shared" si="67"/>
        <v>0.75930404889877445</v>
      </c>
      <c r="J212" s="47">
        <f t="shared" si="71"/>
        <v>4.6577332736907717</v>
      </c>
      <c r="K212" s="33" t="e">
        <f t="shared" si="68"/>
        <v>#DIV/0!</v>
      </c>
      <c r="L212" s="22">
        <f t="shared" si="64"/>
        <v>2516760</v>
      </c>
      <c r="M212" s="33" t="e">
        <f t="shared" si="69"/>
        <v>#DIV/0!</v>
      </c>
      <c r="N212" s="22">
        <f t="shared" si="65"/>
        <v>2516760</v>
      </c>
      <c r="O212" s="33">
        <f t="shared" si="70"/>
        <v>100</v>
      </c>
      <c r="P212" s="22">
        <f t="shared" si="66"/>
        <v>0</v>
      </c>
    </row>
    <row r="213" spans="1:16" s="14" customFormat="1" ht="140.25" hidden="1" outlineLevel="7">
      <c r="A213" s="19" t="s">
        <v>270</v>
      </c>
      <c r="B213" s="28" t="s">
        <v>271</v>
      </c>
      <c r="C213" s="23"/>
      <c r="D213" s="23">
        <v>0</v>
      </c>
      <c r="E213" s="26">
        <v>2516760</v>
      </c>
      <c r="F213" s="22">
        <v>0</v>
      </c>
      <c r="G213" s="22">
        <v>2516760</v>
      </c>
      <c r="H213" s="22">
        <v>2516760</v>
      </c>
      <c r="I213" s="47">
        <f t="shared" si="67"/>
        <v>0.75930404889877445</v>
      </c>
      <c r="J213" s="47">
        <f t="shared" si="71"/>
        <v>4.6577332736907717</v>
      </c>
      <c r="K213" s="33" t="e">
        <f t="shared" si="68"/>
        <v>#DIV/0!</v>
      </c>
      <c r="L213" s="22">
        <f t="shared" si="64"/>
        <v>2516760</v>
      </c>
      <c r="M213" s="33" t="e">
        <f t="shared" si="69"/>
        <v>#DIV/0!</v>
      </c>
      <c r="N213" s="22">
        <f t="shared" si="65"/>
        <v>2516760</v>
      </c>
      <c r="O213" s="33">
        <f t="shared" si="70"/>
        <v>100</v>
      </c>
      <c r="P213" s="22">
        <f t="shared" si="66"/>
        <v>0</v>
      </c>
    </row>
    <row r="214" spans="1:16" s="14" customFormat="1" ht="89.25" hidden="1" outlineLevel="3">
      <c r="A214" s="19" t="s">
        <v>272</v>
      </c>
      <c r="B214" s="20" t="s">
        <v>273</v>
      </c>
      <c r="C214" s="23"/>
      <c r="D214" s="23">
        <v>1285000</v>
      </c>
      <c r="E214" s="21">
        <v>0</v>
      </c>
      <c r="F214" s="22">
        <v>0</v>
      </c>
      <c r="G214" s="22">
        <v>0</v>
      </c>
      <c r="H214" s="22">
        <v>0</v>
      </c>
      <c r="I214" s="47">
        <f t="shared" si="67"/>
        <v>0</v>
      </c>
      <c r="J214" s="47">
        <f t="shared" si="71"/>
        <v>0</v>
      </c>
      <c r="K214" s="33" t="e">
        <f t="shared" si="68"/>
        <v>#DIV/0!</v>
      </c>
      <c r="L214" s="22">
        <f t="shared" si="64"/>
        <v>0</v>
      </c>
      <c r="M214" s="33">
        <f t="shared" si="69"/>
        <v>0</v>
      </c>
      <c r="N214" s="22">
        <f t="shared" si="65"/>
        <v>-1285000</v>
      </c>
      <c r="O214" s="33" t="e">
        <f t="shared" si="70"/>
        <v>#DIV/0!</v>
      </c>
      <c r="P214" s="22">
        <f t="shared" si="66"/>
        <v>0</v>
      </c>
    </row>
    <row r="215" spans="1:16" s="14" customFormat="1" ht="102" hidden="1" outlineLevel="4">
      <c r="A215" s="19" t="s">
        <v>274</v>
      </c>
      <c r="B215" s="28" t="s">
        <v>275</v>
      </c>
      <c r="C215" s="23"/>
      <c r="D215" s="23">
        <v>1285000</v>
      </c>
      <c r="E215" s="21">
        <v>0</v>
      </c>
      <c r="F215" s="22">
        <v>0</v>
      </c>
      <c r="G215" s="22">
        <v>0</v>
      </c>
      <c r="H215" s="22">
        <v>0</v>
      </c>
      <c r="I215" s="47">
        <f t="shared" si="67"/>
        <v>0</v>
      </c>
      <c r="J215" s="47">
        <f t="shared" si="71"/>
        <v>0</v>
      </c>
      <c r="K215" s="33" t="e">
        <f t="shared" si="68"/>
        <v>#DIV/0!</v>
      </c>
      <c r="L215" s="22">
        <f t="shared" si="64"/>
        <v>0</v>
      </c>
      <c r="M215" s="33">
        <f t="shared" si="69"/>
        <v>0</v>
      </c>
      <c r="N215" s="22">
        <f t="shared" si="65"/>
        <v>-1285000</v>
      </c>
      <c r="O215" s="33" t="e">
        <f t="shared" si="70"/>
        <v>#DIV/0!</v>
      </c>
      <c r="P215" s="22">
        <f t="shared" si="66"/>
        <v>0</v>
      </c>
    </row>
    <row r="216" spans="1:16" s="14" customFormat="1" ht="102" hidden="1" outlineLevel="7">
      <c r="A216" s="19" t="s">
        <v>274</v>
      </c>
      <c r="B216" s="28" t="s">
        <v>275</v>
      </c>
      <c r="C216" s="23"/>
      <c r="D216" s="23">
        <v>1285000</v>
      </c>
      <c r="E216" s="26">
        <v>0</v>
      </c>
      <c r="F216" s="22">
        <v>0</v>
      </c>
      <c r="G216" s="22">
        <v>0</v>
      </c>
      <c r="H216" s="22">
        <v>0</v>
      </c>
      <c r="I216" s="47">
        <f t="shared" si="67"/>
        <v>0</v>
      </c>
      <c r="J216" s="47">
        <f t="shared" si="71"/>
        <v>0</v>
      </c>
      <c r="K216" s="33" t="e">
        <f t="shared" si="68"/>
        <v>#DIV/0!</v>
      </c>
      <c r="L216" s="22">
        <f t="shared" si="64"/>
        <v>0</v>
      </c>
      <c r="M216" s="33">
        <f t="shared" si="69"/>
        <v>0</v>
      </c>
      <c r="N216" s="22">
        <f t="shared" si="65"/>
        <v>-1285000</v>
      </c>
      <c r="O216" s="33" t="e">
        <f t="shared" si="70"/>
        <v>#DIV/0!</v>
      </c>
      <c r="P216" s="22">
        <f t="shared" si="66"/>
        <v>0</v>
      </c>
    </row>
    <row r="217" spans="1:16" s="14" customFormat="1" ht="76.5" hidden="1" outlineLevel="3">
      <c r="A217" s="19" t="s">
        <v>276</v>
      </c>
      <c r="B217" s="20" t="s">
        <v>277</v>
      </c>
      <c r="C217" s="23"/>
      <c r="D217" s="23">
        <v>0</v>
      </c>
      <c r="E217" s="21">
        <v>59000</v>
      </c>
      <c r="F217" s="22">
        <v>0</v>
      </c>
      <c r="G217" s="22">
        <v>53138</v>
      </c>
      <c r="H217" s="22">
        <v>53138</v>
      </c>
      <c r="I217" s="47">
        <f t="shared" si="67"/>
        <v>1.6031683017205881E-2</v>
      </c>
      <c r="J217" s="47">
        <f t="shared" si="71"/>
        <v>9.8341769059179351E-2</v>
      </c>
      <c r="K217" s="33" t="e">
        <f t="shared" si="68"/>
        <v>#DIV/0!</v>
      </c>
      <c r="L217" s="22">
        <f t="shared" ref="L217:L240" si="72">H217-C217</f>
        <v>53138</v>
      </c>
      <c r="M217" s="33" t="e">
        <f t="shared" si="69"/>
        <v>#DIV/0!</v>
      </c>
      <c r="N217" s="22">
        <f t="shared" ref="N217:N240" si="73">H217-D217</f>
        <v>53138</v>
      </c>
      <c r="O217" s="33">
        <f t="shared" si="70"/>
        <v>90.064406779661027</v>
      </c>
      <c r="P217" s="22">
        <f t="shared" ref="P217:P240" si="74">H217-E217</f>
        <v>-5862</v>
      </c>
    </row>
    <row r="218" spans="1:16" s="14" customFormat="1" ht="76.5" hidden="1" outlineLevel="4">
      <c r="A218" s="19" t="s">
        <v>278</v>
      </c>
      <c r="B218" s="20" t="s">
        <v>279</v>
      </c>
      <c r="C218" s="23"/>
      <c r="D218" s="23">
        <v>0</v>
      </c>
      <c r="E218" s="21">
        <v>59000</v>
      </c>
      <c r="F218" s="22">
        <v>0</v>
      </c>
      <c r="G218" s="22">
        <v>53138</v>
      </c>
      <c r="H218" s="22">
        <v>53138</v>
      </c>
      <c r="I218" s="47">
        <f t="shared" si="67"/>
        <v>1.6031683017205881E-2</v>
      </c>
      <c r="J218" s="47">
        <f t="shared" si="71"/>
        <v>9.8341769059179351E-2</v>
      </c>
      <c r="K218" s="33" t="e">
        <f t="shared" si="68"/>
        <v>#DIV/0!</v>
      </c>
      <c r="L218" s="22">
        <f t="shared" si="72"/>
        <v>53138</v>
      </c>
      <c r="M218" s="33" t="e">
        <f t="shared" si="69"/>
        <v>#DIV/0!</v>
      </c>
      <c r="N218" s="22">
        <f t="shared" si="73"/>
        <v>53138</v>
      </c>
      <c r="O218" s="33">
        <f t="shared" si="70"/>
        <v>90.064406779661027</v>
      </c>
      <c r="P218" s="22">
        <f t="shared" si="74"/>
        <v>-5862</v>
      </c>
    </row>
    <row r="219" spans="1:16" s="14" customFormat="1" ht="76.5" hidden="1" outlineLevel="7">
      <c r="A219" s="19" t="s">
        <v>278</v>
      </c>
      <c r="B219" s="20" t="s">
        <v>279</v>
      </c>
      <c r="C219" s="23"/>
      <c r="D219" s="23">
        <v>0</v>
      </c>
      <c r="E219" s="26">
        <v>59000</v>
      </c>
      <c r="F219" s="22">
        <v>0</v>
      </c>
      <c r="G219" s="22">
        <v>53138</v>
      </c>
      <c r="H219" s="22">
        <v>53138</v>
      </c>
      <c r="I219" s="47">
        <f t="shared" si="67"/>
        <v>1.6031683017205881E-2</v>
      </c>
      <c r="J219" s="47">
        <f t="shared" si="71"/>
        <v>9.8341769059179351E-2</v>
      </c>
      <c r="K219" s="33" t="e">
        <f t="shared" si="68"/>
        <v>#DIV/0!</v>
      </c>
      <c r="L219" s="22">
        <f t="shared" si="72"/>
        <v>53138</v>
      </c>
      <c r="M219" s="33" t="e">
        <f t="shared" si="69"/>
        <v>#DIV/0!</v>
      </c>
      <c r="N219" s="22">
        <f t="shared" si="73"/>
        <v>53138</v>
      </c>
      <c r="O219" s="33">
        <f t="shared" si="70"/>
        <v>90.064406779661027</v>
      </c>
      <c r="P219" s="22">
        <f t="shared" si="74"/>
        <v>-5862</v>
      </c>
    </row>
    <row r="220" spans="1:16" s="14" customFormat="1" ht="38.25" hidden="1" outlineLevel="3">
      <c r="A220" s="19" t="s">
        <v>280</v>
      </c>
      <c r="B220" s="20" t="s">
        <v>281</v>
      </c>
      <c r="C220" s="23"/>
      <c r="D220" s="23">
        <v>0</v>
      </c>
      <c r="E220" s="21">
        <v>538700</v>
      </c>
      <c r="F220" s="22">
        <v>0</v>
      </c>
      <c r="G220" s="22">
        <v>223800</v>
      </c>
      <c r="H220" s="22">
        <v>5000</v>
      </c>
      <c r="I220" s="47">
        <f t="shared" si="67"/>
        <v>1.508495146336509E-3</v>
      </c>
      <c r="J220" s="47">
        <f t="shared" si="71"/>
        <v>9.2534315423218171E-3</v>
      </c>
      <c r="K220" s="33" t="e">
        <f t="shared" si="68"/>
        <v>#DIV/0!</v>
      </c>
      <c r="L220" s="22">
        <f t="shared" si="72"/>
        <v>5000</v>
      </c>
      <c r="M220" s="33" t="e">
        <f t="shared" si="69"/>
        <v>#DIV/0!</v>
      </c>
      <c r="N220" s="22">
        <f t="shared" si="73"/>
        <v>5000</v>
      </c>
      <c r="O220" s="33">
        <f t="shared" si="70"/>
        <v>0.92816038611472063</v>
      </c>
      <c r="P220" s="22">
        <f t="shared" si="74"/>
        <v>-533700</v>
      </c>
    </row>
    <row r="221" spans="1:16" s="14" customFormat="1" ht="51" hidden="1" outlineLevel="4">
      <c r="A221" s="19" t="s">
        <v>282</v>
      </c>
      <c r="B221" s="20" t="s">
        <v>283</v>
      </c>
      <c r="C221" s="23"/>
      <c r="D221" s="23">
        <v>0</v>
      </c>
      <c r="E221" s="21">
        <v>538700</v>
      </c>
      <c r="F221" s="22">
        <v>0</v>
      </c>
      <c r="G221" s="22">
        <v>223800</v>
      </c>
      <c r="H221" s="22">
        <v>5000</v>
      </c>
      <c r="I221" s="47">
        <f t="shared" si="67"/>
        <v>1.508495146336509E-3</v>
      </c>
      <c r="J221" s="47">
        <f t="shared" si="71"/>
        <v>9.2534315423218171E-3</v>
      </c>
      <c r="K221" s="33" t="e">
        <f t="shared" si="68"/>
        <v>#DIV/0!</v>
      </c>
      <c r="L221" s="22">
        <f t="shared" si="72"/>
        <v>5000</v>
      </c>
      <c r="M221" s="33" t="e">
        <f t="shared" si="69"/>
        <v>#DIV/0!</v>
      </c>
      <c r="N221" s="22">
        <f t="shared" si="73"/>
        <v>5000</v>
      </c>
      <c r="O221" s="33">
        <f t="shared" si="70"/>
        <v>0.92816038611472063</v>
      </c>
      <c r="P221" s="22">
        <f t="shared" si="74"/>
        <v>-533700</v>
      </c>
    </row>
    <row r="222" spans="1:16" s="14" customFormat="1" ht="51" hidden="1" outlineLevel="7">
      <c r="A222" s="19" t="s">
        <v>282</v>
      </c>
      <c r="B222" s="20" t="s">
        <v>283</v>
      </c>
      <c r="C222" s="23"/>
      <c r="D222" s="23">
        <v>0</v>
      </c>
      <c r="E222" s="26">
        <v>538700</v>
      </c>
      <c r="F222" s="22">
        <v>0</v>
      </c>
      <c r="G222" s="22">
        <v>223800</v>
      </c>
      <c r="H222" s="22">
        <v>5000</v>
      </c>
      <c r="I222" s="47">
        <f t="shared" si="67"/>
        <v>1.508495146336509E-3</v>
      </c>
      <c r="J222" s="47">
        <f t="shared" si="71"/>
        <v>9.2534315423218171E-3</v>
      </c>
      <c r="K222" s="33" t="e">
        <f t="shared" si="68"/>
        <v>#DIV/0!</v>
      </c>
      <c r="L222" s="22">
        <f t="shared" si="72"/>
        <v>5000</v>
      </c>
      <c r="M222" s="33" t="e">
        <f t="shared" si="69"/>
        <v>#DIV/0!</v>
      </c>
      <c r="N222" s="22">
        <f t="shared" si="73"/>
        <v>5000</v>
      </c>
      <c r="O222" s="33">
        <f t="shared" si="70"/>
        <v>0.92816038611472063</v>
      </c>
      <c r="P222" s="22">
        <f t="shared" si="74"/>
        <v>-533700</v>
      </c>
    </row>
    <row r="223" spans="1:16" s="14" customFormat="1" ht="25.5" hidden="1" outlineLevel="3">
      <c r="A223" s="19" t="s">
        <v>284</v>
      </c>
      <c r="B223" s="20" t="s">
        <v>285</v>
      </c>
      <c r="C223" s="23"/>
      <c r="D223" s="23">
        <v>1610534</v>
      </c>
      <c r="E223" s="21">
        <v>0</v>
      </c>
      <c r="F223" s="22">
        <v>0</v>
      </c>
      <c r="G223" s="22">
        <v>0</v>
      </c>
      <c r="H223" s="22">
        <v>0</v>
      </c>
      <c r="I223" s="47">
        <f t="shared" si="67"/>
        <v>0</v>
      </c>
      <c r="J223" s="47">
        <f t="shared" si="71"/>
        <v>0</v>
      </c>
      <c r="K223" s="33" t="e">
        <f t="shared" si="68"/>
        <v>#DIV/0!</v>
      </c>
      <c r="L223" s="22">
        <f t="shared" si="72"/>
        <v>0</v>
      </c>
      <c r="M223" s="33">
        <f t="shared" si="69"/>
        <v>0</v>
      </c>
      <c r="N223" s="22">
        <f t="shared" si="73"/>
        <v>-1610534</v>
      </c>
      <c r="O223" s="33" t="e">
        <f t="shared" si="70"/>
        <v>#DIV/0!</v>
      </c>
      <c r="P223" s="22">
        <f t="shared" si="74"/>
        <v>0</v>
      </c>
    </row>
    <row r="224" spans="1:16" s="14" customFormat="1" ht="25.5" hidden="1" outlineLevel="4">
      <c r="A224" s="19" t="s">
        <v>286</v>
      </c>
      <c r="B224" s="20" t="s">
        <v>287</v>
      </c>
      <c r="C224" s="23"/>
      <c r="D224" s="23">
        <v>1610534</v>
      </c>
      <c r="E224" s="21">
        <v>0</v>
      </c>
      <c r="F224" s="22">
        <v>0</v>
      </c>
      <c r="G224" s="22">
        <v>0</v>
      </c>
      <c r="H224" s="22">
        <v>0</v>
      </c>
      <c r="I224" s="47">
        <f t="shared" si="67"/>
        <v>0</v>
      </c>
      <c r="J224" s="47">
        <f t="shared" si="71"/>
        <v>0</v>
      </c>
      <c r="K224" s="33" t="e">
        <f t="shared" si="68"/>
        <v>#DIV/0!</v>
      </c>
      <c r="L224" s="22">
        <f t="shared" si="72"/>
        <v>0</v>
      </c>
      <c r="M224" s="33">
        <f t="shared" si="69"/>
        <v>0</v>
      </c>
      <c r="N224" s="22">
        <f t="shared" si="73"/>
        <v>-1610534</v>
      </c>
      <c r="O224" s="33" t="e">
        <f t="shared" si="70"/>
        <v>#DIV/0!</v>
      </c>
      <c r="P224" s="22">
        <f t="shared" si="74"/>
        <v>0</v>
      </c>
    </row>
    <row r="225" spans="1:16" s="14" customFormat="1" ht="25.5" hidden="1" outlineLevel="7">
      <c r="A225" s="19" t="s">
        <v>286</v>
      </c>
      <c r="B225" s="20" t="s">
        <v>287</v>
      </c>
      <c r="C225" s="23"/>
      <c r="D225" s="23">
        <v>1610534</v>
      </c>
      <c r="E225" s="26">
        <v>0</v>
      </c>
      <c r="F225" s="22">
        <v>0</v>
      </c>
      <c r="G225" s="22">
        <v>0</v>
      </c>
      <c r="H225" s="22">
        <v>0</v>
      </c>
      <c r="I225" s="47">
        <f t="shared" si="67"/>
        <v>0</v>
      </c>
      <c r="J225" s="47">
        <f t="shared" si="71"/>
        <v>0</v>
      </c>
      <c r="K225" s="33" t="e">
        <f t="shared" si="68"/>
        <v>#DIV/0!</v>
      </c>
      <c r="L225" s="22">
        <f t="shared" si="72"/>
        <v>0</v>
      </c>
      <c r="M225" s="33">
        <f t="shared" si="69"/>
        <v>0</v>
      </c>
      <c r="N225" s="22">
        <f t="shared" si="73"/>
        <v>-1610534</v>
      </c>
      <c r="O225" s="33" t="e">
        <f t="shared" si="70"/>
        <v>#DIV/0!</v>
      </c>
      <c r="P225" s="22">
        <f t="shared" si="74"/>
        <v>0</v>
      </c>
    </row>
    <row r="226" spans="1:16" s="14" customFormat="1" ht="14.25" customHeight="1" outlineLevel="2" collapsed="1">
      <c r="A226" s="19" t="s">
        <v>288</v>
      </c>
      <c r="B226" s="20" t="s">
        <v>289</v>
      </c>
      <c r="C226" s="23">
        <v>6908264.75</v>
      </c>
      <c r="D226" s="23">
        <v>515546</v>
      </c>
      <c r="E226" s="22">
        <v>6233476.5899999999</v>
      </c>
      <c r="F226" s="22" t="e">
        <f>#REF!+#REF!</f>
        <v>#REF!</v>
      </c>
      <c r="G226" s="22" t="e">
        <f>#REF!+#REF!</f>
        <v>#REF!</v>
      </c>
      <c r="H226" s="22">
        <v>6233476.5899999999</v>
      </c>
      <c r="I226" s="47">
        <f t="shared" si="67"/>
        <v>1.8806338361634503</v>
      </c>
      <c r="J226" s="47" t="s">
        <v>324</v>
      </c>
      <c r="K226" s="33">
        <f t="shared" si="68"/>
        <v>90.232161267415236</v>
      </c>
      <c r="L226" s="22">
        <f t="shared" si="72"/>
        <v>-674788.16000000015</v>
      </c>
      <c r="M226" s="33">
        <f t="shared" si="69"/>
        <v>1209.1019210700888</v>
      </c>
      <c r="N226" s="22">
        <f t="shared" si="73"/>
        <v>5717930.5899999999</v>
      </c>
      <c r="O226" s="33">
        <f t="shared" si="70"/>
        <v>100</v>
      </c>
      <c r="P226" s="22">
        <f t="shared" si="74"/>
        <v>0</v>
      </c>
    </row>
    <row r="227" spans="1:16" ht="38.25" hidden="1" outlineLevel="4">
      <c r="A227" s="19" t="s">
        <v>290</v>
      </c>
      <c r="B227" s="20" t="s">
        <v>291</v>
      </c>
      <c r="C227" s="23"/>
      <c r="D227" s="23">
        <v>0</v>
      </c>
      <c r="E227" s="21">
        <v>2470000</v>
      </c>
      <c r="F227" s="22">
        <v>650000</v>
      </c>
      <c r="G227" s="22">
        <v>1450000</v>
      </c>
      <c r="H227" s="22">
        <v>2100000</v>
      </c>
      <c r="I227" s="47">
        <f t="shared" si="67"/>
        <v>0.63356796146133376</v>
      </c>
      <c r="J227" s="47">
        <f t="shared" si="71"/>
        <v>3.886441247775164</v>
      </c>
      <c r="K227" s="33" t="e">
        <f t="shared" si="68"/>
        <v>#DIV/0!</v>
      </c>
      <c r="L227" s="22">
        <f t="shared" si="72"/>
        <v>2100000</v>
      </c>
      <c r="M227" s="33" t="e">
        <f t="shared" si="69"/>
        <v>#DIV/0!</v>
      </c>
      <c r="N227" s="22">
        <f t="shared" si="73"/>
        <v>2100000</v>
      </c>
      <c r="O227" s="33">
        <f t="shared" si="70"/>
        <v>85.020242914979761</v>
      </c>
      <c r="P227" s="22">
        <f t="shared" si="74"/>
        <v>-370000</v>
      </c>
    </row>
    <row r="228" spans="1:16" ht="38.25" hidden="1" outlineLevel="7">
      <c r="A228" s="24" t="s">
        <v>290</v>
      </c>
      <c r="B228" s="25" t="s">
        <v>291</v>
      </c>
      <c r="C228" s="41"/>
      <c r="D228" s="41">
        <v>0</v>
      </c>
      <c r="E228" s="26">
        <v>2470000</v>
      </c>
      <c r="F228" s="27">
        <v>650000</v>
      </c>
      <c r="G228" s="27">
        <v>1450000</v>
      </c>
      <c r="H228" s="27">
        <v>2100000</v>
      </c>
      <c r="I228" s="47">
        <f t="shared" si="67"/>
        <v>0.63356796146133376</v>
      </c>
      <c r="J228" s="47">
        <f t="shared" si="71"/>
        <v>3.886441247775164</v>
      </c>
      <c r="K228" s="33" t="e">
        <f t="shared" si="68"/>
        <v>#DIV/0!</v>
      </c>
      <c r="L228" s="22">
        <f t="shared" si="72"/>
        <v>2100000</v>
      </c>
      <c r="M228" s="33" t="e">
        <f t="shared" si="69"/>
        <v>#DIV/0!</v>
      </c>
      <c r="N228" s="22">
        <f t="shared" si="73"/>
        <v>2100000</v>
      </c>
      <c r="O228" s="33">
        <f t="shared" si="70"/>
        <v>85.020242914979761</v>
      </c>
      <c r="P228" s="22">
        <f t="shared" si="74"/>
        <v>-370000</v>
      </c>
    </row>
    <row r="229" spans="1:16" s="14" customFormat="1" ht="25.5" outlineLevel="1" collapsed="1">
      <c r="A229" s="19" t="s">
        <v>292</v>
      </c>
      <c r="B229" s="20" t="s">
        <v>293</v>
      </c>
      <c r="C229" s="23">
        <v>0</v>
      </c>
      <c r="D229" s="23">
        <v>0</v>
      </c>
      <c r="E229" s="21">
        <v>9803000</v>
      </c>
      <c r="F229" s="22">
        <v>9000000</v>
      </c>
      <c r="G229" s="22">
        <v>0</v>
      </c>
      <c r="H229" s="22">
        <v>9803000</v>
      </c>
      <c r="I229" s="47">
        <f t="shared" si="67"/>
        <v>2.9575555839073591</v>
      </c>
      <c r="J229" s="47" t="s">
        <v>324</v>
      </c>
      <c r="K229" s="33">
        <v>0</v>
      </c>
      <c r="L229" s="22">
        <f t="shared" si="72"/>
        <v>9803000</v>
      </c>
      <c r="M229" s="33">
        <v>0</v>
      </c>
      <c r="N229" s="22">
        <f t="shared" si="73"/>
        <v>9803000</v>
      </c>
      <c r="O229" s="33">
        <f t="shared" si="70"/>
        <v>100</v>
      </c>
      <c r="P229" s="22">
        <f t="shared" si="74"/>
        <v>0</v>
      </c>
    </row>
    <row r="230" spans="1:16" ht="25.5" hidden="1" outlineLevel="2" collapsed="1">
      <c r="A230" s="19" t="s">
        <v>294</v>
      </c>
      <c r="B230" s="20" t="s">
        <v>295</v>
      </c>
      <c r="C230" s="23"/>
      <c r="D230" s="23">
        <v>0</v>
      </c>
      <c r="E230" s="21">
        <v>9000000</v>
      </c>
      <c r="F230" s="22">
        <v>9000000</v>
      </c>
      <c r="G230" s="22">
        <v>0</v>
      </c>
      <c r="H230" s="22">
        <v>9160000</v>
      </c>
      <c r="I230" s="47">
        <f t="shared" si="67"/>
        <v>2.7635631080884839</v>
      </c>
      <c r="J230" s="47">
        <f t="shared" si="71"/>
        <v>16.952286585533571</v>
      </c>
      <c r="K230" s="33" t="e">
        <f>H230/C230*100</f>
        <v>#DIV/0!</v>
      </c>
      <c r="L230" s="22">
        <f t="shared" si="72"/>
        <v>9160000</v>
      </c>
      <c r="M230" s="33" t="e">
        <f>H230/D230*100</f>
        <v>#DIV/0!</v>
      </c>
      <c r="N230" s="22">
        <f t="shared" si="73"/>
        <v>9160000</v>
      </c>
      <c r="O230" s="33">
        <f t="shared" si="70"/>
        <v>101.77777777777777</v>
      </c>
      <c r="P230" s="22">
        <f t="shared" si="74"/>
        <v>160000</v>
      </c>
    </row>
    <row r="231" spans="1:16" ht="25.5" hidden="1" outlineLevel="3" collapsed="1">
      <c r="A231" s="19" t="s">
        <v>296</v>
      </c>
      <c r="B231" s="20" t="s">
        <v>295</v>
      </c>
      <c r="C231" s="23"/>
      <c r="D231" s="23">
        <v>0</v>
      </c>
      <c r="E231" s="21">
        <v>9000000</v>
      </c>
      <c r="F231" s="22">
        <v>9000000</v>
      </c>
      <c r="G231" s="22">
        <v>0</v>
      </c>
      <c r="H231" s="22">
        <v>9160000</v>
      </c>
      <c r="I231" s="47">
        <f t="shared" si="67"/>
        <v>2.7635631080884839</v>
      </c>
      <c r="J231" s="47">
        <f t="shared" si="71"/>
        <v>16.952286585533571</v>
      </c>
      <c r="K231" s="33" t="e">
        <f>H231/C231*100</f>
        <v>#DIV/0!</v>
      </c>
      <c r="L231" s="22">
        <f t="shared" si="72"/>
        <v>9160000</v>
      </c>
      <c r="M231" s="33" t="e">
        <f>H231/D231*100</f>
        <v>#DIV/0!</v>
      </c>
      <c r="N231" s="22">
        <f t="shared" si="73"/>
        <v>9160000</v>
      </c>
      <c r="O231" s="33">
        <f t="shared" si="70"/>
        <v>101.77777777777777</v>
      </c>
      <c r="P231" s="22">
        <f t="shared" si="74"/>
        <v>160000</v>
      </c>
    </row>
    <row r="232" spans="1:16" ht="25.5" hidden="1" outlineLevel="7">
      <c r="A232" s="24" t="s">
        <v>296</v>
      </c>
      <c r="B232" s="25" t="s">
        <v>295</v>
      </c>
      <c r="C232" s="41"/>
      <c r="D232" s="41">
        <v>0</v>
      </c>
      <c r="E232" s="26">
        <v>9000000</v>
      </c>
      <c r="F232" s="27">
        <v>9000000</v>
      </c>
      <c r="G232" s="27">
        <v>0</v>
      </c>
      <c r="H232" s="27">
        <v>9160000</v>
      </c>
      <c r="I232" s="47">
        <f t="shared" si="67"/>
        <v>2.7635631080884839</v>
      </c>
      <c r="J232" s="47">
        <f t="shared" si="71"/>
        <v>16.952286585533571</v>
      </c>
      <c r="K232" s="33" t="e">
        <f>H232/C232*100</f>
        <v>#DIV/0!</v>
      </c>
      <c r="L232" s="22">
        <f t="shared" si="72"/>
        <v>9160000</v>
      </c>
      <c r="M232" s="33" t="e">
        <f>H232/D232*100</f>
        <v>#DIV/0!</v>
      </c>
      <c r="N232" s="22">
        <f t="shared" si="73"/>
        <v>9160000</v>
      </c>
      <c r="O232" s="33">
        <f t="shared" si="70"/>
        <v>101.77777777777777</v>
      </c>
      <c r="P232" s="22">
        <f t="shared" si="74"/>
        <v>160000</v>
      </c>
    </row>
    <row r="233" spans="1:16" s="14" customFormat="1" ht="101.25" customHeight="1" outlineLevel="1" collapsed="1">
      <c r="A233" s="19" t="s">
        <v>297</v>
      </c>
      <c r="B233" s="20" t="s">
        <v>298</v>
      </c>
      <c r="C233" s="23">
        <v>16176.79</v>
      </c>
      <c r="D233" s="23">
        <v>0</v>
      </c>
      <c r="E233" s="21">
        <v>0</v>
      </c>
      <c r="F233" s="22">
        <v>0</v>
      </c>
      <c r="G233" s="22">
        <v>0</v>
      </c>
      <c r="H233" s="22">
        <v>587324.73</v>
      </c>
      <c r="I233" s="47">
        <f t="shared" si="67"/>
        <v>0.17719530090568011</v>
      </c>
      <c r="J233" s="47" t="s">
        <v>324</v>
      </c>
      <c r="K233" s="33">
        <v>0</v>
      </c>
      <c r="L233" s="22">
        <f t="shared" si="72"/>
        <v>571147.93999999994</v>
      </c>
      <c r="M233" s="33">
        <v>0</v>
      </c>
      <c r="N233" s="22">
        <f t="shared" si="73"/>
        <v>587324.73</v>
      </c>
      <c r="O233" s="33">
        <v>0</v>
      </c>
      <c r="P233" s="22">
        <f t="shared" si="74"/>
        <v>587324.73</v>
      </c>
    </row>
    <row r="234" spans="1:16" ht="51" hidden="1" outlineLevel="2">
      <c r="A234" s="19" t="s">
        <v>299</v>
      </c>
      <c r="B234" s="20" t="s">
        <v>300</v>
      </c>
      <c r="C234" s="23"/>
      <c r="D234" s="23">
        <v>0</v>
      </c>
      <c r="E234" s="21">
        <v>0</v>
      </c>
      <c r="F234" s="22">
        <v>0</v>
      </c>
      <c r="G234" s="22">
        <v>0</v>
      </c>
      <c r="H234" s="22">
        <v>587324.73</v>
      </c>
      <c r="I234" s="47">
        <f t="shared" si="67"/>
        <v>0.17719530090568011</v>
      </c>
      <c r="J234" s="47">
        <f t="shared" si="71"/>
        <v>1.0869538364335292</v>
      </c>
      <c r="K234" s="33" t="e">
        <f t="shared" ref="K234:K240" si="75">H234/C234*100</f>
        <v>#DIV/0!</v>
      </c>
      <c r="L234" s="22">
        <f t="shared" si="72"/>
        <v>587324.73</v>
      </c>
      <c r="M234" s="33" t="e">
        <f>H234/D234*100</f>
        <v>#DIV/0!</v>
      </c>
      <c r="N234" s="22">
        <f t="shared" si="73"/>
        <v>587324.73</v>
      </c>
      <c r="O234" s="33" t="e">
        <f>H234/E234*100</f>
        <v>#DIV/0!</v>
      </c>
      <c r="P234" s="22">
        <f t="shared" si="74"/>
        <v>587324.73</v>
      </c>
    </row>
    <row r="235" spans="1:16" ht="38.25" hidden="1" outlineLevel="3">
      <c r="A235" s="19" t="s">
        <v>301</v>
      </c>
      <c r="B235" s="20" t="s">
        <v>302</v>
      </c>
      <c r="C235" s="23"/>
      <c r="D235" s="23">
        <v>0</v>
      </c>
      <c r="E235" s="21">
        <v>0</v>
      </c>
      <c r="F235" s="22">
        <v>0</v>
      </c>
      <c r="G235" s="22">
        <v>0</v>
      </c>
      <c r="H235" s="22">
        <v>587324.73</v>
      </c>
      <c r="I235" s="47">
        <f t="shared" si="67"/>
        <v>0.17719530090568011</v>
      </c>
      <c r="J235" s="47">
        <f t="shared" si="71"/>
        <v>1.0869538364335292</v>
      </c>
      <c r="K235" s="33" t="e">
        <f t="shared" si="75"/>
        <v>#DIV/0!</v>
      </c>
      <c r="L235" s="22">
        <f t="shared" si="72"/>
        <v>587324.73</v>
      </c>
      <c r="M235" s="33" t="e">
        <f>H235/D235*100</f>
        <v>#DIV/0!</v>
      </c>
      <c r="N235" s="22">
        <f t="shared" si="73"/>
        <v>587324.73</v>
      </c>
      <c r="O235" s="33" t="e">
        <f>H235/E235*100</f>
        <v>#DIV/0!</v>
      </c>
      <c r="P235" s="22">
        <f t="shared" si="74"/>
        <v>587324.73</v>
      </c>
    </row>
    <row r="236" spans="1:16" ht="51" hidden="1" outlineLevel="4">
      <c r="A236" s="19" t="s">
        <v>303</v>
      </c>
      <c r="B236" s="20" t="s">
        <v>304</v>
      </c>
      <c r="C236" s="23"/>
      <c r="D236" s="23">
        <v>0</v>
      </c>
      <c r="E236" s="21">
        <v>0</v>
      </c>
      <c r="F236" s="22">
        <v>0</v>
      </c>
      <c r="G236" s="22">
        <v>0</v>
      </c>
      <c r="H236" s="22">
        <v>587324.73</v>
      </c>
      <c r="I236" s="47">
        <f t="shared" si="67"/>
        <v>0.17719530090568011</v>
      </c>
      <c r="J236" s="47">
        <f t="shared" si="71"/>
        <v>1.0869538364335292</v>
      </c>
      <c r="K236" s="33" t="e">
        <f t="shared" si="75"/>
        <v>#DIV/0!</v>
      </c>
      <c r="L236" s="22">
        <f t="shared" si="72"/>
        <v>587324.73</v>
      </c>
      <c r="M236" s="33" t="e">
        <f>H236/D236*100</f>
        <v>#DIV/0!</v>
      </c>
      <c r="N236" s="22">
        <f t="shared" si="73"/>
        <v>587324.73</v>
      </c>
      <c r="O236" s="33" t="e">
        <f>H236/E236*100</f>
        <v>#DIV/0!</v>
      </c>
      <c r="P236" s="22">
        <f t="shared" si="74"/>
        <v>587324.73</v>
      </c>
    </row>
    <row r="237" spans="1:16" ht="38.25" hidden="1" outlineLevel="7">
      <c r="A237" s="24" t="s">
        <v>303</v>
      </c>
      <c r="B237" s="25" t="s">
        <v>304</v>
      </c>
      <c r="C237" s="41"/>
      <c r="D237" s="41">
        <v>0</v>
      </c>
      <c r="E237" s="26">
        <v>0</v>
      </c>
      <c r="F237" s="27">
        <v>0</v>
      </c>
      <c r="G237" s="27">
        <v>0</v>
      </c>
      <c r="H237" s="27">
        <v>587324.73</v>
      </c>
      <c r="I237" s="47">
        <f t="shared" si="67"/>
        <v>0.17719530090568011</v>
      </c>
      <c r="J237" s="47">
        <f t="shared" si="71"/>
        <v>1.0869538364335292</v>
      </c>
      <c r="K237" s="33" t="e">
        <f t="shared" si="75"/>
        <v>#DIV/0!</v>
      </c>
      <c r="L237" s="22">
        <f t="shared" si="72"/>
        <v>587324.73</v>
      </c>
      <c r="M237" s="33" t="e">
        <f>H237/D237*100</f>
        <v>#DIV/0!</v>
      </c>
      <c r="N237" s="22">
        <f t="shared" si="73"/>
        <v>587324.73</v>
      </c>
      <c r="O237" s="33" t="e">
        <f>H237/E237*100</f>
        <v>#DIV/0!</v>
      </c>
      <c r="P237" s="22">
        <f t="shared" si="74"/>
        <v>587324.73</v>
      </c>
    </row>
    <row r="238" spans="1:16" s="14" customFormat="1" ht="51" outlineLevel="1" collapsed="1">
      <c r="A238" s="19" t="s">
        <v>305</v>
      </c>
      <c r="B238" s="20" t="s">
        <v>306</v>
      </c>
      <c r="C238" s="23">
        <v>-189060.04</v>
      </c>
      <c r="D238" s="23">
        <v>0</v>
      </c>
      <c r="E238" s="21">
        <v>0</v>
      </c>
      <c r="F238" s="22">
        <v>0</v>
      </c>
      <c r="G238" s="22">
        <v>0</v>
      </c>
      <c r="H238" s="22">
        <v>-682653.69</v>
      </c>
      <c r="I238" s="47">
        <f t="shared" si="67"/>
        <v>-0.20595595559874152</v>
      </c>
      <c r="J238" s="47" t="s">
        <v>324</v>
      </c>
      <c r="K238" s="33">
        <f t="shared" si="75"/>
        <v>361.07772430387718</v>
      </c>
      <c r="L238" s="22">
        <f t="shared" si="72"/>
        <v>-493593.64999999991</v>
      </c>
      <c r="M238" s="33">
        <v>0</v>
      </c>
      <c r="N238" s="22">
        <f t="shared" si="73"/>
        <v>-682653.69</v>
      </c>
      <c r="O238" s="33">
        <v>0</v>
      </c>
      <c r="P238" s="22">
        <f t="shared" si="74"/>
        <v>-682653.69</v>
      </c>
    </row>
    <row r="239" spans="1:16" ht="63.75" hidden="1" outlineLevel="2">
      <c r="A239" s="4" t="s">
        <v>307</v>
      </c>
      <c r="B239" s="6" t="s">
        <v>308</v>
      </c>
      <c r="C239" s="59"/>
      <c r="D239" s="53">
        <v>0</v>
      </c>
      <c r="E239" s="8">
        <v>0</v>
      </c>
      <c r="F239" s="8">
        <v>0</v>
      </c>
      <c r="G239" s="8">
        <v>0</v>
      </c>
      <c r="H239" s="35">
        <v>-602381.34</v>
      </c>
      <c r="I239" s="47">
        <f t="shared" si="67"/>
        <v>-0.18173786552673643</v>
      </c>
      <c r="J239" s="46"/>
      <c r="K239" s="36" t="e">
        <f t="shared" si="75"/>
        <v>#DIV/0!</v>
      </c>
      <c r="L239" s="37">
        <f t="shared" si="72"/>
        <v>-602381.34</v>
      </c>
      <c r="M239" s="36" t="e">
        <f>H239/D239*100</f>
        <v>#DIV/0!</v>
      </c>
      <c r="N239" s="38">
        <f t="shared" si="73"/>
        <v>-602381.34</v>
      </c>
      <c r="O239" s="36" t="e">
        <f>H239/E239*100</f>
        <v>#DIV/0!</v>
      </c>
      <c r="P239" s="38">
        <f t="shared" si="74"/>
        <v>-602381.34</v>
      </c>
    </row>
    <row r="240" spans="1:16" ht="51" hidden="1" outlineLevel="7">
      <c r="A240" s="3" t="s">
        <v>307</v>
      </c>
      <c r="B240" s="5" t="s">
        <v>308</v>
      </c>
      <c r="C240" s="60"/>
      <c r="D240" s="54">
        <v>0</v>
      </c>
      <c r="E240" s="7">
        <v>0</v>
      </c>
      <c r="F240" s="7">
        <v>0</v>
      </c>
      <c r="G240" s="7">
        <v>0</v>
      </c>
      <c r="H240" s="39">
        <v>-602381.34</v>
      </c>
      <c r="I240" s="47">
        <f t="shared" si="67"/>
        <v>-0.18173786552673643</v>
      </c>
      <c r="J240" s="45"/>
      <c r="K240" s="36" t="e">
        <f t="shared" si="75"/>
        <v>#DIV/0!</v>
      </c>
      <c r="L240" s="37">
        <f t="shared" si="72"/>
        <v>-602381.34</v>
      </c>
      <c r="M240" s="36" t="e">
        <f>H240/D240*100</f>
        <v>#DIV/0!</v>
      </c>
      <c r="N240" s="38">
        <f t="shared" si="73"/>
        <v>-602381.34</v>
      </c>
      <c r="O240" s="36" t="e">
        <f>H240/E240*100</f>
        <v>#DIV/0!</v>
      </c>
      <c r="P240" s="38">
        <f t="shared" si="74"/>
        <v>-602381.34</v>
      </c>
    </row>
    <row r="241" spans="1:1" ht="42.75" customHeight="1" collapsed="1">
      <c r="A241" s="1"/>
    </row>
    <row r="242" spans="1:1" ht="42.75" customHeight="1">
      <c r="A242" s="1"/>
    </row>
  </sheetData>
  <mergeCells count="7">
    <mergeCell ref="A1:G1"/>
    <mergeCell ref="A4:P7"/>
    <mergeCell ref="A8:H8"/>
    <mergeCell ref="O9:P9"/>
    <mergeCell ref="K10:L10"/>
    <mergeCell ref="M10:N10"/>
    <mergeCell ref="O10:P10"/>
  </mergeCells>
  <pageMargins left="0.51181102362204722" right="0.51181102362204722" top="0.35433070866141736" bottom="0.35433070866141736" header="0" footer="0"/>
  <pageSetup paperSize="9" scale="9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райбюджет</vt:lpstr>
      <vt:lpstr>райбюджет!Заголовки_для_печати</vt:lpstr>
    </vt:vector>
  </TitlesOfParts>
  <Company>BSS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Дина Яхина</dc:creator>
  <cp:lastModifiedBy>Светлана Викторовна Кушпелева</cp:lastModifiedBy>
  <cp:lastPrinted>2017-02-15T06:30:29Z</cp:lastPrinted>
  <dcterms:created xsi:type="dcterms:W3CDTF">2002-03-11T10:22:12Z</dcterms:created>
  <dcterms:modified xsi:type="dcterms:W3CDTF">2017-04-13T07:41:50Z</dcterms:modified>
</cp:coreProperties>
</file>