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654" activeTab="0"/>
  </bookViews>
  <sheets>
    <sheet name="район" sheetId="1" r:id="rId1"/>
  </sheets>
  <definedNames>
    <definedName name="_xlnm.Print_Titles" localSheetId="0">'район'!$4:$5</definedName>
  </definedNames>
  <calcPr fullCalcOnLoad="1"/>
</workbook>
</file>

<file path=xl/sharedStrings.xml><?xml version="1.0" encoding="utf-8"?>
<sst xmlns="http://schemas.openxmlformats.org/spreadsheetml/2006/main" count="130" uniqueCount="129">
  <si>
    <t/>
  </si>
  <si>
    <t>КФСР</t>
  </si>
  <si>
    <t>Наименование КФСР</t>
  </si>
  <si>
    <t>0102</t>
  </si>
  <si>
    <t>0104</t>
  </si>
  <si>
    <t>0107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</si>
  <si>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</si>
  <si>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</si>
  <si>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</si>
  <si>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</si>
  <si>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</si>
  <si>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</si>
  <si>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</si>
  <si>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</si>
  <si>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</si>
  <si>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</si>
  <si>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</si>
  <si>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</si>
  <si>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</si>
  <si>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</si>
  <si>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</si>
  <si>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</si>
  <si>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</si>
  <si>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</si>
  <si>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</si>
  <si>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</si>
  <si>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</si>
  <si>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</si>
  <si>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Другие вопросы в области культуры, кинематографии и средств массовой информации</t>
  </si>
  <si>
    <t>0901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</si>
  <si>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</si>
  <si>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</si>
  <si>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</si>
  <si>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</si>
  <si>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</si>
  <si>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АНАЛИЗ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</si>
  <si>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</si>
  <si>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</si>
  <si>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</si>
  <si>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</si>
  <si>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</si>
  <si>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</si>
  <si>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</si>
  <si>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</si>
  <si>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</si>
  <si>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</si>
  <si>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</si>
  <si>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</si>
  <si>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</si>
  <si>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0900</t>
  </si>
  <si>
    <t>1000</t>
  </si>
  <si>
    <t>Социальная политика</t>
  </si>
  <si>
    <t>1004</t>
  </si>
  <si>
    <t>1101</t>
  </si>
  <si>
    <t>1100</t>
  </si>
  <si>
    <t>0103</t>
  </si>
  <si>
    <t>0106</t>
  </si>
  <si>
    <t>1006</t>
  </si>
  <si>
    <t>Другие вопросы в области социальной политики</t>
  </si>
  <si>
    <t>Структура,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</si>
  <si>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</si>
  <si>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</si>
  <si>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</si>
  <si>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</si>
  <si>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</si>
  <si>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</si>
  <si>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</si>
  <si>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</si>
  <si>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</si>
  <si>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</si>
  <si>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</si>
  <si>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</si>
  <si>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</si>
  <si>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</si>
  <si>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0503</t>
  </si>
  <si>
    <t>Благоустройство</t>
  </si>
  <si>
    <t>Физическая культура и спорт</t>
  </si>
  <si>
    <t>Изменения</t>
  </si>
  <si>
    <t>Откл. исполн. от перв. плана</t>
  </si>
  <si>
    <t>Откл. исполн. от уточн. плана</t>
  </si>
  <si>
    <t>(руб.)</t>
  </si>
  <si>
    <t>0409</t>
  </si>
  <si>
    <t>0412</t>
  </si>
  <si>
    <t>0111</t>
  </si>
  <si>
    <t>Обслуживание государственного и муниципального долга</t>
  </si>
  <si>
    <t>0603</t>
  </si>
  <si>
    <t>Охрана объектов растительного и животного мира и среды их обитания</t>
  </si>
  <si>
    <t>0406</t>
  </si>
  <si>
    <t>0113</t>
  </si>
  <si>
    <t>0804</t>
  </si>
  <si>
    <t>Охрана семьи и детства</t>
  </si>
  <si>
    <t>Физическая культура</t>
  </si>
  <si>
    <t>1202</t>
  </si>
  <si>
    <t>Периодическая печать и издательства</t>
  </si>
  <si>
    <t>1200</t>
  </si>
  <si>
    <t>1301</t>
  </si>
  <si>
    <t>Средства массовой информации</t>
  </si>
  <si>
    <t>Обслуживание внутреннего государственного и муниципального долга</t>
  </si>
  <si>
    <t>1300</t>
  </si>
  <si>
    <t>1401</t>
  </si>
  <si>
    <t>Дотации на выравнивание бюджетной обеспеченности субъектов РФ и муниципальных образований</t>
  </si>
  <si>
    <t>1400</t>
  </si>
  <si>
    <t>Межбюджетные трансферты бюджетам субъектов РФ и муниципальных образований общего характера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</si>
  <si>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</si>
  <si>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</si>
  <si>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</si>
  <si>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0105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</si>
  <si>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</si>
  <si>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</si>
  <si>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Стационарная медицинская помощь</t>
  </si>
  <si>
    <t>1403</t>
  </si>
  <si>
    <t>Прочие межбюджетные трансферты общего характера</t>
  </si>
  <si>
    <t>Дорожное хозяйство (дорожные фонды)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</si>
  <si>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</si>
  <si>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</si>
  <si>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0703</t>
  </si>
  <si>
    <t>Начальное профессиональное образование</t>
  </si>
  <si>
    <t>0909</t>
  </si>
  <si>
    <t>Другие вопросы в области здравоохранения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</si>
  <si>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</si>
  <si>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Перв. план 2015 г.</t>
  </si>
  <si>
    <t>Уточн. план 2015 г.</t>
  </si>
  <si>
    <t>% исп.от перв. плана 2015 г.</t>
  </si>
  <si>
    <t>% исп.от уточн. плана 2015 г.</t>
  </si>
  <si>
    <t>исполнения бюджета Уинского района по расходам по состоянию на 01 января 2016 г.</t>
  </si>
  <si>
    <t>Ут. план за 12 мес. 2015 г.</t>
  </si>
  <si>
    <t>Исполнено на 01.01.2016г.</t>
  </si>
  <si>
    <t>Откл. исполн. от плана за 12 мес.</t>
  </si>
  <si>
    <t>% исп.от плана 12 мес.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</si>
</sst>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#,##0.000"/>
    <numFmt numFmtId="176" formatCode="0.00000"/>
    <numFmt numFmtId="177" formatCode="0.00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wrapText="1"/>
    </xf>
    <xf numFmtId="172" fontId="6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172" fontId="5" fillId="33" borderId="10" xfId="0" applyNumberFormat="1" applyFont="1" applyFill="1" applyBorder="1" applyAlignment="1">
      <alignment horizontal="right" wrapText="1"/>
    </xf>
    <xf numFmtId="2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92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G55" sqref="G55"/>
    </sheetView>
  </sheetViews>
  <sheetFormatPr defaultColWidth="9.140625" defaultRowHeight="12.75"/>
  <cols>
    <col min="1" max="1" width="6.7109375" style="21" customWidth="1"/>
    <col min="2" max="2" width="34.57421875" style="21" customWidth="1"/>
    <col min="3" max="3" width="18.140625" style="21" customWidth="1"/>
    <col min="4" max="4" width="17.57421875" style="21" customWidth="1"/>
    <col min="5" max="5" width="17.7109375" style="21" customWidth="1"/>
    <col min="6" max="6" width="16.8515625" style="21" customWidth="1"/>
    <col min="7" max="7" width="17.8515625" style="21" customWidth="1"/>
    <col min="8" max="8" width="12.00390625" style="21" customWidth="1"/>
    <col min="9" max="9" width="17.7109375" style="21" customWidth="1"/>
    <col min="10" max="10" width="17.57421875" style="5" customWidth="1"/>
    <col min="11" max="11" width="15.7109375" style="5" customWidth="1"/>
    <col min="12" max="12" width="10.421875" style="5" customWidth="1"/>
    <col min="13" max="13" width="9.7109375" style="5" customWidth="1"/>
    <col min="14" max="14" width="9.28125" style="5" customWidth="1"/>
    <col min="15" max="16384" width="9.140625" style="5" customWidth="1"/>
  </cols>
  <sheetData>
    <row r="1" spans="1:14" ht="15.75" customHeight="1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9.5" customHeight="1">
      <c r="A2" s="31" t="s">
        <v>124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30"/>
      <c r="B3" s="30"/>
      <c r="C3" s="30"/>
      <c r="D3" s="30"/>
      <c r="E3" s="30"/>
      <c r="F3" s="30"/>
      <c r="G3" s="30"/>
      <c r="H3" s="22"/>
      <c r="I3" s="22"/>
      <c r="J3" s="6"/>
      <c r="K3" s="6"/>
      <c r="N3" s="11" t="s">
        <v>80</v>
      </c>
    </row>
    <row r="4" spans="1:14" ht="54.75" customHeight="1">
      <c r="A4" s="17" t="s">
        <v>1</v>
      </c>
      <c r="B4" s="17" t="s">
        <v>2</v>
      </c>
      <c r="C4" s="17" t="s">
        <v>120</v>
      </c>
      <c r="D4" s="17" t="s">
        <v>77</v>
      </c>
      <c r="E4" s="17" t="s">
        <v>121</v>
      </c>
      <c r="F4" s="17" t="s">
        <v>125</v>
      </c>
      <c r="G4" s="17" t="s">
        <v>126</v>
      </c>
      <c r="H4" s="17" t="s">
        <v>59</v>
      </c>
      <c r="I4" s="17" t="s">
        <v>78</v>
      </c>
      <c r="J4" s="3" t="s">
        <v>79</v>
      </c>
      <c r="K4" s="3" t="s">
        <v>127</v>
      </c>
      <c r="L4" s="3" t="s">
        <v>122</v>
      </c>
      <c r="M4" s="3" t="s">
        <v>123</v>
      </c>
      <c r="N4" s="3" t="s">
        <v>128</v>
      </c>
    </row>
    <row r="5" spans="1:14" ht="12.75">
      <c r="A5" s="18" t="s">
        <v>60</v>
      </c>
      <c r="B5" s="18" t="s">
        <v>61</v>
      </c>
      <c r="C5" s="18" t="s">
        <v>62</v>
      </c>
      <c r="D5" s="18" t="s">
        <v>63</v>
      </c>
      <c r="E5" s="18" t="s">
        <v>64</v>
      </c>
      <c r="F5" s="18" t="s">
        <v>65</v>
      </c>
      <c r="G5" s="18" t="s">
        <v>66</v>
      </c>
      <c r="H5" s="18" t="s">
        <v>67</v>
      </c>
      <c r="I5" s="18" t="s">
        <v>68</v>
      </c>
      <c r="J5" s="4" t="s">
        <v>69</v>
      </c>
      <c r="K5" s="4" t="s">
        <v>70</v>
      </c>
      <c r="L5" s="4" t="s">
        <v>71</v>
      </c>
      <c r="M5" s="4" t="s">
        <v>72</v>
      </c>
      <c r="N5" s="4" t="s">
        <v>73</v>
      </c>
    </row>
    <row r="6" spans="1:14" s="2" customFormat="1" ht="47.25">
      <c r="A6" s="12" t="s">
        <v>3</v>
      </c>
      <c r="B6" s="13" t="s">
        <v>104</v>
      </c>
      <c r="C6" s="14">
        <v>957100</v>
      </c>
      <c r="D6" s="14">
        <f>E6-C6</f>
        <v>0</v>
      </c>
      <c r="E6" s="14">
        <v>957100</v>
      </c>
      <c r="F6" s="14">
        <v>957100</v>
      </c>
      <c r="G6" s="14">
        <v>957100</v>
      </c>
      <c r="H6" s="15">
        <f>G6/G55*100</f>
        <v>0.26967577234630435</v>
      </c>
      <c r="I6" s="14">
        <f>G6-C6</f>
        <v>0</v>
      </c>
      <c r="J6" s="1">
        <f>G6-E6</f>
        <v>0</v>
      </c>
      <c r="K6" s="1">
        <f>G6-F6</f>
        <v>0</v>
      </c>
      <c r="L6" s="7">
        <f>G6/C6*100</f>
        <v>100</v>
      </c>
      <c r="M6" s="7">
        <f>G6/E6*100</f>
        <v>100</v>
      </c>
      <c r="N6" s="7">
        <f>G6/F6*100</f>
        <v>100</v>
      </c>
    </row>
    <row r="7" spans="1:14" s="2" customFormat="1" ht="103.5" customHeight="1">
      <c r="A7" s="12" t="s">
        <v>55</v>
      </c>
      <c r="B7" s="13" t="s">
        <v>108</v>
      </c>
      <c r="C7" s="14">
        <v>1681300</v>
      </c>
      <c r="D7" s="14">
        <f aca="true" t="shared" si="0" ref="D7:D13">E7-C7</f>
        <v>-219286.16999999993</v>
      </c>
      <c r="E7" s="14">
        <v>1462013.83</v>
      </c>
      <c r="F7" s="14">
        <v>1462013.83</v>
      </c>
      <c r="G7" s="14">
        <v>1462013.83</v>
      </c>
      <c r="H7" s="15">
        <f>G7/G55*100</f>
        <v>0.41194202150896303</v>
      </c>
      <c r="I7" s="14">
        <f aca="true" t="shared" si="1" ref="I7:I55">G7-C7</f>
        <v>-219286.16999999993</v>
      </c>
      <c r="J7" s="1">
        <f aca="true" t="shared" si="2" ref="J7:J55">G7-E7</f>
        <v>0</v>
      </c>
      <c r="K7" s="1">
        <f aca="true" t="shared" si="3" ref="K7:K55">G7-F7</f>
        <v>0</v>
      </c>
      <c r="L7" s="7">
        <f aca="true" t="shared" si="4" ref="L7:L55">G7/C7*100</f>
        <v>86.95734431689765</v>
      </c>
      <c r="M7" s="7">
        <f aca="true" t="shared" si="5" ref="M7:M55">G7/E7*100</f>
        <v>100</v>
      </c>
      <c r="N7" s="7">
        <f aca="true" t="shared" si="6" ref="N7:N55">G7/F7*100</f>
        <v>100</v>
      </c>
    </row>
    <row r="8" spans="1:14" s="2" customFormat="1" ht="94.5">
      <c r="A8" s="12" t="s">
        <v>4</v>
      </c>
      <c r="B8" s="13" t="s">
        <v>105</v>
      </c>
      <c r="C8" s="14">
        <v>14123830</v>
      </c>
      <c r="D8" s="14">
        <f t="shared" si="0"/>
        <v>-337031.9299999997</v>
      </c>
      <c r="E8" s="14">
        <v>13786798.07</v>
      </c>
      <c r="F8" s="14">
        <v>13786798.07</v>
      </c>
      <c r="G8" s="14">
        <v>13752888.47</v>
      </c>
      <c r="H8" s="15">
        <f>G8/G55*100</f>
        <v>3.875060934217777</v>
      </c>
      <c r="I8" s="14">
        <f t="shared" si="1"/>
        <v>-370941.52999999933</v>
      </c>
      <c r="J8" s="1">
        <f t="shared" si="2"/>
        <v>-33909.59999999963</v>
      </c>
      <c r="K8" s="1">
        <f t="shared" si="3"/>
        <v>-33909.59999999963</v>
      </c>
      <c r="L8" s="7">
        <f t="shared" si="4"/>
        <v>97.37364772869682</v>
      </c>
      <c r="M8" s="7">
        <f t="shared" si="5"/>
        <v>99.75404296321867</v>
      </c>
      <c r="N8" s="7">
        <f t="shared" si="6"/>
        <v>99.75404296321867</v>
      </c>
    </row>
    <row r="9" spans="1:14" s="2" customFormat="1" ht="15.75">
      <c r="A9" s="12" t="s">
        <v>106</v>
      </c>
      <c r="B9" s="13" t="s">
        <v>107</v>
      </c>
      <c r="C9" s="14">
        <v>0</v>
      </c>
      <c r="D9" s="14">
        <f>E9-C9</f>
        <v>0</v>
      </c>
      <c r="E9" s="14">
        <v>0</v>
      </c>
      <c r="F9" s="14">
        <v>0</v>
      </c>
      <c r="G9" s="14">
        <v>0</v>
      </c>
      <c r="H9" s="15">
        <f>G9/G55*100</f>
        <v>0</v>
      </c>
      <c r="I9" s="14">
        <f t="shared" si="1"/>
        <v>0</v>
      </c>
      <c r="J9" s="1">
        <f t="shared" si="2"/>
        <v>0</v>
      </c>
      <c r="K9" s="1">
        <f t="shared" si="3"/>
        <v>0</v>
      </c>
      <c r="L9" s="7">
        <v>0</v>
      </c>
      <c r="M9" s="7" t="e">
        <f t="shared" si="5"/>
        <v>#DIV/0!</v>
      </c>
      <c r="N9" s="7" t="e">
        <f t="shared" si="6"/>
        <v>#DIV/0!</v>
      </c>
    </row>
    <row r="10" spans="1:14" s="2" customFormat="1" ht="79.5" customHeight="1">
      <c r="A10" s="12" t="s">
        <v>56</v>
      </c>
      <c r="B10" s="13" t="s">
        <v>119</v>
      </c>
      <c r="C10" s="14">
        <v>6466250</v>
      </c>
      <c r="D10" s="14">
        <f>E10-C10</f>
        <v>-144600</v>
      </c>
      <c r="E10" s="14">
        <v>6321650</v>
      </c>
      <c r="F10" s="14">
        <v>6321650</v>
      </c>
      <c r="G10" s="14">
        <v>6321620.16</v>
      </c>
      <c r="H10" s="15">
        <f>G10/G55*100</f>
        <v>1.7812013364621966</v>
      </c>
      <c r="I10" s="14">
        <f t="shared" si="1"/>
        <v>-144629.83999999985</v>
      </c>
      <c r="J10" s="1">
        <f t="shared" si="2"/>
        <v>-29.83999999985099</v>
      </c>
      <c r="K10" s="1">
        <f t="shared" si="3"/>
        <v>-29.83999999985099</v>
      </c>
      <c r="L10" s="7">
        <f t="shared" si="4"/>
        <v>97.7633119659772</v>
      </c>
      <c r="M10" s="7">
        <f t="shared" si="5"/>
        <v>99.9995279713366</v>
      </c>
      <c r="N10" s="7">
        <f t="shared" si="6"/>
        <v>99.9995279713366</v>
      </c>
    </row>
    <row r="11" spans="1:14" s="2" customFormat="1" ht="41.25" customHeight="1">
      <c r="A11" s="12" t="s">
        <v>5</v>
      </c>
      <c r="B11" s="13" t="s">
        <v>6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v>0</v>
      </c>
      <c r="H11" s="15">
        <f>G11/G55*100</f>
        <v>0</v>
      </c>
      <c r="I11" s="14">
        <f t="shared" si="1"/>
        <v>0</v>
      </c>
      <c r="J11" s="1">
        <f t="shared" si="2"/>
        <v>0</v>
      </c>
      <c r="K11" s="1">
        <f t="shared" si="3"/>
        <v>0</v>
      </c>
      <c r="L11" s="7" t="e">
        <f t="shared" si="4"/>
        <v>#DIV/0!</v>
      </c>
      <c r="M11" s="7" t="e">
        <f t="shared" si="5"/>
        <v>#DIV/0!</v>
      </c>
      <c r="N11" s="7" t="e">
        <f t="shared" si="6"/>
        <v>#DIV/0!</v>
      </c>
    </row>
    <row r="12" spans="1:14" s="2" customFormat="1" ht="15.75">
      <c r="A12" s="12" t="s">
        <v>83</v>
      </c>
      <c r="B12" s="13" t="s">
        <v>7</v>
      </c>
      <c r="C12" s="14">
        <v>200000</v>
      </c>
      <c r="D12" s="14">
        <f t="shared" si="0"/>
        <v>-200000</v>
      </c>
      <c r="E12" s="14">
        <v>0</v>
      </c>
      <c r="F12" s="14">
        <v>0</v>
      </c>
      <c r="G12" s="14">
        <v>0</v>
      </c>
      <c r="H12" s="15">
        <f>G12/G55*100</f>
        <v>0</v>
      </c>
      <c r="I12" s="14">
        <f t="shared" si="1"/>
        <v>-200000</v>
      </c>
      <c r="J12" s="1">
        <f t="shared" si="2"/>
        <v>0</v>
      </c>
      <c r="K12" s="1">
        <f t="shared" si="3"/>
        <v>0</v>
      </c>
      <c r="L12" s="7">
        <f t="shared" si="4"/>
        <v>0</v>
      </c>
      <c r="M12" s="7">
        <v>0</v>
      </c>
      <c r="N12" s="7">
        <v>0</v>
      </c>
    </row>
    <row r="13" spans="1:14" s="2" customFormat="1" ht="31.5">
      <c r="A13" s="12" t="s">
        <v>88</v>
      </c>
      <c r="B13" s="13" t="s">
        <v>8</v>
      </c>
      <c r="C13" s="14">
        <v>4912214</v>
      </c>
      <c r="D13" s="14">
        <f t="shared" si="0"/>
        <v>387544.75</v>
      </c>
      <c r="E13" s="14">
        <v>5299758.75</v>
      </c>
      <c r="F13" s="14">
        <v>5299758.75</v>
      </c>
      <c r="G13" s="14">
        <v>5299758.75</v>
      </c>
      <c r="H13" s="15">
        <f>G13/G55*100</f>
        <v>1.4932781675429263</v>
      </c>
      <c r="I13" s="14">
        <f t="shared" si="1"/>
        <v>387544.75</v>
      </c>
      <c r="J13" s="1">
        <f t="shared" si="2"/>
        <v>0</v>
      </c>
      <c r="K13" s="1">
        <f t="shared" si="3"/>
        <v>0</v>
      </c>
      <c r="L13" s="7">
        <f t="shared" si="4"/>
        <v>107.88941096621605</v>
      </c>
      <c r="M13" s="7">
        <f t="shared" si="5"/>
        <v>100</v>
      </c>
      <c r="N13" s="7">
        <f t="shared" si="6"/>
        <v>100</v>
      </c>
    </row>
    <row r="14" spans="1:14" s="10" customFormat="1" ht="31.5">
      <c r="A14" s="28" t="s">
        <v>36</v>
      </c>
      <c r="B14" s="26" t="s">
        <v>37</v>
      </c>
      <c r="C14" s="19">
        <f>SUM(C6:C13)</f>
        <v>28340694</v>
      </c>
      <c r="D14" s="19">
        <f>SUM(D6:D13)</f>
        <v>-513373.3499999996</v>
      </c>
      <c r="E14" s="19">
        <f>SUM(E6:E13)</f>
        <v>27827320.65</v>
      </c>
      <c r="F14" s="19">
        <f>SUM(F6:F13)</f>
        <v>27827320.65</v>
      </c>
      <c r="G14" s="19">
        <f>SUM(G6:G13)</f>
        <v>27793381.21</v>
      </c>
      <c r="H14" s="24">
        <v>7.9</v>
      </c>
      <c r="I14" s="19">
        <f t="shared" si="1"/>
        <v>-547312.7899999991</v>
      </c>
      <c r="J14" s="8">
        <f t="shared" si="2"/>
        <v>-33939.439999997616</v>
      </c>
      <c r="K14" s="8">
        <f t="shared" si="3"/>
        <v>-33939.439999997616</v>
      </c>
      <c r="L14" s="7">
        <f t="shared" si="4"/>
        <v>98.06880950057186</v>
      </c>
      <c r="M14" s="7">
        <f t="shared" si="5"/>
        <v>99.87803554489894</v>
      </c>
      <c r="N14" s="7">
        <f t="shared" si="6"/>
        <v>99.87803554489894</v>
      </c>
    </row>
    <row r="15" spans="1:14" s="2" customFormat="1" ht="63" hidden="1">
      <c r="A15" s="12" t="s">
        <v>113</v>
      </c>
      <c r="B15" s="13" t="s">
        <v>114</v>
      </c>
      <c r="C15" s="14">
        <v>0</v>
      </c>
      <c r="D15" s="14">
        <f>E15-C15</f>
        <v>0</v>
      </c>
      <c r="E15" s="14">
        <v>0</v>
      </c>
      <c r="F15" s="14">
        <v>0</v>
      </c>
      <c r="G15" s="14">
        <v>0</v>
      </c>
      <c r="H15" s="15">
        <f>G15/G55*100</f>
        <v>0</v>
      </c>
      <c r="I15" s="14">
        <f t="shared" si="1"/>
        <v>0</v>
      </c>
      <c r="J15" s="1">
        <f t="shared" si="2"/>
        <v>0</v>
      </c>
      <c r="K15" s="1">
        <f t="shared" si="3"/>
        <v>0</v>
      </c>
      <c r="L15" s="7">
        <v>0</v>
      </c>
      <c r="M15" s="7" t="e">
        <f t="shared" si="5"/>
        <v>#DIV/0!</v>
      </c>
      <c r="N15" s="7" t="e">
        <f t="shared" si="6"/>
        <v>#DIV/0!</v>
      </c>
    </row>
    <row r="16" spans="1:14" s="10" customFormat="1" ht="47.25" hidden="1">
      <c r="A16" s="28" t="s">
        <v>38</v>
      </c>
      <c r="B16" s="26" t="s">
        <v>39</v>
      </c>
      <c r="C16" s="19">
        <f>SUM(C15)</f>
        <v>0</v>
      </c>
      <c r="D16" s="19">
        <f>SUM(D15)</f>
        <v>0</v>
      </c>
      <c r="E16" s="19">
        <f>SUM(E15)</f>
        <v>0</v>
      </c>
      <c r="F16" s="19">
        <f>SUM(F15)</f>
        <v>0</v>
      </c>
      <c r="G16" s="19">
        <f>SUM(G15)</f>
        <v>0</v>
      </c>
      <c r="H16" s="24">
        <f>G16/G55*100</f>
        <v>0</v>
      </c>
      <c r="I16" s="14">
        <f t="shared" si="1"/>
        <v>0</v>
      </c>
      <c r="J16" s="1">
        <f t="shared" si="2"/>
        <v>0</v>
      </c>
      <c r="K16" s="1">
        <f t="shared" si="3"/>
        <v>0</v>
      </c>
      <c r="L16" s="7">
        <v>0</v>
      </c>
      <c r="M16" s="7" t="e">
        <f t="shared" si="5"/>
        <v>#DIV/0!</v>
      </c>
      <c r="N16" s="7" t="e">
        <f t="shared" si="6"/>
        <v>#DIV/0!</v>
      </c>
    </row>
    <row r="17" spans="1:14" s="2" customFormat="1" ht="31.5">
      <c r="A17" s="12" t="s">
        <v>9</v>
      </c>
      <c r="B17" s="13" t="s">
        <v>10</v>
      </c>
      <c r="C17" s="14">
        <v>3016500</v>
      </c>
      <c r="D17" s="14">
        <f>E17-C17</f>
        <v>982552.54</v>
      </c>
      <c r="E17" s="14">
        <v>3999052.54</v>
      </c>
      <c r="F17" s="14">
        <v>3999052.54</v>
      </c>
      <c r="G17" s="14">
        <v>3657771.78</v>
      </c>
      <c r="H17" s="15">
        <f>G17/G55*100</f>
        <v>1.0306262980232124</v>
      </c>
      <c r="I17" s="14">
        <f t="shared" si="1"/>
        <v>641271.7799999998</v>
      </c>
      <c r="J17" s="1">
        <f t="shared" si="2"/>
        <v>-341280.76000000024</v>
      </c>
      <c r="K17" s="1">
        <f t="shared" si="3"/>
        <v>-341280.76000000024</v>
      </c>
      <c r="L17" s="7">
        <f t="shared" si="4"/>
        <v>121.25880258577821</v>
      </c>
      <c r="M17" s="7">
        <f t="shared" si="5"/>
        <v>91.46595958451698</v>
      </c>
      <c r="N17" s="7">
        <f t="shared" si="6"/>
        <v>91.46595958451698</v>
      </c>
    </row>
    <row r="18" spans="1:14" s="2" customFormat="1" ht="15.75">
      <c r="A18" s="12" t="s">
        <v>87</v>
      </c>
      <c r="B18" s="13" t="s">
        <v>103</v>
      </c>
      <c r="C18" s="14">
        <v>0</v>
      </c>
      <c r="D18" s="14">
        <f>E18-C18</f>
        <v>320923.55</v>
      </c>
      <c r="E18" s="14">
        <v>320923.55</v>
      </c>
      <c r="F18" s="14">
        <v>320923.55</v>
      </c>
      <c r="G18" s="14">
        <v>320923.55</v>
      </c>
      <c r="H18" s="15">
        <f>G18/G55*100</f>
        <v>0.09042451803402761</v>
      </c>
      <c r="I18" s="14">
        <f t="shared" si="1"/>
        <v>320923.55</v>
      </c>
      <c r="J18" s="1">
        <f t="shared" si="2"/>
        <v>0</v>
      </c>
      <c r="K18" s="1">
        <f t="shared" si="3"/>
        <v>0</v>
      </c>
      <c r="L18" s="7">
        <v>0</v>
      </c>
      <c r="M18" s="7">
        <f t="shared" si="5"/>
        <v>100</v>
      </c>
      <c r="N18" s="7">
        <f t="shared" si="6"/>
        <v>100</v>
      </c>
    </row>
    <row r="19" spans="1:14" s="2" customFormat="1" ht="15.75">
      <c r="A19" s="12" t="s">
        <v>11</v>
      </c>
      <c r="B19" s="13" t="s">
        <v>12</v>
      </c>
      <c r="C19" s="14">
        <v>695000</v>
      </c>
      <c r="D19" s="14">
        <f>E19-C19</f>
        <v>11146.969999999972</v>
      </c>
      <c r="E19" s="14">
        <v>706146.97</v>
      </c>
      <c r="F19" s="14">
        <v>706146.97</v>
      </c>
      <c r="G19" s="14">
        <v>706146.97</v>
      </c>
      <c r="H19" s="15">
        <f>G19/G55*100</f>
        <v>0.19896638755067664</v>
      </c>
      <c r="I19" s="14">
        <f t="shared" si="1"/>
        <v>11146.969999999972</v>
      </c>
      <c r="J19" s="1">
        <f t="shared" si="2"/>
        <v>0</v>
      </c>
      <c r="K19" s="1">
        <f t="shared" si="3"/>
        <v>0</v>
      </c>
      <c r="L19" s="7">
        <f t="shared" si="4"/>
        <v>101.60388057553958</v>
      </c>
      <c r="M19" s="7">
        <f t="shared" si="5"/>
        <v>100</v>
      </c>
      <c r="N19" s="7">
        <f t="shared" si="6"/>
        <v>100</v>
      </c>
    </row>
    <row r="20" spans="1:14" s="2" customFormat="1" ht="31.5">
      <c r="A20" s="12" t="s">
        <v>81</v>
      </c>
      <c r="B20" s="13" t="s">
        <v>112</v>
      </c>
      <c r="C20" s="14">
        <v>13053300</v>
      </c>
      <c r="D20" s="14">
        <f>E20-C20</f>
        <v>-1978746.3399999999</v>
      </c>
      <c r="E20" s="14">
        <v>11074553.66</v>
      </c>
      <c r="F20" s="14">
        <v>11074553.66</v>
      </c>
      <c r="G20" s="14">
        <v>11074553.66</v>
      </c>
      <c r="H20" s="15">
        <f>G20/G55*100</f>
        <v>3.1204041496720216</v>
      </c>
      <c r="I20" s="14">
        <f t="shared" si="1"/>
        <v>-1978746.3399999999</v>
      </c>
      <c r="J20" s="1">
        <f t="shared" si="2"/>
        <v>0</v>
      </c>
      <c r="K20" s="1">
        <f t="shared" si="3"/>
        <v>0</v>
      </c>
      <c r="L20" s="7">
        <f t="shared" si="4"/>
        <v>84.84102610067951</v>
      </c>
      <c r="M20" s="7">
        <f t="shared" si="5"/>
        <v>100</v>
      </c>
      <c r="N20" s="7">
        <f t="shared" si="6"/>
        <v>100</v>
      </c>
    </row>
    <row r="21" spans="1:14" s="2" customFormat="1" ht="31.5">
      <c r="A21" s="12" t="s">
        <v>82</v>
      </c>
      <c r="B21" s="13" t="s">
        <v>13</v>
      </c>
      <c r="C21" s="14">
        <v>250000</v>
      </c>
      <c r="D21" s="14">
        <f>E21-C21</f>
        <v>2651920</v>
      </c>
      <c r="E21" s="14">
        <v>2901920</v>
      </c>
      <c r="F21" s="14">
        <v>2901920</v>
      </c>
      <c r="G21" s="14">
        <v>2901920</v>
      </c>
      <c r="H21" s="15">
        <f>G21/G55*100</f>
        <v>0.8176549130573477</v>
      </c>
      <c r="I21" s="14">
        <f t="shared" si="1"/>
        <v>2651920</v>
      </c>
      <c r="J21" s="1">
        <f t="shared" si="2"/>
        <v>0</v>
      </c>
      <c r="K21" s="1">
        <f t="shared" si="3"/>
        <v>0</v>
      </c>
      <c r="L21" s="7">
        <f t="shared" si="4"/>
        <v>1160.768</v>
      </c>
      <c r="M21" s="7">
        <f t="shared" si="5"/>
        <v>100</v>
      </c>
      <c r="N21" s="7">
        <f t="shared" si="6"/>
        <v>100</v>
      </c>
    </row>
    <row r="22" spans="1:14" s="10" customFormat="1" ht="15.75">
      <c r="A22" s="28" t="s">
        <v>40</v>
      </c>
      <c r="B22" s="26" t="s">
        <v>41</v>
      </c>
      <c r="C22" s="19">
        <f>SUM(C17:C21)</f>
        <v>17014800</v>
      </c>
      <c r="D22" s="19">
        <f>SUM(D17:D21)</f>
        <v>1987796.7200000002</v>
      </c>
      <c r="E22" s="19">
        <f>SUM(E17:E21)</f>
        <v>19002596.72</v>
      </c>
      <c r="F22" s="19">
        <f>SUM(F17:F21)</f>
        <v>19002596.72</v>
      </c>
      <c r="G22" s="19">
        <f>SUM(G17:G21)</f>
        <v>18661315.96</v>
      </c>
      <c r="H22" s="24">
        <f>G22/G55*100</f>
        <v>5.2580762663372855</v>
      </c>
      <c r="I22" s="19">
        <f t="shared" si="1"/>
        <v>1646515.960000001</v>
      </c>
      <c r="J22" s="8">
        <f t="shared" si="2"/>
        <v>-341280.7599999979</v>
      </c>
      <c r="K22" s="8">
        <f t="shared" si="3"/>
        <v>-341280.7599999979</v>
      </c>
      <c r="L22" s="9">
        <f t="shared" si="4"/>
        <v>109.6769633495545</v>
      </c>
      <c r="M22" s="9">
        <f t="shared" si="5"/>
        <v>98.20403092783206</v>
      </c>
      <c r="N22" s="9">
        <f t="shared" si="6"/>
        <v>98.20403092783206</v>
      </c>
    </row>
    <row r="23" spans="1:14" s="2" customFormat="1" ht="15.75">
      <c r="A23" s="12" t="s">
        <v>14</v>
      </c>
      <c r="B23" s="13" t="s">
        <v>15</v>
      </c>
      <c r="C23" s="14">
        <v>0</v>
      </c>
      <c r="D23" s="14">
        <f>E23-C23</f>
        <v>56949.2</v>
      </c>
      <c r="E23" s="14">
        <v>56949.2</v>
      </c>
      <c r="F23" s="14">
        <v>56949.2</v>
      </c>
      <c r="G23" s="14">
        <v>56949.2</v>
      </c>
      <c r="H23" s="15">
        <f>G23/G55*100</f>
        <v>0.016046201540595714</v>
      </c>
      <c r="I23" s="14">
        <f t="shared" si="1"/>
        <v>56949.2</v>
      </c>
      <c r="J23" s="1">
        <f t="shared" si="2"/>
        <v>0</v>
      </c>
      <c r="K23" s="1">
        <f t="shared" si="3"/>
        <v>0</v>
      </c>
      <c r="L23" s="7" t="e">
        <f t="shared" si="4"/>
        <v>#DIV/0!</v>
      </c>
      <c r="M23" s="7">
        <f t="shared" si="5"/>
        <v>100</v>
      </c>
      <c r="N23" s="7">
        <f t="shared" si="6"/>
        <v>100</v>
      </c>
    </row>
    <row r="24" spans="1:14" s="2" customFormat="1" ht="15.75">
      <c r="A24" s="12" t="s">
        <v>16</v>
      </c>
      <c r="B24" s="13" t="s">
        <v>17</v>
      </c>
      <c r="C24" s="14">
        <v>66400</v>
      </c>
      <c r="D24" s="14">
        <f>E24-C24</f>
        <v>10027496.61</v>
      </c>
      <c r="E24" s="14">
        <v>10093896.61</v>
      </c>
      <c r="F24" s="14">
        <v>10093896.61</v>
      </c>
      <c r="G24" s="14">
        <v>9410486.42</v>
      </c>
      <c r="H24" s="15">
        <f>G24/G55*100</f>
        <v>2.651530867691891</v>
      </c>
      <c r="I24" s="14">
        <f t="shared" si="1"/>
        <v>9344086.42</v>
      </c>
      <c r="J24" s="1">
        <f t="shared" si="2"/>
        <v>-683410.1899999995</v>
      </c>
      <c r="K24" s="1">
        <f t="shared" si="3"/>
        <v>-683410.1899999995</v>
      </c>
      <c r="L24" s="7">
        <f t="shared" si="4"/>
        <v>14172.419307228916</v>
      </c>
      <c r="M24" s="7">
        <f t="shared" si="5"/>
        <v>93.22947107142997</v>
      </c>
      <c r="N24" s="7">
        <f t="shared" si="6"/>
        <v>93.22947107142997</v>
      </c>
    </row>
    <row r="25" spans="1:14" s="2" customFormat="1" ht="15.75">
      <c r="A25" s="12" t="s">
        <v>74</v>
      </c>
      <c r="B25" s="13" t="s">
        <v>75</v>
      </c>
      <c r="C25" s="14">
        <v>468200</v>
      </c>
      <c r="D25" s="14">
        <f>E25-C25</f>
        <v>-78200</v>
      </c>
      <c r="E25" s="14">
        <v>390000</v>
      </c>
      <c r="F25" s="14">
        <v>390000</v>
      </c>
      <c r="G25" s="14">
        <v>390000</v>
      </c>
      <c r="H25" s="15">
        <f>G25/G55*100</f>
        <v>0.10988773504864562</v>
      </c>
      <c r="I25" s="14">
        <f t="shared" si="1"/>
        <v>-78200</v>
      </c>
      <c r="J25" s="1">
        <f t="shared" si="2"/>
        <v>0</v>
      </c>
      <c r="K25" s="1">
        <f t="shared" si="3"/>
        <v>0</v>
      </c>
      <c r="L25" s="7">
        <f t="shared" si="4"/>
        <v>83.29773601025204</v>
      </c>
      <c r="M25" s="7">
        <f t="shared" si="5"/>
        <v>100</v>
      </c>
      <c r="N25" s="7">
        <f t="shared" si="6"/>
        <v>100</v>
      </c>
    </row>
    <row r="26" spans="1:14" s="10" customFormat="1" ht="31.5">
      <c r="A26" s="28" t="s">
        <v>42</v>
      </c>
      <c r="B26" s="26" t="s">
        <v>43</v>
      </c>
      <c r="C26" s="19">
        <f>SUM(C23:C25)</f>
        <v>534600</v>
      </c>
      <c r="D26" s="19">
        <f>SUM(D23:D25)</f>
        <v>10006245.809999999</v>
      </c>
      <c r="E26" s="19">
        <f>SUM(E23:E25)</f>
        <v>10540845.809999999</v>
      </c>
      <c r="F26" s="19">
        <f>SUM(F23:F25)</f>
        <v>10540845.809999999</v>
      </c>
      <c r="G26" s="19">
        <f>SUM(G23:G25)</f>
        <v>9857435.62</v>
      </c>
      <c r="H26" s="24">
        <f>G26/G55*100</f>
        <v>2.777464804281132</v>
      </c>
      <c r="I26" s="19">
        <f t="shared" si="1"/>
        <v>9322835.62</v>
      </c>
      <c r="J26" s="8">
        <f t="shared" si="2"/>
        <v>-683410.1899999995</v>
      </c>
      <c r="K26" s="8">
        <f t="shared" si="3"/>
        <v>-683410.1899999995</v>
      </c>
      <c r="L26" s="9">
        <f t="shared" si="4"/>
        <v>1843.8899401421622</v>
      </c>
      <c r="M26" s="9">
        <f t="shared" si="5"/>
        <v>93.5165526342141</v>
      </c>
      <c r="N26" s="9">
        <f t="shared" si="6"/>
        <v>93.5165526342141</v>
      </c>
    </row>
    <row r="27" spans="1:14" s="2" customFormat="1" ht="47.25">
      <c r="A27" s="12" t="s">
        <v>85</v>
      </c>
      <c r="B27" s="13" t="s">
        <v>86</v>
      </c>
      <c r="C27" s="14">
        <v>0</v>
      </c>
      <c r="D27" s="14">
        <f>E27-C27</f>
        <v>0</v>
      </c>
      <c r="E27" s="14">
        <v>0</v>
      </c>
      <c r="F27" s="14">
        <v>0</v>
      </c>
      <c r="G27" s="14">
        <v>0</v>
      </c>
      <c r="H27" s="15">
        <f>G27/G55*100</f>
        <v>0</v>
      </c>
      <c r="I27" s="14">
        <f t="shared" si="1"/>
        <v>0</v>
      </c>
      <c r="J27" s="1">
        <f t="shared" si="2"/>
        <v>0</v>
      </c>
      <c r="K27" s="1">
        <f t="shared" si="3"/>
        <v>0</v>
      </c>
      <c r="L27" s="7" t="e">
        <f t="shared" si="4"/>
        <v>#DIV/0!</v>
      </c>
      <c r="M27" s="7" t="e">
        <f t="shared" si="5"/>
        <v>#DIV/0!</v>
      </c>
      <c r="N27" s="7" t="e">
        <f t="shared" si="6"/>
        <v>#DIV/0!</v>
      </c>
    </row>
    <row r="28" spans="1:14" s="10" customFormat="1" ht="15.75">
      <c r="A28" s="28" t="s">
        <v>44</v>
      </c>
      <c r="B28" s="26" t="s">
        <v>45</v>
      </c>
      <c r="C28" s="19">
        <v>0</v>
      </c>
      <c r="D28" s="19">
        <f>D27</f>
        <v>0</v>
      </c>
      <c r="E28" s="19">
        <v>0</v>
      </c>
      <c r="F28" s="19">
        <f>F27</f>
        <v>0</v>
      </c>
      <c r="G28" s="19">
        <f>G27</f>
        <v>0</v>
      </c>
      <c r="H28" s="24">
        <f>G28/G55*100</f>
        <v>0</v>
      </c>
      <c r="I28" s="19">
        <f t="shared" si="1"/>
        <v>0</v>
      </c>
      <c r="J28" s="8">
        <f t="shared" si="2"/>
        <v>0</v>
      </c>
      <c r="K28" s="8">
        <f t="shared" si="3"/>
        <v>0</v>
      </c>
      <c r="L28" s="9" t="e">
        <f t="shared" si="4"/>
        <v>#DIV/0!</v>
      </c>
      <c r="M28" s="9" t="e">
        <f t="shared" si="5"/>
        <v>#DIV/0!</v>
      </c>
      <c r="N28" s="9" t="e">
        <f t="shared" si="6"/>
        <v>#DIV/0!</v>
      </c>
    </row>
    <row r="29" spans="1:14" s="2" customFormat="1" ht="15.75">
      <c r="A29" s="12" t="s">
        <v>18</v>
      </c>
      <c r="B29" s="13" t="s">
        <v>19</v>
      </c>
      <c r="C29" s="14">
        <v>55806200</v>
      </c>
      <c r="D29" s="14">
        <f>E29-C29</f>
        <v>49594997.769999996</v>
      </c>
      <c r="E29" s="14">
        <v>105401197.77</v>
      </c>
      <c r="F29" s="14">
        <v>105401197.77</v>
      </c>
      <c r="G29" s="14">
        <v>105381127.92</v>
      </c>
      <c r="H29" s="15">
        <f>G29/G55*100</f>
        <v>29.692547343590743</v>
      </c>
      <c r="I29" s="14">
        <f t="shared" si="1"/>
        <v>49574927.92</v>
      </c>
      <c r="J29" s="1">
        <f t="shared" si="2"/>
        <v>-20069.84999999404</v>
      </c>
      <c r="K29" s="1">
        <f t="shared" si="3"/>
        <v>-20069.84999999404</v>
      </c>
      <c r="L29" s="7">
        <f t="shared" si="4"/>
        <v>188.8340863918346</v>
      </c>
      <c r="M29" s="7">
        <f t="shared" si="5"/>
        <v>99.98095861297156</v>
      </c>
      <c r="N29" s="7">
        <f t="shared" si="6"/>
        <v>99.98095861297156</v>
      </c>
    </row>
    <row r="30" spans="1:14" s="2" customFormat="1" ht="15.75">
      <c r="A30" s="12" t="s">
        <v>20</v>
      </c>
      <c r="B30" s="13" t="s">
        <v>21</v>
      </c>
      <c r="C30" s="14">
        <v>123074600</v>
      </c>
      <c r="D30" s="14">
        <f>E30-C30</f>
        <v>-1100586.9899999946</v>
      </c>
      <c r="E30" s="14">
        <v>121974013.01</v>
      </c>
      <c r="F30" s="14">
        <v>121974013.01</v>
      </c>
      <c r="G30" s="14">
        <v>121580241.85</v>
      </c>
      <c r="H30" s="15">
        <f>G30/G55*100</f>
        <v>34.256865137341165</v>
      </c>
      <c r="I30" s="14">
        <f t="shared" si="1"/>
        <v>-1494358.150000006</v>
      </c>
      <c r="J30" s="1">
        <f t="shared" si="2"/>
        <v>-393771.1600000113</v>
      </c>
      <c r="K30" s="1">
        <f t="shared" si="3"/>
        <v>-393771.1600000113</v>
      </c>
      <c r="L30" s="7">
        <f t="shared" si="4"/>
        <v>98.78581108530923</v>
      </c>
      <c r="M30" s="7">
        <f t="shared" si="5"/>
        <v>99.67716798826015</v>
      </c>
      <c r="N30" s="7">
        <f t="shared" si="6"/>
        <v>99.67716798826015</v>
      </c>
    </row>
    <row r="31" spans="1:14" s="2" customFormat="1" ht="30.75" customHeight="1" hidden="1">
      <c r="A31" s="12" t="s">
        <v>115</v>
      </c>
      <c r="B31" s="13" t="s">
        <v>116</v>
      </c>
      <c r="C31" s="14">
        <v>0</v>
      </c>
      <c r="D31" s="14">
        <f>E31-C31</f>
        <v>0</v>
      </c>
      <c r="E31" s="14">
        <v>0</v>
      </c>
      <c r="F31" s="14">
        <v>0</v>
      </c>
      <c r="G31" s="14">
        <v>0</v>
      </c>
      <c r="H31" s="15">
        <f>G31/G55*100</f>
        <v>0</v>
      </c>
      <c r="I31" s="14">
        <f t="shared" si="1"/>
        <v>0</v>
      </c>
      <c r="J31" s="1">
        <f t="shared" si="2"/>
        <v>0</v>
      </c>
      <c r="K31" s="1">
        <f t="shared" si="3"/>
        <v>0</v>
      </c>
      <c r="L31" s="7" t="e">
        <f t="shared" si="4"/>
        <v>#DIV/0!</v>
      </c>
      <c r="M31" s="7" t="e">
        <f t="shared" si="5"/>
        <v>#DIV/0!</v>
      </c>
      <c r="N31" s="7" t="e">
        <f t="shared" si="6"/>
        <v>#DIV/0!</v>
      </c>
    </row>
    <row r="32" spans="1:14" s="2" customFormat="1" ht="31.5">
      <c r="A32" s="12" t="s">
        <v>22</v>
      </c>
      <c r="B32" s="13" t="s">
        <v>23</v>
      </c>
      <c r="C32" s="14">
        <v>2346900</v>
      </c>
      <c r="D32" s="14">
        <f>E32-C32</f>
        <v>-91910.4700000002</v>
      </c>
      <c r="E32" s="14">
        <v>2254989.53</v>
      </c>
      <c r="F32" s="14">
        <v>2254989.53</v>
      </c>
      <c r="G32" s="14">
        <v>2254989.53</v>
      </c>
      <c r="H32" s="15">
        <f>G32/G55*100</f>
        <v>0.6353735692566919</v>
      </c>
      <c r="I32" s="14">
        <f t="shared" si="1"/>
        <v>-91910.4700000002</v>
      </c>
      <c r="J32" s="1">
        <f t="shared" si="2"/>
        <v>0</v>
      </c>
      <c r="K32" s="1">
        <f t="shared" si="3"/>
        <v>0</v>
      </c>
      <c r="L32" s="7">
        <f t="shared" si="4"/>
        <v>96.08375005326174</v>
      </c>
      <c r="M32" s="7">
        <f t="shared" si="5"/>
        <v>100</v>
      </c>
      <c r="N32" s="7">
        <f t="shared" si="6"/>
        <v>100</v>
      </c>
    </row>
    <row r="33" spans="1:14" s="2" customFormat="1" ht="31.5">
      <c r="A33" s="12" t="s">
        <v>24</v>
      </c>
      <c r="B33" s="13" t="s">
        <v>25</v>
      </c>
      <c r="C33" s="14">
        <v>7512000</v>
      </c>
      <c r="D33" s="14">
        <f>E33-C33</f>
        <v>-290754.6900000004</v>
      </c>
      <c r="E33" s="14">
        <v>7221245.31</v>
      </c>
      <c r="F33" s="14">
        <v>7221245.31</v>
      </c>
      <c r="G33" s="14">
        <v>7217690.86</v>
      </c>
      <c r="H33" s="15">
        <f>G33/G55*100</f>
        <v>2.0336812843249</v>
      </c>
      <c r="I33" s="14">
        <f t="shared" si="1"/>
        <v>-294309.13999999966</v>
      </c>
      <c r="J33" s="1">
        <f t="shared" si="2"/>
        <v>-3554.449999999255</v>
      </c>
      <c r="K33" s="1">
        <f t="shared" si="3"/>
        <v>-3554.449999999255</v>
      </c>
      <c r="L33" s="7">
        <f t="shared" si="4"/>
        <v>96.08214669861556</v>
      </c>
      <c r="M33" s="7">
        <f t="shared" si="5"/>
        <v>99.95077788044291</v>
      </c>
      <c r="N33" s="7">
        <f t="shared" si="6"/>
        <v>99.95077788044291</v>
      </c>
    </row>
    <row r="34" spans="1:14" s="10" customFormat="1" ht="15.75">
      <c r="A34" s="28" t="s">
        <v>46</v>
      </c>
      <c r="B34" s="26" t="s">
        <v>47</v>
      </c>
      <c r="C34" s="19">
        <f>SUM(C29:C33)</f>
        <v>188739700</v>
      </c>
      <c r="D34" s="19">
        <f>SUM(D29:D33)</f>
        <v>48111745.620000005</v>
      </c>
      <c r="E34" s="19">
        <f>SUM(E29:E33)</f>
        <v>236851445.62</v>
      </c>
      <c r="F34" s="19">
        <f>SUM(F29:F33)</f>
        <v>236851445.62</v>
      </c>
      <c r="G34" s="19">
        <f>SUM(G29:G33)</f>
        <v>236434050.16</v>
      </c>
      <c r="H34" s="24">
        <f>G34/G55*100</f>
        <v>66.6184673345135</v>
      </c>
      <c r="I34" s="19">
        <f t="shared" si="1"/>
        <v>47694350.16</v>
      </c>
      <c r="J34" s="8">
        <f t="shared" si="2"/>
        <v>-417395.46000000834</v>
      </c>
      <c r="K34" s="8">
        <f t="shared" si="3"/>
        <v>-417395.46000000834</v>
      </c>
      <c r="L34" s="9">
        <f t="shared" si="4"/>
        <v>125.26990885330432</v>
      </c>
      <c r="M34" s="9">
        <f t="shared" si="5"/>
        <v>99.82377331119622</v>
      </c>
      <c r="N34" s="9">
        <f t="shared" si="6"/>
        <v>99.82377331119622</v>
      </c>
    </row>
    <row r="35" spans="1:14" s="2" customFormat="1" ht="15.75">
      <c r="A35" s="12" t="s">
        <v>26</v>
      </c>
      <c r="B35" s="13" t="s">
        <v>27</v>
      </c>
      <c r="C35" s="14">
        <v>10339700</v>
      </c>
      <c r="D35" s="14">
        <f>E35-C35</f>
        <v>-640000.8399999999</v>
      </c>
      <c r="E35" s="14">
        <v>9699699.16</v>
      </c>
      <c r="F35" s="14">
        <v>9699699.16</v>
      </c>
      <c r="G35" s="14">
        <v>9545830.83</v>
      </c>
      <c r="H35" s="15">
        <f>G35/G55*100</f>
        <v>2.6896659719646996</v>
      </c>
      <c r="I35" s="14">
        <f t="shared" si="1"/>
        <v>-793869.1699999999</v>
      </c>
      <c r="J35" s="1">
        <f t="shared" si="2"/>
        <v>-153868.33000000007</v>
      </c>
      <c r="K35" s="1">
        <f t="shared" si="3"/>
        <v>-153868.33000000007</v>
      </c>
      <c r="L35" s="7">
        <f t="shared" si="4"/>
        <v>92.3221256903005</v>
      </c>
      <c r="M35" s="7">
        <f t="shared" si="5"/>
        <v>98.41367935786577</v>
      </c>
      <c r="N35" s="7">
        <f t="shared" si="6"/>
        <v>98.41367935786577</v>
      </c>
    </row>
    <row r="36" spans="1:14" s="2" customFormat="1" ht="47.25">
      <c r="A36" s="12" t="s">
        <v>89</v>
      </c>
      <c r="B36" s="13" t="s">
        <v>28</v>
      </c>
      <c r="C36" s="14">
        <v>5854600</v>
      </c>
      <c r="D36" s="14">
        <f>E36-C36</f>
        <v>-16614.509999999776</v>
      </c>
      <c r="E36" s="14">
        <v>5837985.49</v>
      </c>
      <c r="F36" s="14">
        <v>5837985.49</v>
      </c>
      <c r="G36" s="14">
        <v>5837985.49</v>
      </c>
      <c r="H36" s="15">
        <f>G36/G55*100</f>
        <v>1.6449307762639938</v>
      </c>
      <c r="I36" s="14">
        <f t="shared" si="1"/>
        <v>-16614.509999999776</v>
      </c>
      <c r="J36" s="1">
        <f t="shared" si="2"/>
        <v>0</v>
      </c>
      <c r="K36" s="1">
        <f t="shared" si="3"/>
        <v>0</v>
      </c>
      <c r="L36" s="7">
        <f t="shared" si="4"/>
        <v>99.71621442967923</v>
      </c>
      <c r="M36" s="7">
        <f t="shared" si="5"/>
        <v>100</v>
      </c>
      <c r="N36" s="7">
        <f t="shared" si="6"/>
        <v>100</v>
      </c>
    </row>
    <row r="37" spans="1:14" s="10" customFormat="1" ht="15.75">
      <c r="A37" s="28" t="s">
        <v>48</v>
      </c>
      <c r="B37" s="26" t="s">
        <v>27</v>
      </c>
      <c r="C37" s="19">
        <f>SUM(C35:C36)</f>
        <v>16194300</v>
      </c>
      <c r="D37" s="19">
        <f>SUM(D35:D36)</f>
        <v>-656615.3499999996</v>
      </c>
      <c r="E37" s="19">
        <f>SUM(E35:E36)</f>
        <v>15537684.65</v>
      </c>
      <c r="F37" s="19">
        <f>SUM(F35:F36)</f>
        <v>15537684.65</v>
      </c>
      <c r="G37" s="19">
        <f>SUM(G35:G36)</f>
        <v>15383816.32</v>
      </c>
      <c r="H37" s="24">
        <f>G37/G55*100</f>
        <v>4.334596748228694</v>
      </c>
      <c r="I37" s="19">
        <f t="shared" si="1"/>
        <v>-810483.6799999997</v>
      </c>
      <c r="J37" s="8">
        <f t="shared" si="2"/>
        <v>-153868.33000000007</v>
      </c>
      <c r="K37" s="8">
        <f t="shared" si="3"/>
        <v>-153868.33000000007</v>
      </c>
      <c r="L37" s="9">
        <f t="shared" si="4"/>
        <v>94.99525339162544</v>
      </c>
      <c r="M37" s="9">
        <f t="shared" si="5"/>
        <v>99.00970875992132</v>
      </c>
      <c r="N37" s="9">
        <f t="shared" si="6"/>
        <v>99.00970875992132</v>
      </c>
    </row>
    <row r="38" spans="1:14" s="2" customFormat="1" ht="31.5">
      <c r="A38" s="12" t="s">
        <v>29</v>
      </c>
      <c r="B38" s="13" t="s">
        <v>109</v>
      </c>
      <c r="C38" s="14">
        <v>0</v>
      </c>
      <c r="D38" s="14">
        <f>E38-C38</f>
        <v>130000</v>
      </c>
      <c r="E38" s="14">
        <v>130000</v>
      </c>
      <c r="F38" s="14">
        <v>130000</v>
      </c>
      <c r="G38" s="14">
        <v>130000</v>
      </c>
      <c r="H38" s="15">
        <f>G38/G55*100</f>
        <v>0.0366292450162152</v>
      </c>
      <c r="I38" s="14">
        <f t="shared" si="1"/>
        <v>130000</v>
      </c>
      <c r="J38" s="1">
        <f t="shared" si="2"/>
        <v>0</v>
      </c>
      <c r="K38" s="1">
        <f t="shared" si="3"/>
        <v>0</v>
      </c>
      <c r="L38" s="7" t="e">
        <f t="shared" si="4"/>
        <v>#DIV/0!</v>
      </c>
      <c r="M38" s="7">
        <f t="shared" si="5"/>
        <v>100</v>
      </c>
      <c r="N38" s="7">
        <f t="shared" si="6"/>
        <v>100</v>
      </c>
    </row>
    <row r="39" spans="1:14" s="2" customFormat="1" ht="31.5" hidden="1">
      <c r="A39" s="12" t="s">
        <v>117</v>
      </c>
      <c r="B39" s="13" t="s">
        <v>118</v>
      </c>
      <c r="C39" s="14">
        <v>0</v>
      </c>
      <c r="D39" s="14">
        <f>E39-C39</f>
        <v>0</v>
      </c>
      <c r="E39" s="14">
        <v>0</v>
      </c>
      <c r="F39" s="14">
        <v>0</v>
      </c>
      <c r="G39" s="14">
        <v>0</v>
      </c>
      <c r="H39" s="15">
        <f>G39/G55*100</f>
        <v>0</v>
      </c>
      <c r="I39" s="14">
        <f t="shared" si="1"/>
        <v>0</v>
      </c>
      <c r="J39" s="1">
        <f t="shared" si="2"/>
        <v>0</v>
      </c>
      <c r="K39" s="1">
        <f t="shared" si="3"/>
        <v>0</v>
      </c>
      <c r="L39" s="7">
        <v>0</v>
      </c>
      <c r="M39" s="7" t="e">
        <f t="shared" si="5"/>
        <v>#DIV/0!</v>
      </c>
      <c r="N39" s="7" t="e">
        <f t="shared" si="6"/>
        <v>#DIV/0!</v>
      </c>
    </row>
    <row r="40" spans="1:14" s="10" customFormat="1" ht="15.75">
      <c r="A40" s="28" t="s">
        <v>49</v>
      </c>
      <c r="B40" s="26" t="s">
        <v>30</v>
      </c>
      <c r="C40" s="19">
        <v>0</v>
      </c>
      <c r="D40" s="19">
        <f>SUM(D38:D39)</f>
        <v>130000</v>
      </c>
      <c r="E40" s="19">
        <f>SUM(E38:E39)</f>
        <v>130000</v>
      </c>
      <c r="F40" s="19">
        <f>SUM(F38:F39)</f>
        <v>130000</v>
      </c>
      <c r="G40" s="19">
        <f>SUM(G38:G39)</f>
        <v>130000</v>
      </c>
      <c r="H40" s="24">
        <f>G40/G55*100</f>
        <v>0.0366292450162152</v>
      </c>
      <c r="I40" s="19">
        <f t="shared" si="1"/>
        <v>130000</v>
      </c>
      <c r="J40" s="8">
        <f t="shared" si="2"/>
        <v>0</v>
      </c>
      <c r="K40" s="8">
        <f t="shared" si="3"/>
        <v>0</v>
      </c>
      <c r="L40" s="9" t="e">
        <f t="shared" si="4"/>
        <v>#DIV/0!</v>
      </c>
      <c r="M40" s="9">
        <f t="shared" si="5"/>
        <v>100</v>
      </c>
      <c r="N40" s="9">
        <f t="shared" si="6"/>
        <v>100</v>
      </c>
    </row>
    <row r="41" spans="1:14" s="2" customFormat="1" ht="15.75">
      <c r="A41" s="12" t="s">
        <v>31</v>
      </c>
      <c r="B41" s="13" t="s">
        <v>32</v>
      </c>
      <c r="C41" s="14">
        <v>1115300</v>
      </c>
      <c r="D41" s="14">
        <f>E41-C41</f>
        <v>76782.81000000006</v>
      </c>
      <c r="E41" s="14">
        <v>1192082.81</v>
      </c>
      <c r="F41" s="14">
        <v>1192082.81</v>
      </c>
      <c r="G41" s="14">
        <v>1192082.81</v>
      </c>
      <c r="H41" s="15">
        <f>G41/G55*100</f>
        <v>0.33588533328544856</v>
      </c>
      <c r="I41" s="14">
        <f t="shared" si="1"/>
        <v>76782.81000000006</v>
      </c>
      <c r="J41" s="1">
        <f t="shared" si="2"/>
        <v>0</v>
      </c>
      <c r="K41" s="1">
        <f t="shared" si="3"/>
        <v>0</v>
      </c>
      <c r="L41" s="7">
        <f t="shared" si="4"/>
        <v>106.88449834125349</v>
      </c>
      <c r="M41" s="7">
        <f t="shared" si="5"/>
        <v>100</v>
      </c>
      <c r="N41" s="7">
        <f t="shared" si="6"/>
        <v>100</v>
      </c>
    </row>
    <row r="42" spans="1:14" s="2" customFormat="1" ht="31.5">
      <c r="A42" s="12" t="s">
        <v>33</v>
      </c>
      <c r="B42" s="13" t="s">
        <v>34</v>
      </c>
      <c r="C42" s="14">
        <v>17653800</v>
      </c>
      <c r="D42" s="14">
        <f>E42-C42</f>
        <v>4460352.75</v>
      </c>
      <c r="E42" s="14">
        <v>22114152.75</v>
      </c>
      <c r="F42" s="14">
        <v>22114152.75</v>
      </c>
      <c r="G42" s="14">
        <v>20630307.75</v>
      </c>
      <c r="H42" s="15">
        <f>G42/G55*100</f>
        <v>5.812866133343641</v>
      </c>
      <c r="I42" s="14">
        <f t="shared" si="1"/>
        <v>2976507.75</v>
      </c>
      <c r="J42" s="1">
        <f t="shared" si="2"/>
        <v>-1483845</v>
      </c>
      <c r="K42" s="1">
        <f t="shared" si="3"/>
        <v>-1483845</v>
      </c>
      <c r="L42" s="7">
        <f t="shared" si="4"/>
        <v>116.86043656323284</v>
      </c>
      <c r="M42" s="7">
        <f t="shared" si="5"/>
        <v>93.2900662450204</v>
      </c>
      <c r="N42" s="7">
        <f t="shared" si="6"/>
        <v>93.2900662450204</v>
      </c>
    </row>
    <row r="43" spans="1:14" s="2" customFormat="1" ht="15.75">
      <c r="A43" s="12" t="s">
        <v>52</v>
      </c>
      <c r="B43" s="13" t="s">
        <v>90</v>
      </c>
      <c r="C43" s="14">
        <v>1216200</v>
      </c>
      <c r="D43" s="14">
        <f>E43-C43</f>
        <v>-461557</v>
      </c>
      <c r="E43" s="14">
        <v>754643</v>
      </c>
      <c r="F43" s="14">
        <v>754643</v>
      </c>
      <c r="G43" s="14">
        <v>622900</v>
      </c>
      <c r="H43" s="15">
        <f>G43/G55*100</f>
        <v>0.17551043631231114</v>
      </c>
      <c r="I43" s="14">
        <f t="shared" si="1"/>
        <v>-593300</v>
      </c>
      <c r="J43" s="1">
        <f t="shared" si="2"/>
        <v>-131743</v>
      </c>
      <c r="K43" s="1">
        <f t="shared" si="3"/>
        <v>-131743</v>
      </c>
      <c r="L43" s="7">
        <f t="shared" si="4"/>
        <v>51.21690511429041</v>
      </c>
      <c r="M43" s="7">
        <f t="shared" si="5"/>
        <v>82.5423412129974</v>
      </c>
      <c r="N43" s="7">
        <f t="shared" si="6"/>
        <v>82.5423412129974</v>
      </c>
    </row>
    <row r="44" spans="1:14" s="2" customFormat="1" ht="31.5" hidden="1">
      <c r="A44" s="12" t="s">
        <v>57</v>
      </c>
      <c r="B44" s="13" t="s">
        <v>58</v>
      </c>
      <c r="C44" s="14">
        <v>0</v>
      </c>
      <c r="D44" s="14">
        <f>E44-C44</f>
        <v>0</v>
      </c>
      <c r="E44" s="14">
        <v>0</v>
      </c>
      <c r="F44" s="14">
        <v>0</v>
      </c>
      <c r="G44" s="14">
        <v>0</v>
      </c>
      <c r="H44" s="15">
        <f>G44/G55*100</f>
        <v>0</v>
      </c>
      <c r="I44" s="14">
        <f t="shared" si="1"/>
        <v>0</v>
      </c>
      <c r="J44" s="1">
        <f t="shared" si="2"/>
        <v>0</v>
      </c>
      <c r="K44" s="1">
        <f t="shared" si="3"/>
        <v>0</v>
      </c>
      <c r="L44" s="7" t="e">
        <f t="shared" si="4"/>
        <v>#DIV/0!</v>
      </c>
      <c r="M44" s="7" t="e">
        <f t="shared" si="5"/>
        <v>#DIV/0!</v>
      </c>
      <c r="N44" s="7" t="e">
        <f t="shared" si="6"/>
        <v>#DIV/0!</v>
      </c>
    </row>
    <row r="45" spans="1:14" s="10" customFormat="1" ht="15.75">
      <c r="A45" s="28" t="s">
        <v>50</v>
      </c>
      <c r="B45" s="26" t="s">
        <v>51</v>
      </c>
      <c r="C45" s="19">
        <f>SUM(C41:C44)</f>
        <v>19985300</v>
      </c>
      <c r="D45" s="19">
        <f>SUM(D41:D44)</f>
        <v>4075578.5600000005</v>
      </c>
      <c r="E45" s="19">
        <f>SUM(E41:E44)</f>
        <v>24060878.56</v>
      </c>
      <c r="F45" s="19">
        <f>SUM(F41:F44)</f>
        <v>24060878.56</v>
      </c>
      <c r="G45" s="19">
        <f>SUM(G41:G44)</f>
        <v>22445290.56</v>
      </c>
      <c r="H45" s="24">
        <f>G45/G55*100</f>
        <v>6.3242619029414</v>
      </c>
      <c r="I45" s="19">
        <f t="shared" si="1"/>
        <v>2459990.5599999987</v>
      </c>
      <c r="J45" s="8">
        <f t="shared" si="2"/>
        <v>-1615588</v>
      </c>
      <c r="K45" s="8">
        <f t="shared" si="3"/>
        <v>-1615588</v>
      </c>
      <c r="L45" s="9">
        <f t="shared" si="4"/>
        <v>112.30899991493747</v>
      </c>
      <c r="M45" s="9">
        <f t="shared" si="5"/>
        <v>93.28541559290426</v>
      </c>
      <c r="N45" s="9">
        <f t="shared" si="6"/>
        <v>93.28541559290426</v>
      </c>
    </row>
    <row r="46" spans="1:14" s="2" customFormat="1" ht="15.75">
      <c r="A46" s="12" t="s">
        <v>53</v>
      </c>
      <c r="B46" s="13" t="s">
        <v>91</v>
      </c>
      <c r="C46" s="14">
        <v>350000</v>
      </c>
      <c r="D46" s="14">
        <f>E46-C46</f>
        <v>-211115.96</v>
      </c>
      <c r="E46" s="14">
        <v>138884.04</v>
      </c>
      <c r="F46" s="14">
        <v>138884.04</v>
      </c>
      <c r="G46" s="14">
        <v>138380.1</v>
      </c>
      <c r="H46" s="15">
        <f>G46/G55*100</f>
        <v>0.0389904506789874</v>
      </c>
      <c r="I46" s="14">
        <f t="shared" si="1"/>
        <v>-211619.9</v>
      </c>
      <c r="J46" s="1">
        <f t="shared" si="2"/>
        <v>-503.9400000000023</v>
      </c>
      <c r="K46" s="1">
        <f t="shared" si="3"/>
        <v>-503.9400000000023</v>
      </c>
      <c r="L46" s="7">
        <f t="shared" si="4"/>
        <v>39.53717142857143</v>
      </c>
      <c r="M46" s="7">
        <f t="shared" si="5"/>
        <v>99.63715053219939</v>
      </c>
      <c r="N46" s="7">
        <f t="shared" si="6"/>
        <v>99.63715053219939</v>
      </c>
    </row>
    <row r="47" spans="1:14" s="10" customFormat="1" ht="15.75">
      <c r="A47" s="28" t="s">
        <v>54</v>
      </c>
      <c r="B47" s="26" t="s">
        <v>76</v>
      </c>
      <c r="C47" s="19">
        <f>SUM(C46)</f>
        <v>350000</v>
      </c>
      <c r="D47" s="19">
        <f>SUM(D46)</f>
        <v>-211115.96</v>
      </c>
      <c r="E47" s="19">
        <f>SUM(E46)</f>
        <v>138884.04</v>
      </c>
      <c r="F47" s="19">
        <f>SUM(F46)</f>
        <v>138884.04</v>
      </c>
      <c r="G47" s="19">
        <f>SUM(G46)</f>
        <v>138380.1</v>
      </c>
      <c r="H47" s="24">
        <f>G47/G55*100</f>
        <v>0.0389904506789874</v>
      </c>
      <c r="I47" s="19">
        <f t="shared" si="1"/>
        <v>-211619.9</v>
      </c>
      <c r="J47" s="8">
        <f t="shared" si="2"/>
        <v>-503.9400000000023</v>
      </c>
      <c r="K47" s="8">
        <f t="shared" si="3"/>
        <v>-503.9400000000023</v>
      </c>
      <c r="L47" s="9">
        <f t="shared" si="4"/>
        <v>39.53717142857143</v>
      </c>
      <c r="M47" s="9">
        <f t="shared" si="5"/>
        <v>99.63715053219939</v>
      </c>
      <c r="N47" s="9">
        <f t="shared" si="6"/>
        <v>99.63715053219939</v>
      </c>
    </row>
    <row r="48" spans="1:14" s="2" customFormat="1" ht="31.5">
      <c r="A48" s="12" t="s">
        <v>92</v>
      </c>
      <c r="B48" s="13" t="s">
        <v>93</v>
      </c>
      <c r="C48" s="14">
        <v>520000</v>
      </c>
      <c r="D48" s="14">
        <f aca="true" t="shared" si="7" ref="D48:D53">E48-C48</f>
        <v>0</v>
      </c>
      <c r="E48" s="14">
        <v>520000</v>
      </c>
      <c r="F48" s="14">
        <v>520000</v>
      </c>
      <c r="G48" s="14">
        <v>520000</v>
      </c>
      <c r="H48" s="15">
        <f>G48/G55*100</f>
        <v>0.1465169800648608</v>
      </c>
      <c r="I48" s="14">
        <f t="shared" si="1"/>
        <v>0</v>
      </c>
      <c r="J48" s="1">
        <f t="shared" si="2"/>
        <v>0</v>
      </c>
      <c r="K48" s="1">
        <f t="shared" si="3"/>
        <v>0</v>
      </c>
      <c r="L48" s="7">
        <f t="shared" si="4"/>
        <v>100</v>
      </c>
      <c r="M48" s="7">
        <f t="shared" si="5"/>
        <v>100</v>
      </c>
      <c r="N48" s="7">
        <f t="shared" si="6"/>
        <v>100</v>
      </c>
    </row>
    <row r="49" spans="1:14" s="10" customFormat="1" ht="31.5">
      <c r="A49" s="28" t="s">
        <v>94</v>
      </c>
      <c r="B49" s="26" t="s">
        <v>96</v>
      </c>
      <c r="C49" s="19">
        <f>C48</f>
        <v>520000</v>
      </c>
      <c r="D49" s="19">
        <f t="shared" si="7"/>
        <v>0</v>
      </c>
      <c r="E49" s="19">
        <f>E48</f>
        <v>520000</v>
      </c>
      <c r="F49" s="19">
        <f>F48</f>
        <v>520000</v>
      </c>
      <c r="G49" s="19">
        <f>SUM(G48)</f>
        <v>520000</v>
      </c>
      <c r="H49" s="24">
        <f>G49/G55*100</f>
        <v>0.1465169800648608</v>
      </c>
      <c r="I49" s="19">
        <f t="shared" si="1"/>
        <v>0</v>
      </c>
      <c r="J49" s="8">
        <f t="shared" si="2"/>
        <v>0</v>
      </c>
      <c r="K49" s="8">
        <f t="shared" si="3"/>
        <v>0</v>
      </c>
      <c r="L49" s="9">
        <f t="shared" si="4"/>
        <v>100</v>
      </c>
      <c r="M49" s="9">
        <f t="shared" si="5"/>
        <v>100</v>
      </c>
      <c r="N49" s="9">
        <f t="shared" si="6"/>
        <v>100</v>
      </c>
    </row>
    <row r="50" spans="1:14" s="2" customFormat="1" ht="47.25" hidden="1">
      <c r="A50" s="12" t="s">
        <v>95</v>
      </c>
      <c r="B50" s="13" t="s">
        <v>97</v>
      </c>
      <c r="C50" s="14">
        <v>0</v>
      </c>
      <c r="D50" s="14">
        <f t="shared" si="7"/>
        <v>0</v>
      </c>
      <c r="E50" s="14">
        <v>0</v>
      </c>
      <c r="F50" s="14">
        <v>0</v>
      </c>
      <c r="G50" s="14">
        <v>0</v>
      </c>
      <c r="H50" s="15">
        <f>G50/G55*100</f>
        <v>0</v>
      </c>
      <c r="I50" s="14">
        <f t="shared" si="1"/>
        <v>0</v>
      </c>
      <c r="J50" s="1">
        <f t="shared" si="2"/>
        <v>0</v>
      </c>
      <c r="K50" s="1">
        <f t="shared" si="3"/>
        <v>0</v>
      </c>
      <c r="L50" s="7" t="e">
        <f t="shared" si="4"/>
        <v>#DIV/0!</v>
      </c>
      <c r="M50" s="7" t="e">
        <f t="shared" si="5"/>
        <v>#DIV/0!</v>
      </c>
      <c r="N50" s="7" t="e">
        <f t="shared" si="6"/>
        <v>#DIV/0!</v>
      </c>
    </row>
    <row r="51" spans="1:14" s="10" customFormat="1" ht="47.25" hidden="1">
      <c r="A51" s="28" t="s">
        <v>98</v>
      </c>
      <c r="B51" s="26" t="s">
        <v>84</v>
      </c>
      <c r="C51" s="19">
        <f>SUM(C50)</f>
        <v>0</v>
      </c>
      <c r="D51" s="14">
        <f t="shared" si="7"/>
        <v>0</v>
      </c>
      <c r="E51" s="19">
        <f>SUM(E50)</f>
        <v>0</v>
      </c>
      <c r="F51" s="19">
        <f>SUM(F50)</f>
        <v>0</v>
      </c>
      <c r="G51" s="19">
        <f>SUM(G50)</f>
        <v>0</v>
      </c>
      <c r="H51" s="24">
        <f>G51/G55*100</f>
        <v>0</v>
      </c>
      <c r="I51" s="14">
        <f t="shared" si="1"/>
        <v>0</v>
      </c>
      <c r="J51" s="1">
        <f t="shared" si="2"/>
        <v>0</v>
      </c>
      <c r="K51" s="1">
        <f t="shared" si="3"/>
        <v>0</v>
      </c>
      <c r="L51" s="7" t="e">
        <f t="shared" si="4"/>
        <v>#DIV/0!</v>
      </c>
      <c r="M51" s="7" t="e">
        <f t="shared" si="5"/>
        <v>#DIV/0!</v>
      </c>
      <c r="N51" s="7" t="e">
        <f t="shared" si="6"/>
        <v>#DIV/0!</v>
      </c>
    </row>
    <row r="52" spans="1:14" s="2" customFormat="1" ht="63">
      <c r="A52" s="12" t="s">
        <v>99</v>
      </c>
      <c r="B52" s="13" t="s">
        <v>100</v>
      </c>
      <c r="C52" s="14">
        <v>26301000</v>
      </c>
      <c r="D52" s="14">
        <f t="shared" si="7"/>
        <v>-2757000</v>
      </c>
      <c r="E52" s="14">
        <v>23544000</v>
      </c>
      <c r="F52" s="14">
        <v>23544000</v>
      </c>
      <c r="G52" s="14">
        <v>23544000</v>
      </c>
      <c r="H52" s="15">
        <v>6.7</v>
      </c>
      <c r="I52" s="14">
        <f t="shared" si="1"/>
        <v>-2757000</v>
      </c>
      <c r="J52" s="1">
        <f t="shared" si="2"/>
        <v>0</v>
      </c>
      <c r="K52" s="1">
        <f t="shared" si="3"/>
        <v>0</v>
      </c>
      <c r="L52" s="7">
        <f t="shared" si="4"/>
        <v>89.51750883996806</v>
      </c>
      <c r="M52" s="7">
        <f t="shared" si="5"/>
        <v>100</v>
      </c>
      <c r="N52" s="7">
        <f t="shared" si="6"/>
        <v>100</v>
      </c>
    </row>
    <row r="53" spans="1:14" s="2" customFormat="1" ht="38.25" customHeight="1" hidden="1">
      <c r="A53" s="12" t="s">
        <v>110</v>
      </c>
      <c r="B53" s="13" t="s">
        <v>111</v>
      </c>
      <c r="C53" s="14">
        <v>0</v>
      </c>
      <c r="D53" s="14">
        <f t="shared" si="7"/>
        <v>0</v>
      </c>
      <c r="E53" s="14">
        <v>0</v>
      </c>
      <c r="F53" s="14">
        <v>0</v>
      </c>
      <c r="G53" s="14">
        <v>0</v>
      </c>
      <c r="H53" s="15">
        <f>G53/G55*100</f>
        <v>0</v>
      </c>
      <c r="I53" s="14">
        <f t="shared" si="1"/>
        <v>0</v>
      </c>
      <c r="J53" s="1">
        <f t="shared" si="2"/>
        <v>0</v>
      </c>
      <c r="K53" s="1">
        <f t="shared" si="3"/>
        <v>0</v>
      </c>
      <c r="L53" s="7">
        <v>0</v>
      </c>
      <c r="M53" s="7">
        <v>0</v>
      </c>
      <c r="N53" s="7">
        <v>0</v>
      </c>
    </row>
    <row r="54" spans="1:14" s="10" customFormat="1" ht="63">
      <c r="A54" s="28" t="s">
        <v>101</v>
      </c>
      <c r="B54" s="26" t="s">
        <v>102</v>
      </c>
      <c r="C54" s="19">
        <f>SUM(C52:C53)</f>
        <v>26301000</v>
      </c>
      <c r="D54" s="19">
        <f>SUM(D52:D53)</f>
        <v>-2757000</v>
      </c>
      <c r="E54" s="19">
        <f>SUM(E52:E53)</f>
        <v>23544000</v>
      </c>
      <c r="F54" s="19">
        <f>SUM(F52:F53)</f>
        <v>23544000</v>
      </c>
      <c r="G54" s="19">
        <f>SUM(G52:G53)</f>
        <v>23544000</v>
      </c>
      <c r="H54" s="24">
        <v>6.7</v>
      </c>
      <c r="I54" s="19">
        <f t="shared" si="1"/>
        <v>-2757000</v>
      </c>
      <c r="J54" s="8">
        <f t="shared" si="2"/>
        <v>0</v>
      </c>
      <c r="K54" s="8">
        <f t="shared" si="3"/>
        <v>0</v>
      </c>
      <c r="L54" s="9">
        <f t="shared" si="4"/>
        <v>89.51750883996806</v>
      </c>
      <c r="M54" s="9">
        <f t="shared" si="5"/>
        <v>100</v>
      </c>
      <c r="N54" s="9">
        <f t="shared" si="6"/>
        <v>100</v>
      </c>
    </row>
    <row r="55" spans="1:14" s="10" customFormat="1" ht="15.75">
      <c r="A55" s="29" t="s">
        <v>0</v>
      </c>
      <c r="B55" s="27"/>
      <c r="C55" s="20">
        <f>C54+C51+C49+C47+C45+C40+C37+C34+C28+C26+C22+C14+C16</f>
        <v>297980394</v>
      </c>
      <c r="D55" s="20">
        <f>D54+D51+D49+D47+D45+D40+D37+D34+D28+D26+D22+D14+D16</f>
        <v>60173262.050000004</v>
      </c>
      <c r="E55" s="20">
        <f>E54+E51+E49+E47+E45+E40+E37+E34+E28+E26+E22+E14+E16</f>
        <v>358153656.04999995</v>
      </c>
      <c r="F55" s="20">
        <f>F54+F51+F49+F47+F45+F40+F37+F34+F28+F26+F22+F14+F16</f>
        <v>358153656.04999995</v>
      </c>
      <c r="G55" s="20">
        <f>G54+G51+G49+G47+G45+G40+G37+G34+G28+G26+G22+G14+G16</f>
        <v>354907669.92999995</v>
      </c>
      <c r="H55" s="24">
        <f>G55/G55*100</f>
        <v>100</v>
      </c>
      <c r="I55" s="19">
        <f t="shared" si="1"/>
        <v>56927275.92999995</v>
      </c>
      <c r="J55" s="8">
        <f t="shared" si="2"/>
        <v>-3245986.120000005</v>
      </c>
      <c r="K55" s="8">
        <f t="shared" si="3"/>
        <v>-3245986.120000005</v>
      </c>
      <c r="L55" s="9">
        <f t="shared" si="4"/>
        <v>119.10436964184964</v>
      </c>
      <c r="M55" s="9">
        <f t="shared" si="5"/>
        <v>99.09368896138064</v>
      </c>
      <c r="N55" s="9">
        <f t="shared" si="6"/>
        <v>99.09368896138064</v>
      </c>
    </row>
    <row r="56" spans="1:9" s="2" customFormat="1" ht="12.75" customHeight="1">
      <c r="A56" s="16"/>
      <c r="B56" s="16"/>
      <c r="C56" s="16"/>
      <c r="D56" s="16"/>
      <c r="E56" s="16"/>
      <c r="F56" s="16"/>
      <c r="G56" s="16"/>
      <c r="H56" s="16"/>
      <c r="I56" s="16"/>
    </row>
    <row r="57" spans="1:9" s="2" customFormat="1" ht="12.75" customHeight="1">
      <c r="A57" s="16"/>
      <c r="B57" s="16"/>
      <c r="C57" s="16"/>
      <c r="D57" s="25"/>
      <c r="E57" s="16"/>
      <c r="F57" s="16"/>
      <c r="G57" s="16"/>
      <c r="H57" s="16"/>
      <c r="I57" s="16"/>
    </row>
    <row r="58" spans="1:9" s="2" customFormat="1" ht="12.75" customHeight="1">
      <c r="A58" s="16"/>
      <c r="B58" s="16"/>
      <c r="C58" s="16"/>
      <c r="D58" s="23"/>
      <c r="E58" s="16"/>
      <c r="F58" s="16"/>
      <c r="G58" s="16"/>
      <c r="H58" s="16"/>
      <c r="I58" s="16"/>
    </row>
    <row r="59" spans="1:9" s="2" customFormat="1" ht="12.75" customHeight="1">
      <c r="A59" s="16"/>
      <c r="B59" s="16"/>
      <c r="C59" s="16"/>
      <c r="D59" s="25"/>
      <c r="E59" s="16"/>
      <c r="F59" s="16"/>
      <c r="G59" s="16"/>
      <c r="H59" s="16"/>
      <c r="I59" s="16"/>
    </row>
    <row r="60" spans="1:9" s="2" customFormat="1" ht="12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s="2" customFormat="1" ht="12.7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s="2" customFormat="1" ht="12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s="2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s="2" customFormat="1" ht="12.7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s="2" customFormat="1" ht="12.75" customHeight="1">
      <c r="A65" s="16"/>
      <c r="B65" s="16"/>
      <c r="C65" s="16"/>
      <c r="D65" s="16"/>
      <c r="E65" s="16"/>
      <c r="F65" s="16"/>
      <c r="G65" s="16"/>
      <c r="H65" s="16"/>
      <c r="I65" s="16"/>
    </row>
    <row r="66" spans="1:9" s="2" customFormat="1" ht="12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2" customFormat="1" ht="12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s="2" customFormat="1" ht="12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s="2" customFormat="1" ht="12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s="2" customFormat="1" ht="12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2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2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s="2" customFormat="1" ht="12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s="2" customFormat="1" ht="12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s="2" customFormat="1" ht="12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s="2" customFormat="1" ht="12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s="2" customFormat="1" ht="12.7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s="2" customFormat="1" ht="12.75" customHeight="1">
      <c r="A78" s="16"/>
      <c r="B78" s="16"/>
      <c r="C78" s="16"/>
      <c r="D78" s="16"/>
      <c r="E78" s="16"/>
      <c r="F78" s="16"/>
      <c r="G78" s="16"/>
      <c r="H78" s="16"/>
      <c r="I78" s="16"/>
    </row>
    <row r="79" spans="1:9" s="2" customFormat="1" ht="12.7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s="2" customFormat="1" ht="12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s="2" customFormat="1" ht="12.75" customHeight="1">
      <c r="A81" s="16"/>
      <c r="B81" s="16"/>
      <c r="C81" s="16"/>
      <c r="D81" s="16"/>
      <c r="E81" s="16"/>
      <c r="F81" s="16"/>
      <c r="G81" s="16"/>
      <c r="H81" s="16"/>
      <c r="I81" s="16"/>
    </row>
    <row r="82" spans="1:9" s="2" customFormat="1" ht="12.75" customHeight="1">
      <c r="A82" s="16"/>
      <c r="B82" s="16"/>
      <c r="C82" s="16"/>
      <c r="D82" s="16"/>
      <c r="E82" s="16"/>
      <c r="F82" s="16"/>
      <c r="G82" s="16"/>
      <c r="H82" s="16"/>
      <c r="I82" s="16"/>
    </row>
    <row r="83" spans="1:9" s="2" customFormat="1" ht="12.7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s="2" customFormat="1" ht="12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s="2" customFormat="1" ht="12.7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s="2" customFormat="1" ht="12.7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s="2" customFormat="1" ht="12.7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s="2" customFormat="1" ht="12.7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s="2" customFormat="1" ht="12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s="2" customFormat="1" ht="12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s="2" customFormat="1" ht="12.75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s="2" customFormat="1" ht="12.7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s="2" customFormat="1" ht="12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s="2" customFormat="1" ht="12.7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s="2" customFormat="1" ht="12.75" customHeight="1">
      <c r="A95" s="16"/>
      <c r="B95" s="16"/>
      <c r="C95" s="16"/>
      <c r="D95" s="16"/>
      <c r="E95" s="16"/>
      <c r="F95" s="16"/>
      <c r="G95" s="16"/>
      <c r="H95" s="16"/>
      <c r="I95" s="16"/>
    </row>
    <row r="96" spans="1:9" s="2" customFormat="1" ht="12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s="2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s="2" customFormat="1" ht="12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s="2" customFormat="1" ht="12.75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s="2" customFormat="1" ht="12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s="2" customFormat="1" ht="12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2" customFormat="1" ht="12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s="2" customFormat="1" ht="12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s="2" customFormat="1" ht="12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s="2" customFormat="1" ht="12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s="2" customFormat="1" ht="12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s="2" customFormat="1" ht="12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s="2" customFormat="1" ht="12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s="2" customFormat="1" ht="12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2" customFormat="1" ht="12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2" customFormat="1" ht="12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2" customFormat="1" ht="12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2" customFormat="1" ht="12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2" customFormat="1" ht="12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2" customFormat="1" ht="12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2" customFormat="1" ht="12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2" customFormat="1" ht="12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2" customFormat="1" ht="12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2" customFormat="1" ht="12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2" customFormat="1" ht="12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2" customFormat="1" ht="12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2" customFormat="1" ht="12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2" customFormat="1" ht="12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2" customFormat="1" ht="12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2" customFormat="1" ht="12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s="2" customFormat="1" ht="12.75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s="2" customFormat="1" ht="12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s="2" customFormat="1" ht="12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s="2" customFormat="1" ht="12.75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s="2" customFormat="1" ht="12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s="2" customFormat="1" ht="12.75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s="2" customFormat="1" ht="12.7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s="2" customFormat="1" ht="12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2" customFormat="1" ht="12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s="2" customFormat="1" ht="12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s="2" customFormat="1" ht="12.75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s="2" customFormat="1" ht="12.7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s="2" customFormat="1" ht="12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s="2" customFormat="1" ht="12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s="2" customFormat="1" ht="12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s="2" customFormat="1" ht="12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s="2" customFormat="1" ht="12.75" customHeight="1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s="2" customFormat="1" ht="12.75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s="2" customFormat="1" ht="12.75" customHeight="1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s="2" customFormat="1" ht="12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s="2" customFormat="1" ht="12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s="2" customFormat="1" ht="12.75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s="2" customFormat="1" ht="12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s="2" customFormat="1" ht="12.7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s="2" customFormat="1" ht="12.7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s="2" customFormat="1" ht="12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2" customFormat="1" ht="12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s="2" customFormat="1" ht="12.75" customHeigh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s="2" customFormat="1" ht="12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s="2" customFormat="1" ht="12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s="2" customFormat="1" ht="12.7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s="2" customFormat="1" ht="12.7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s="2" customFormat="1" ht="12.75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s="2" customFormat="1" ht="12.75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s="2" customFormat="1" ht="12.7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s="2" customFormat="1" ht="12.7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s="2" customFormat="1" ht="12.75" customHeight="1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s="2" customFormat="1" ht="12.75" customHeight="1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s="2" customFormat="1" ht="12.75" customHeight="1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s="2" customFormat="1" ht="12.75" customHeight="1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s="2" customFormat="1" ht="12.75" customHeight="1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s="2" customFormat="1" ht="12.75" customHeight="1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s="2" customFormat="1" ht="12.75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s="2" customFormat="1" ht="12.75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s="2" customFormat="1" ht="12.75" customHeight="1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s="2" customFormat="1" ht="12.75" customHeight="1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s="2" customFormat="1" ht="12.7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s="2" customFormat="1" ht="12.75" customHeight="1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s="2" customFormat="1" ht="12.75" customHeight="1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s="2" customFormat="1" ht="12.75" customHeight="1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s="2" customFormat="1" ht="12.75" customHeight="1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s="2" customFormat="1" ht="12.75" customHeight="1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s="2" customFormat="1" ht="12.75" customHeight="1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s="2" customFormat="1" ht="12.75" customHeight="1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s="2" customFormat="1" ht="12.75" customHeight="1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s="2" customFormat="1" ht="12.75" customHeight="1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s="2" customFormat="1" ht="12.75" customHeight="1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s="2" customFormat="1" ht="12.75" customHeight="1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s="2" customFormat="1" ht="12.75" customHeight="1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s="2" customFormat="1" ht="12.75" customHeight="1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s="2" customFormat="1" ht="12.75" customHeight="1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s="2" customFormat="1" ht="12.75" customHeight="1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s="2" customFormat="1" ht="12.75" customHeight="1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s="2" customFormat="1" ht="12.75" customHeight="1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s="2" customFormat="1" ht="12.75" customHeight="1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s="2" customFormat="1" ht="12.75" customHeight="1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s="2" customFormat="1" ht="12.75" customHeight="1">
      <c r="A192" s="16"/>
      <c r="B192" s="16"/>
      <c r="C192" s="16"/>
      <c r="D192" s="16"/>
      <c r="E192" s="16"/>
      <c r="F192" s="16"/>
      <c r="G192" s="16"/>
      <c r="H192" s="16"/>
      <c r="I192" s="16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mta</cp:lastModifiedBy>
  <cp:lastPrinted>2016-02-01T06:16:02Z</cp:lastPrinted>
  <dcterms:created xsi:type="dcterms:W3CDTF">2002-03-11T10:22:12Z</dcterms:created>
  <dcterms:modified xsi:type="dcterms:W3CDTF">2017-04-13T10:11:11Z</dcterms:modified>
  <cp:category/>
  <cp:version/>
  <cp:contentType/>
  <cp:contentStatus/>
</cp:coreProperties>
</file>