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activeTab="1"/>
  </bookViews>
  <sheets>
    <sheet name="районный бюджет" sheetId="1" r:id="rId1"/>
    <sheet name="консолидированный бюджет" sheetId="2" r:id="rId2"/>
  </sheets>
  <definedNames>
    <definedName name="LAST_CELL" localSheetId="0">'районный бюджет'!$K$224</definedName>
    <definedName name="_xlnm.Print_Titles" localSheetId="0">'районный бюджет'!$11:$12</definedName>
  </definedNames>
  <calcPr calcId="124519"/>
</workbook>
</file>

<file path=xl/calcChain.xml><?xml version="1.0" encoding="utf-8"?>
<calcChain xmlns="http://schemas.openxmlformats.org/spreadsheetml/2006/main">
  <c r="N326" i="2"/>
  <c r="L326"/>
  <c r="J326"/>
  <c r="I326"/>
  <c r="N325"/>
  <c r="M325"/>
  <c r="L325"/>
  <c r="K325"/>
  <c r="J325"/>
  <c r="I325"/>
  <c r="N324"/>
  <c r="M324"/>
  <c r="L324"/>
  <c r="K324"/>
  <c r="J324"/>
  <c r="I324"/>
  <c r="N323"/>
  <c r="M323"/>
  <c r="L323"/>
  <c r="K323"/>
  <c r="J323"/>
  <c r="I323"/>
  <c r="N322"/>
  <c r="M322"/>
  <c r="L322"/>
  <c r="K322"/>
  <c r="J322"/>
  <c r="I322"/>
  <c r="N321"/>
  <c r="M321"/>
  <c r="L321"/>
  <c r="K321"/>
  <c r="J321"/>
  <c r="I321"/>
  <c r="N320"/>
  <c r="M320"/>
  <c r="L320"/>
  <c r="K320"/>
  <c r="J320"/>
  <c r="I320"/>
  <c r="N319"/>
  <c r="M319"/>
  <c r="L319"/>
  <c r="K319"/>
  <c r="J319"/>
  <c r="I319"/>
  <c r="N318"/>
  <c r="M318"/>
  <c r="L318"/>
  <c r="K318"/>
  <c r="J318"/>
  <c r="I318"/>
  <c r="N317"/>
  <c r="M317"/>
  <c r="L317"/>
  <c r="K317"/>
  <c r="J317"/>
  <c r="I317"/>
  <c r="N316"/>
  <c r="M316"/>
  <c r="L316"/>
  <c r="K316"/>
  <c r="J316"/>
  <c r="I316"/>
  <c r="N315"/>
  <c r="M315"/>
  <c r="L315"/>
  <c r="K315"/>
  <c r="J315"/>
  <c r="I315"/>
  <c r="N314"/>
  <c r="M314"/>
  <c r="L314"/>
  <c r="J314"/>
  <c r="I314"/>
  <c r="N313"/>
  <c r="M313"/>
  <c r="L313"/>
  <c r="K313"/>
  <c r="J313"/>
  <c r="I313"/>
  <c r="N312"/>
  <c r="M312"/>
  <c r="L312"/>
  <c r="J312"/>
  <c r="I312"/>
  <c r="N311"/>
  <c r="M311"/>
  <c r="L311"/>
  <c r="J311"/>
  <c r="I311"/>
  <c r="N310"/>
  <c r="M310"/>
  <c r="L310"/>
  <c r="K310"/>
  <c r="J310"/>
  <c r="I310"/>
  <c r="N309"/>
  <c r="M309"/>
  <c r="L309"/>
  <c r="J309"/>
  <c r="N308"/>
  <c r="I308"/>
  <c r="F308"/>
  <c r="J308" s="1"/>
  <c r="E308"/>
  <c r="D308"/>
  <c r="D307" s="1"/>
  <c r="C308"/>
  <c r="C307" s="1"/>
  <c r="C243" s="1"/>
  <c r="F307"/>
  <c r="M307" s="1"/>
  <c r="E307"/>
  <c r="N306"/>
  <c r="M306"/>
  <c r="L306"/>
  <c r="J306"/>
  <c r="I306"/>
  <c r="N305"/>
  <c r="M305"/>
  <c r="L305"/>
  <c r="K305"/>
  <c r="J305"/>
  <c r="I305"/>
  <c r="N304"/>
  <c r="M304"/>
  <c r="L304"/>
  <c r="K304"/>
  <c r="J304"/>
  <c r="I304"/>
  <c r="N303"/>
  <c r="M303"/>
  <c r="L303"/>
  <c r="K303"/>
  <c r="J303"/>
  <c r="I303"/>
  <c r="N302"/>
  <c r="M302"/>
  <c r="L302"/>
  <c r="K302"/>
  <c r="J302"/>
  <c r="I302"/>
  <c r="N301"/>
  <c r="M301"/>
  <c r="L301"/>
  <c r="K301"/>
  <c r="J301"/>
  <c r="I301"/>
  <c r="N300"/>
  <c r="M300"/>
  <c r="L300"/>
  <c r="K300"/>
  <c r="J300"/>
  <c r="I300"/>
  <c r="N299"/>
  <c r="M299"/>
  <c r="L299"/>
  <c r="K299"/>
  <c r="J299"/>
  <c r="I299"/>
  <c r="N298"/>
  <c r="M298"/>
  <c r="L298"/>
  <c r="K298"/>
  <c r="J298"/>
  <c r="I298"/>
  <c r="N297"/>
  <c r="M297"/>
  <c r="L297"/>
  <c r="K297"/>
  <c r="J297"/>
  <c r="I297"/>
  <c r="N296"/>
  <c r="M296"/>
  <c r="L296"/>
  <c r="K296"/>
  <c r="J296"/>
  <c r="I296"/>
  <c r="N295"/>
  <c r="M295"/>
  <c r="L295"/>
  <c r="K295"/>
  <c r="J295"/>
  <c r="I295"/>
  <c r="N294"/>
  <c r="M294"/>
  <c r="L294"/>
  <c r="K294"/>
  <c r="J294"/>
  <c r="I294"/>
  <c r="N293"/>
  <c r="M293"/>
  <c r="L293"/>
  <c r="K293"/>
  <c r="J293"/>
  <c r="I293"/>
  <c r="N292"/>
  <c r="M292"/>
  <c r="L292"/>
  <c r="K292"/>
  <c r="J292"/>
  <c r="I292"/>
  <c r="N291"/>
  <c r="M291"/>
  <c r="L291"/>
  <c r="K291"/>
  <c r="J291"/>
  <c r="I291"/>
  <c r="N290"/>
  <c r="M290"/>
  <c r="L290"/>
  <c r="K290"/>
  <c r="J290"/>
  <c r="I290"/>
  <c r="N289"/>
  <c r="M289"/>
  <c r="L289"/>
  <c r="K289"/>
  <c r="J289"/>
  <c r="I289"/>
  <c r="N288"/>
  <c r="M288"/>
  <c r="L288"/>
  <c r="K288"/>
  <c r="J288"/>
  <c r="I288"/>
  <c r="N287"/>
  <c r="M287"/>
  <c r="L287"/>
  <c r="K287"/>
  <c r="J287"/>
  <c r="I287"/>
  <c r="N286"/>
  <c r="M286"/>
  <c r="L286"/>
  <c r="K286"/>
  <c r="J286"/>
  <c r="I286"/>
  <c r="N285"/>
  <c r="M285"/>
  <c r="L285"/>
  <c r="K285"/>
  <c r="J285"/>
  <c r="I285"/>
  <c r="N284"/>
  <c r="M284"/>
  <c r="L284"/>
  <c r="K284"/>
  <c r="J284"/>
  <c r="I284"/>
  <c r="N283"/>
  <c r="M283"/>
  <c r="L283"/>
  <c r="K283"/>
  <c r="J283"/>
  <c r="I283"/>
  <c r="N282"/>
  <c r="M282"/>
  <c r="L282"/>
  <c r="K282"/>
  <c r="J282"/>
  <c r="I282"/>
  <c r="N281"/>
  <c r="M281"/>
  <c r="L281"/>
  <c r="K281"/>
  <c r="J281"/>
  <c r="I281"/>
  <c r="N280"/>
  <c r="M280"/>
  <c r="L280"/>
  <c r="K280"/>
  <c r="J280"/>
  <c r="I280"/>
  <c r="N279"/>
  <c r="M279"/>
  <c r="L279"/>
  <c r="K279"/>
  <c r="J279"/>
  <c r="I279"/>
  <c r="N278"/>
  <c r="M278"/>
  <c r="L278"/>
  <c r="K278"/>
  <c r="J278"/>
  <c r="I278"/>
  <c r="N277"/>
  <c r="M277"/>
  <c r="L277"/>
  <c r="K277"/>
  <c r="J277"/>
  <c r="I277"/>
  <c r="N276"/>
  <c r="M276"/>
  <c r="L276"/>
  <c r="K276"/>
  <c r="J276"/>
  <c r="I276"/>
  <c r="N275"/>
  <c r="M275"/>
  <c r="L275"/>
  <c r="K275"/>
  <c r="J275"/>
  <c r="I275"/>
  <c r="N274"/>
  <c r="M274"/>
  <c r="L274"/>
  <c r="K274"/>
  <c r="J274"/>
  <c r="I274"/>
  <c r="N273"/>
  <c r="M273"/>
  <c r="L273"/>
  <c r="K273"/>
  <c r="J273"/>
  <c r="I273"/>
  <c r="N272"/>
  <c r="M272"/>
  <c r="L272"/>
  <c r="K272"/>
  <c r="J272"/>
  <c r="I272"/>
  <c r="N271"/>
  <c r="M271"/>
  <c r="L271"/>
  <c r="K271"/>
  <c r="J271"/>
  <c r="I271"/>
  <c r="N270"/>
  <c r="M270"/>
  <c r="L270"/>
  <c r="K270"/>
  <c r="J270"/>
  <c r="I270"/>
  <c r="N269"/>
  <c r="M269"/>
  <c r="L269"/>
  <c r="K269"/>
  <c r="J269"/>
  <c r="I269"/>
  <c r="N268"/>
  <c r="M268"/>
  <c r="L268"/>
  <c r="K268"/>
  <c r="J268"/>
  <c r="I268"/>
  <c r="N267"/>
  <c r="M267"/>
  <c r="L267"/>
  <c r="K267"/>
  <c r="J267"/>
  <c r="I267"/>
  <c r="N266"/>
  <c r="M266"/>
  <c r="L266"/>
  <c r="K266"/>
  <c r="J266"/>
  <c r="I266"/>
  <c r="N265"/>
  <c r="M265"/>
  <c r="L265"/>
  <c r="K265"/>
  <c r="J265"/>
  <c r="I265"/>
  <c r="N264"/>
  <c r="M264"/>
  <c r="L264"/>
  <c r="K264"/>
  <c r="J264"/>
  <c r="I264"/>
  <c r="N263"/>
  <c r="M263"/>
  <c r="L263"/>
  <c r="K263"/>
  <c r="J263"/>
  <c r="I263"/>
  <c r="N262"/>
  <c r="M262"/>
  <c r="L262"/>
  <c r="K262"/>
  <c r="J262"/>
  <c r="I262"/>
  <c r="N261"/>
  <c r="M261"/>
  <c r="L261"/>
  <c r="K261"/>
  <c r="J261"/>
  <c r="I261"/>
  <c r="N260"/>
  <c r="M260"/>
  <c r="L260"/>
  <c r="K260"/>
  <c r="J260"/>
  <c r="I260"/>
  <c r="N259"/>
  <c r="M259"/>
  <c r="L259"/>
  <c r="K259"/>
  <c r="J259"/>
  <c r="I259"/>
  <c r="N258"/>
  <c r="M258"/>
  <c r="L258"/>
  <c r="K258"/>
  <c r="J258"/>
  <c r="I258"/>
  <c r="N257"/>
  <c r="M257"/>
  <c r="L257"/>
  <c r="K257"/>
  <c r="J257"/>
  <c r="I257"/>
  <c r="N256"/>
  <c r="M256"/>
  <c r="L256"/>
  <c r="K256"/>
  <c r="J256"/>
  <c r="I256"/>
  <c r="N255"/>
  <c r="M255"/>
  <c r="L255"/>
  <c r="K255"/>
  <c r="J255"/>
  <c r="I255"/>
  <c r="N254"/>
  <c r="M254"/>
  <c r="L254"/>
  <c r="K254"/>
  <c r="J254"/>
  <c r="I254"/>
  <c r="N253"/>
  <c r="M253"/>
  <c r="L253"/>
  <c r="K253"/>
  <c r="J253"/>
  <c r="I253"/>
  <c r="N252"/>
  <c r="M252"/>
  <c r="L252"/>
  <c r="K252"/>
  <c r="J252"/>
  <c r="I252"/>
  <c r="N251"/>
  <c r="M251"/>
  <c r="L251"/>
  <c r="K251"/>
  <c r="J251"/>
  <c r="I251"/>
  <c r="N250"/>
  <c r="M250"/>
  <c r="L250"/>
  <c r="K250"/>
  <c r="J250"/>
  <c r="I250"/>
  <c r="N249"/>
  <c r="M249"/>
  <c r="L249"/>
  <c r="K249"/>
  <c r="J249"/>
  <c r="I249"/>
  <c r="N248"/>
  <c r="M248"/>
  <c r="L248"/>
  <c r="K248"/>
  <c r="J248"/>
  <c r="I248"/>
  <c r="N247"/>
  <c r="M247"/>
  <c r="L247"/>
  <c r="K247"/>
  <c r="J247"/>
  <c r="I247"/>
  <c r="N246"/>
  <c r="M246"/>
  <c r="L246"/>
  <c r="K246"/>
  <c r="J246"/>
  <c r="I246"/>
  <c r="N245"/>
  <c r="M245"/>
  <c r="L245"/>
  <c r="K245"/>
  <c r="J245"/>
  <c r="I245"/>
  <c r="M244"/>
  <c r="I244"/>
  <c r="F244"/>
  <c r="N244" s="1"/>
  <c r="E244"/>
  <c r="D244"/>
  <c r="D243" s="1"/>
  <c r="L243" s="1"/>
  <c r="C244"/>
  <c r="F243"/>
  <c r="M243" s="1"/>
  <c r="E243"/>
  <c r="N242"/>
  <c r="M242"/>
  <c r="L242"/>
  <c r="K242"/>
  <c r="J242"/>
  <c r="I242"/>
  <c r="N241"/>
  <c r="M241"/>
  <c r="L241"/>
  <c r="K241"/>
  <c r="J241"/>
  <c r="I241"/>
  <c r="K240"/>
  <c r="F240"/>
  <c r="L240" s="1"/>
  <c r="E240"/>
  <c r="D240"/>
  <c r="C240"/>
  <c r="N239"/>
  <c r="M239"/>
  <c r="L239"/>
  <c r="K239"/>
  <c r="J239"/>
  <c r="I239"/>
  <c r="N238"/>
  <c r="M238"/>
  <c r="L238"/>
  <c r="K238"/>
  <c r="J238"/>
  <c r="I238"/>
  <c r="K237"/>
  <c r="F237"/>
  <c r="L237" s="1"/>
  <c r="E237"/>
  <c r="D237"/>
  <c r="C237"/>
  <c r="C231" s="1"/>
  <c r="C108" s="1"/>
  <c r="N236"/>
  <c r="M236"/>
  <c r="L236"/>
  <c r="K236"/>
  <c r="J236"/>
  <c r="I236"/>
  <c r="N235"/>
  <c r="M235"/>
  <c r="L235"/>
  <c r="K235"/>
  <c r="J235"/>
  <c r="I235"/>
  <c r="N234"/>
  <c r="M234"/>
  <c r="L234"/>
  <c r="K234"/>
  <c r="J234"/>
  <c r="I234"/>
  <c r="N233"/>
  <c r="M233"/>
  <c r="L233"/>
  <c r="K233"/>
  <c r="J233"/>
  <c r="I233"/>
  <c r="N232"/>
  <c r="L232"/>
  <c r="J232"/>
  <c r="E231"/>
  <c r="D231"/>
  <c r="N230"/>
  <c r="M230"/>
  <c r="L230"/>
  <c r="K230"/>
  <c r="J230"/>
  <c r="I230"/>
  <c r="N229"/>
  <c r="M229"/>
  <c r="L229"/>
  <c r="K229"/>
  <c r="J229"/>
  <c r="I229"/>
  <c r="N228"/>
  <c r="M228"/>
  <c r="L228"/>
  <c r="K228"/>
  <c r="J228"/>
  <c r="I228"/>
  <c r="N227"/>
  <c r="M227"/>
  <c r="L227"/>
  <c r="K227"/>
  <c r="J227"/>
  <c r="I227"/>
  <c r="N226"/>
  <c r="M226"/>
  <c r="L226"/>
  <c r="K226"/>
  <c r="J226"/>
  <c r="I226"/>
  <c r="N225"/>
  <c r="M225"/>
  <c r="L225"/>
  <c r="K225"/>
  <c r="J225"/>
  <c r="I225"/>
  <c r="N224"/>
  <c r="M224"/>
  <c r="L224"/>
  <c r="K224"/>
  <c r="J224"/>
  <c r="I224"/>
  <c r="N223"/>
  <c r="M223"/>
  <c r="L223"/>
  <c r="K223"/>
  <c r="J223"/>
  <c r="I223"/>
  <c r="N222"/>
  <c r="M222"/>
  <c r="L222"/>
  <c r="J222"/>
  <c r="I222"/>
  <c r="N221"/>
  <c r="M221"/>
  <c r="L221"/>
  <c r="K221"/>
  <c r="J221"/>
  <c r="I221"/>
  <c r="N220"/>
  <c r="M220"/>
  <c r="L220"/>
  <c r="K220"/>
  <c r="J220"/>
  <c r="I220"/>
  <c r="N219"/>
  <c r="M219"/>
  <c r="L219"/>
  <c r="K219"/>
  <c r="J219"/>
  <c r="I219"/>
  <c r="N218"/>
  <c r="M218"/>
  <c r="L218"/>
  <c r="J218"/>
  <c r="I218"/>
  <c r="N217"/>
  <c r="L217"/>
  <c r="J217"/>
  <c r="I217"/>
  <c r="N216"/>
  <c r="M216"/>
  <c r="L216"/>
  <c r="K216"/>
  <c r="J216"/>
  <c r="I216"/>
  <c r="N215"/>
  <c r="M215"/>
  <c r="L215"/>
  <c r="K215"/>
  <c r="J215"/>
  <c r="I215"/>
  <c r="N214"/>
  <c r="M214"/>
  <c r="L214"/>
  <c r="J214"/>
  <c r="I214"/>
  <c r="N213"/>
  <c r="M213"/>
  <c r="L213"/>
  <c r="K213"/>
  <c r="J213"/>
  <c r="I213"/>
  <c r="N212"/>
  <c r="M212"/>
  <c r="L212"/>
  <c r="K212"/>
  <c r="J212"/>
  <c r="I212"/>
  <c r="N211"/>
  <c r="M211"/>
  <c r="L211"/>
  <c r="K211"/>
  <c r="J211"/>
  <c r="I211"/>
  <c r="N210"/>
  <c r="M210"/>
  <c r="L210"/>
  <c r="K210"/>
  <c r="J210"/>
  <c r="I210"/>
  <c r="N209"/>
  <c r="M209"/>
  <c r="L209"/>
  <c r="K209"/>
  <c r="J209"/>
  <c r="I209"/>
  <c r="N208"/>
  <c r="M208"/>
  <c r="L208"/>
  <c r="K208"/>
  <c r="J208"/>
  <c r="I208"/>
  <c r="N207"/>
  <c r="M207"/>
  <c r="L207"/>
  <c r="K207"/>
  <c r="J207"/>
  <c r="I207"/>
  <c r="N206"/>
  <c r="M206"/>
  <c r="L206"/>
  <c r="K206"/>
  <c r="J206"/>
  <c r="I206"/>
  <c r="N205"/>
  <c r="M205"/>
  <c r="L205"/>
  <c r="K205"/>
  <c r="J205"/>
  <c r="I205"/>
  <c r="N204"/>
  <c r="M204"/>
  <c r="L204"/>
  <c r="K204"/>
  <c r="J204"/>
  <c r="I204"/>
  <c r="N203"/>
  <c r="M203"/>
  <c r="L203"/>
  <c r="K203"/>
  <c r="J203"/>
  <c r="I203"/>
  <c r="N202"/>
  <c r="M202"/>
  <c r="L202"/>
  <c r="K202"/>
  <c r="J202"/>
  <c r="I202"/>
  <c r="N201"/>
  <c r="M201"/>
  <c r="L201"/>
  <c r="K201"/>
  <c r="J201"/>
  <c r="I201"/>
  <c r="N200"/>
  <c r="M200"/>
  <c r="L200"/>
  <c r="K200"/>
  <c r="J200"/>
  <c r="I200"/>
  <c r="N199"/>
  <c r="L199"/>
  <c r="J199"/>
  <c r="N198"/>
  <c r="M198"/>
  <c r="L198"/>
  <c r="K198"/>
  <c r="J198"/>
  <c r="I198"/>
  <c r="N197"/>
  <c r="M197"/>
  <c r="L197"/>
  <c r="K197"/>
  <c r="J197"/>
  <c r="I197"/>
  <c r="N196"/>
  <c r="M196"/>
  <c r="L196"/>
  <c r="K196"/>
  <c r="J196"/>
  <c r="I196"/>
  <c r="N195"/>
  <c r="M195"/>
  <c r="L195"/>
  <c r="J195"/>
  <c r="N194"/>
  <c r="M194"/>
  <c r="L194"/>
  <c r="K194"/>
  <c r="J194"/>
  <c r="I194"/>
  <c r="N193"/>
  <c r="M193"/>
  <c r="L193"/>
  <c r="K193"/>
  <c r="J193"/>
  <c r="I193"/>
  <c r="N192"/>
  <c r="M192"/>
  <c r="L192"/>
  <c r="J192"/>
  <c r="I192"/>
  <c r="N191"/>
  <c r="M191"/>
  <c r="L191"/>
  <c r="K191"/>
  <c r="J191"/>
  <c r="I191"/>
  <c r="N190"/>
  <c r="M190"/>
  <c r="L190"/>
  <c r="K190"/>
  <c r="J190"/>
  <c r="I190"/>
  <c r="N189"/>
  <c r="M189"/>
  <c r="L189"/>
  <c r="K189"/>
  <c r="J189"/>
  <c r="I189"/>
  <c r="N188"/>
  <c r="M188"/>
  <c r="L188"/>
  <c r="K188"/>
  <c r="J188"/>
  <c r="I188"/>
  <c r="N187"/>
  <c r="M187"/>
  <c r="L187"/>
  <c r="K187"/>
  <c r="J187"/>
  <c r="I187"/>
  <c r="N186"/>
  <c r="M186"/>
  <c r="L186"/>
  <c r="K186"/>
  <c r="J186"/>
  <c r="I186"/>
  <c r="N185"/>
  <c r="M185"/>
  <c r="L185"/>
  <c r="K185"/>
  <c r="J185"/>
  <c r="I185"/>
  <c r="I184"/>
  <c r="F184"/>
  <c r="N184" s="1"/>
  <c r="E184"/>
  <c r="M184" s="1"/>
  <c r="D184"/>
  <c r="L184" s="1"/>
  <c r="C184"/>
  <c r="N183"/>
  <c r="M183"/>
  <c r="L183"/>
  <c r="K183"/>
  <c r="J183"/>
  <c r="I183"/>
  <c r="N182"/>
  <c r="M182"/>
  <c r="L182"/>
  <c r="J182"/>
  <c r="I182"/>
  <c r="N181"/>
  <c r="M181"/>
  <c r="L181"/>
  <c r="K181"/>
  <c r="J181"/>
  <c r="I181"/>
  <c r="N180"/>
  <c r="M180"/>
  <c r="L180"/>
  <c r="J180"/>
  <c r="I180"/>
  <c r="F179"/>
  <c r="L179" s="1"/>
  <c r="E179"/>
  <c r="E176" s="1"/>
  <c r="E173" s="1"/>
  <c r="D179"/>
  <c r="N178"/>
  <c r="M178"/>
  <c r="L178"/>
  <c r="K178"/>
  <c r="J178"/>
  <c r="I178"/>
  <c r="N177"/>
  <c r="L177"/>
  <c r="K177"/>
  <c r="J177"/>
  <c r="I177"/>
  <c r="D176"/>
  <c r="C176"/>
  <c r="N175"/>
  <c r="M175"/>
  <c r="L175"/>
  <c r="K175"/>
  <c r="J175"/>
  <c r="I175"/>
  <c r="N174"/>
  <c r="M174"/>
  <c r="L174"/>
  <c r="K174"/>
  <c r="J174"/>
  <c r="I174"/>
  <c r="D173"/>
  <c r="C173"/>
  <c r="N172"/>
  <c r="M172"/>
  <c r="L172"/>
  <c r="K172"/>
  <c r="J172"/>
  <c r="I172"/>
  <c r="N171"/>
  <c r="M171"/>
  <c r="L171"/>
  <c r="J171"/>
  <c r="I171"/>
  <c r="N170"/>
  <c r="M170"/>
  <c r="L170"/>
  <c r="K170"/>
  <c r="J170"/>
  <c r="I170"/>
  <c r="N169"/>
  <c r="M169"/>
  <c r="L169"/>
  <c r="J169"/>
  <c r="I169"/>
  <c r="I168"/>
  <c r="F168"/>
  <c r="J168" s="1"/>
  <c r="E168"/>
  <c r="M168" s="1"/>
  <c r="D168"/>
  <c r="C168"/>
  <c r="N167"/>
  <c r="M167"/>
  <c r="L167"/>
  <c r="K167"/>
  <c r="J167"/>
  <c r="I167"/>
  <c r="N166"/>
  <c r="M166"/>
  <c r="L166"/>
  <c r="K166"/>
  <c r="J166"/>
  <c r="I166"/>
  <c r="N165"/>
  <c r="M165"/>
  <c r="L165"/>
  <c r="K165"/>
  <c r="J165"/>
  <c r="I165"/>
  <c r="N164"/>
  <c r="M164"/>
  <c r="L164"/>
  <c r="K164"/>
  <c r="J164"/>
  <c r="I164"/>
  <c r="I163"/>
  <c r="F163"/>
  <c r="N163" s="1"/>
  <c r="E163"/>
  <c r="M163" s="1"/>
  <c r="D163"/>
  <c r="L163" s="1"/>
  <c r="C163"/>
  <c r="I162"/>
  <c r="F162"/>
  <c r="N162" s="1"/>
  <c r="E162"/>
  <c r="M162" s="1"/>
  <c r="D162"/>
  <c r="L162" s="1"/>
  <c r="C162"/>
  <c r="N161"/>
  <c r="M161"/>
  <c r="L161"/>
  <c r="K161"/>
  <c r="J161"/>
  <c r="I161"/>
  <c r="N160"/>
  <c r="M160"/>
  <c r="L160"/>
  <c r="K160"/>
  <c r="J160"/>
  <c r="I160"/>
  <c r="N159"/>
  <c r="M159"/>
  <c r="L159"/>
  <c r="K159"/>
  <c r="J159"/>
  <c r="I159"/>
  <c r="N158"/>
  <c r="M158"/>
  <c r="L158"/>
  <c r="K158"/>
  <c r="J158"/>
  <c r="I158"/>
  <c r="I157"/>
  <c r="F157"/>
  <c r="N157" s="1"/>
  <c r="E157"/>
  <c r="M157" s="1"/>
  <c r="D157"/>
  <c r="L157" s="1"/>
  <c r="C157"/>
  <c r="I156"/>
  <c r="F156"/>
  <c r="N156" s="1"/>
  <c r="E156"/>
  <c r="M156" s="1"/>
  <c r="D156"/>
  <c r="L156" s="1"/>
  <c r="C156"/>
  <c r="I155"/>
  <c r="F155"/>
  <c r="N155" s="1"/>
  <c r="E155"/>
  <c r="M155" s="1"/>
  <c r="D155"/>
  <c r="D108" s="1"/>
  <c r="C155"/>
  <c r="N154"/>
  <c r="M154"/>
  <c r="L154"/>
  <c r="K154"/>
  <c r="J154"/>
  <c r="I154"/>
  <c r="N153"/>
  <c r="M153"/>
  <c r="L153"/>
  <c r="K153"/>
  <c r="J153"/>
  <c r="I153"/>
  <c r="N152"/>
  <c r="M152"/>
  <c r="L152"/>
  <c r="J152"/>
  <c r="I152"/>
  <c r="N151"/>
  <c r="M151"/>
  <c r="L151"/>
  <c r="K151"/>
  <c r="J151"/>
  <c r="I151"/>
  <c r="N150"/>
  <c r="M150"/>
  <c r="L150"/>
  <c r="K150"/>
  <c r="J150"/>
  <c r="I150"/>
  <c r="N149"/>
  <c r="M149"/>
  <c r="L149"/>
  <c r="K149"/>
  <c r="J149"/>
  <c r="I149"/>
  <c r="N148"/>
  <c r="M148"/>
  <c r="L148"/>
  <c r="K148"/>
  <c r="J148"/>
  <c r="I148"/>
  <c r="N147"/>
  <c r="M147"/>
  <c r="L147"/>
  <c r="K147"/>
  <c r="J147"/>
  <c r="I147"/>
  <c r="N146"/>
  <c r="L146"/>
  <c r="J146"/>
  <c r="I146"/>
  <c r="N145"/>
  <c r="M145"/>
  <c r="L145"/>
  <c r="K145"/>
  <c r="J145"/>
  <c r="I145"/>
  <c r="N144"/>
  <c r="M144"/>
  <c r="L144"/>
  <c r="K144"/>
  <c r="J144"/>
  <c r="I144"/>
  <c r="N143"/>
  <c r="M143"/>
  <c r="L143"/>
  <c r="K143"/>
  <c r="J143"/>
  <c r="I143"/>
  <c r="N142"/>
  <c r="M142"/>
  <c r="L142"/>
  <c r="K142"/>
  <c r="J142"/>
  <c r="I142"/>
  <c r="N141"/>
  <c r="M141"/>
  <c r="L141"/>
  <c r="K141"/>
  <c r="J141"/>
  <c r="I141"/>
  <c r="F140"/>
  <c r="K140" s="1"/>
  <c r="E140"/>
  <c r="D140"/>
  <c r="C140"/>
  <c r="F139"/>
  <c r="K139" s="1"/>
  <c r="E139"/>
  <c r="D139"/>
  <c r="C139"/>
  <c r="N138"/>
  <c r="M138"/>
  <c r="L138"/>
  <c r="K138"/>
  <c r="J138"/>
  <c r="I138"/>
  <c r="N137"/>
  <c r="M137"/>
  <c r="L137"/>
  <c r="K137"/>
  <c r="J137"/>
  <c r="I137"/>
  <c r="N136"/>
  <c r="M136"/>
  <c r="L136"/>
  <c r="K136"/>
  <c r="J136"/>
  <c r="I136"/>
  <c r="N135"/>
  <c r="M135"/>
  <c r="L135"/>
  <c r="K135"/>
  <c r="J135"/>
  <c r="I135"/>
  <c r="F134"/>
  <c r="K134" s="1"/>
  <c r="E134"/>
  <c r="D134"/>
  <c r="C134"/>
  <c r="F133"/>
  <c r="K133" s="1"/>
  <c r="E133"/>
  <c r="D133"/>
  <c r="C133"/>
  <c r="N132"/>
  <c r="M132"/>
  <c r="L132"/>
  <c r="K132"/>
  <c r="J132"/>
  <c r="I132"/>
  <c r="N131"/>
  <c r="M131"/>
  <c r="L131"/>
  <c r="K131"/>
  <c r="J131"/>
  <c r="I131"/>
  <c r="F130"/>
  <c r="K130" s="1"/>
  <c r="E130"/>
  <c r="D130"/>
  <c r="C130"/>
  <c r="F129"/>
  <c r="K129" s="1"/>
  <c r="E129"/>
  <c r="D129"/>
  <c r="C129"/>
  <c r="N128"/>
  <c r="M128"/>
  <c r="L128"/>
  <c r="K128"/>
  <c r="J128"/>
  <c r="I128"/>
  <c r="N127"/>
  <c r="M127"/>
  <c r="L127"/>
  <c r="K127"/>
  <c r="J127"/>
  <c r="I127"/>
  <c r="F126"/>
  <c r="K126" s="1"/>
  <c r="E126"/>
  <c r="D126"/>
  <c r="C126"/>
  <c r="N125"/>
  <c r="M125"/>
  <c r="L125"/>
  <c r="K125"/>
  <c r="J125"/>
  <c r="I125"/>
  <c r="N124"/>
  <c r="M124"/>
  <c r="L124"/>
  <c r="K124"/>
  <c r="J124"/>
  <c r="I124"/>
  <c r="N123"/>
  <c r="M123"/>
  <c r="L123"/>
  <c r="K123"/>
  <c r="J123"/>
  <c r="I123"/>
  <c r="N122"/>
  <c r="M122"/>
  <c r="L122"/>
  <c r="K122"/>
  <c r="J122"/>
  <c r="I122"/>
  <c r="F121"/>
  <c r="K121" s="1"/>
  <c r="E121"/>
  <c r="D121"/>
  <c r="C121"/>
  <c r="N120"/>
  <c r="M120"/>
  <c r="L120"/>
  <c r="K120"/>
  <c r="J120"/>
  <c r="I120"/>
  <c r="N119"/>
  <c r="M119"/>
  <c r="L119"/>
  <c r="K119"/>
  <c r="J119"/>
  <c r="I119"/>
  <c r="N118"/>
  <c r="M118"/>
  <c r="L118"/>
  <c r="K118"/>
  <c r="J118"/>
  <c r="I118"/>
  <c r="N117"/>
  <c r="M117"/>
  <c r="L117"/>
  <c r="K117"/>
  <c r="J117"/>
  <c r="I117"/>
  <c r="F116"/>
  <c r="K116" s="1"/>
  <c r="E116"/>
  <c r="E110" s="1"/>
  <c r="E109" s="1"/>
  <c r="D116"/>
  <c r="C116"/>
  <c r="N115"/>
  <c r="M115"/>
  <c r="L115"/>
  <c r="K115"/>
  <c r="J115"/>
  <c r="I115"/>
  <c r="N114"/>
  <c r="L114"/>
  <c r="K114"/>
  <c r="J114"/>
  <c r="I114"/>
  <c r="N113"/>
  <c r="M113"/>
  <c r="L113"/>
  <c r="K113"/>
  <c r="J113"/>
  <c r="I113"/>
  <c r="N112"/>
  <c r="M112"/>
  <c r="L112"/>
  <c r="J112"/>
  <c r="K111"/>
  <c r="F111"/>
  <c r="L111" s="1"/>
  <c r="E111"/>
  <c r="D111"/>
  <c r="C111"/>
  <c r="D110"/>
  <c r="C110"/>
  <c r="D109"/>
  <c r="C109"/>
  <c r="N107"/>
  <c r="M107"/>
  <c r="L107"/>
  <c r="K107"/>
  <c r="J107"/>
  <c r="I107"/>
  <c r="N106"/>
  <c r="M106"/>
  <c r="L106"/>
  <c r="K106"/>
  <c r="J106"/>
  <c r="I106"/>
  <c r="N105"/>
  <c r="M105"/>
  <c r="L105"/>
  <c r="J105"/>
  <c r="M104"/>
  <c r="F104"/>
  <c r="N104" s="1"/>
  <c r="E104"/>
  <c r="D104"/>
  <c r="C104"/>
  <c r="N103"/>
  <c r="M103"/>
  <c r="L103"/>
  <c r="K103"/>
  <c r="J103"/>
  <c r="I103"/>
  <c r="N102"/>
  <c r="M102"/>
  <c r="L102"/>
  <c r="K102"/>
  <c r="J102"/>
  <c r="I102"/>
  <c r="N101"/>
  <c r="M101"/>
  <c r="L101"/>
  <c r="K101"/>
  <c r="J101"/>
  <c r="I101"/>
  <c r="N100"/>
  <c r="M100"/>
  <c r="L100"/>
  <c r="K100"/>
  <c r="J100"/>
  <c r="I100"/>
  <c r="N99"/>
  <c r="M99"/>
  <c r="L99"/>
  <c r="K99"/>
  <c r="J99"/>
  <c r="I99"/>
  <c r="F98"/>
  <c r="L98" s="1"/>
  <c r="E98"/>
  <c r="D98"/>
  <c r="C98"/>
  <c r="N97"/>
  <c r="M97"/>
  <c r="L97"/>
  <c r="K97"/>
  <c r="J97"/>
  <c r="I97"/>
  <c r="N96"/>
  <c r="M96"/>
  <c r="L96"/>
  <c r="K96"/>
  <c r="J96"/>
  <c r="I96"/>
  <c r="N95"/>
  <c r="M95"/>
  <c r="L95"/>
  <c r="K95"/>
  <c r="J95"/>
  <c r="I95"/>
  <c r="F94"/>
  <c r="J94" s="1"/>
  <c r="E94"/>
  <c r="D94"/>
  <c r="C94"/>
  <c r="F93"/>
  <c r="J93" s="1"/>
  <c r="E93"/>
  <c r="D93"/>
  <c r="C93"/>
  <c r="N92"/>
  <c r="M92"/>
  <c r="L92"/>
  <c r="K92"/>
  <c r="J92"/>
  <c r="I92"/>
  <c r="N91"/>
  <c r="M91"/>
  <c r="L91"/>
  <c r="K91"/>
  <c r="J91"/>
  <c r="I91"/>
  <c r="N90"/>
  <c r="M90"/>
  <c r="L90"/>
  <c r="K90"/>
  <c r="J90"/>
  <c r="I90"/>
  <c r="N89"/>
  <c r="M89"/>
  <c r="L89"/>
  <c r="K89"/>
  <c r="J89"/>
  <c r="I89"/>
  <c r="N88"/>
  <c r="M88"/>
  <c r="L88"/>
  <c r="K88"/>
  <c r="J88"/>
  <c r="I88"/>
  <c r="L87"/>
  <c r="J87"/>
  <c r="F87"/>
  <c r="F80" s="1"/>
  <c r="E87"/>
  <c r="D87"/>
  <c r="C87"/>
  <c r="N86"/>
  <c r="M86"/>
  <c r="L86"/>
  <c r="K86"/>
  <c r="J86"/>
  <c r="I86"/>
  <c r="N85"/>
  <c r="M85"/>
  <c r="L85"/>
  <c r="K85"/>
  <c r="J85"/>
  <c r="I85"/>
  <c r="N84"/>
  <c r="M84"/>
  <c r="L84"/>
  <c r="K84"/>
  <c r="J84"/>
  <c r="I84"/>
  <c r="N83"/>
  <c r="M83"/>
  <c r="L83"/>
  <c r="K83"/>
  <c r="J83"/>
  <c r="I83"/>
  <c r="N82"/>
  <c r="M82"/>
  <c r="L82"/>
  <c r="K82"/>
  <c r="J82"/>
  <c r="I82"/>
  <c r="J81"/>
  <c r="F81"/>
  <c r="E81"/>
  <c r="D81"/>
  <c r="L81" s="1"/>
  <c r="C81"/>
  <c r="E80"/>
  <c r="C80"/>
  <c r="N79"/>
  <c r="M79"/>
  <c r="L79"/>
  <c r="K79"/>
  <c r="J79"/>
  <c r="I79"/>
  <c r="N78"/>
  <c r="M78"/>
  <c r="L78"/>
  <c r="K78"/>
  <c r="J78"/>
  <c r="I78"/>
  <c r="N77"/>
  <c r="M77"/>
  <c r="L77"/>
  <c r="K77"/>
  <c r="J77"/>
  <c r="I77"/>
  <c r="N76"/>
  <c r="M76"/>
  <c r="L76"/>
  <c r="K76"/>
  <c r="J76"/>
  <c r="I76"/>
  <c r="N75"/>
  <c r="M75"/>
  <c r="L75"/>
  <c r="K75"/>
  <c r="J75"/>
  <c r="I75"/>
  <c r="N74"/>
  <c r="M74"/>
  <c r="L74"/>
  <c r="K74"/>
  <c r="J74"/>
  <c r="I74"/>
  <c r="N73"/>
  <c r="M73"/>
  <c r="L73"/>
  <c r="K73"/>
  <c r="J73"/>
  <c r="I73"/>
  <c r="N72"/>
  <c r="M72"/>
  <c r="L72"/>
  <c r="K72"/>
  <c r="J72"/>
  <c r="I72"/>
  <c r="N71"/>
  <c r="M71"/>
  <c r="L71"/>
  <c r="K71"/>
  <c r="J71"/>
  <c r="I71"/>
  <c r="N70"/>
  <c r="M70"/>
  <c r="L70"/>
  <c r="K70"/>
  <c r="J70"/>
  <c r="I70"/>
  <c r="N69"/>
  <c r="M69"/>
  <c r="L69"/>
  <c r="K69"/>
  <c r="J69"/>
  <c r="I69"/>
  <c r="N68"/>
  <c r="M68"/>
  <c r="L68"/>
  <c r="K68"/>
  <c r="J68"/>
  <c r="I68"/>
  <c r="J67"/>
  <c r="F67"/>
  <c r="E67"/>
  <c r="D67"/>
  <c r="L67" s="1"/>
  <c r="C67"/>
  <c r="N66"/>
  <c r="M66"/>
  <c r="L66"/>
  <c r="K66"/>
  <c r="J66"/>
  <c r="I66"/>
  <c r="N65"/>
  <c r="M65"/>
  <c r="L65"/>
  <c r="K65"/>
  <c r="J65"/>
  <c r="I65"/>
  <c r="N64"/>
  <c r="M64"/>
  <c r="L64"/>
  <c r="K64"/>
  <c r="J64"/>
  <c r="I64"/>
  <c r="N63"/>
  <c r="M63"/>
  <c r="L63"/>
  <c r="K63"/>
  <c r="J63"/>
  <c r="I63"/>
  <c r="N62"/>
  <c r="M62"/>
  <c r="L62"/>
  <c r="K62"/>
  <c r="J62"/>
  <c r="I62"/>
  <c r="F61"/>
  <c r="E61"/>
  <c r="D61"/>
  <c r="C61"/>
  <c r="E60"/>
  <c r="C60"/>
  <c r="N59"/>
  <c r="M59"/>
  <c r="L59"/>
  <c r="K59"/>
  <c r="J59"/>
  <c r="I59"/>
  <c r="N58"/>
  <c r="M58"/>
  <c r="L58"/>
  <c r="K58"/>
  <c r="J58"/>
  <c r="I58"/>
  <c r="N57"/>
  <c r="M57"/>
  <c r="L57"/>
  <c r="K57"/>
  <c r="J57"/>
  <c r="I57"/>
  <c r="N56"/>
  <c r="M56"/>
  <c r="L56"/>
  <c r="K56"/>
  <c r="J56"/>
  <c r="I56"/>
  <c r="N55"/>
  <c r="M55"/>
  <c r="L55"/>
  <c r="J55"/>
  <c r="I55"/>
  <c r="M54"/>
  <c r="J54"/>
  <c r="F54"/>
  <c r="E54"/>
  <c r="D54"/>
  <c r="C54"/>
  <c r="N53"/>
  <c r="M53"/>
  <c r="L53"/>
  <c r="K53"/>
  <c r="J53"/>
  <c r="I53"/>
  <c r="N52"/>
  <c r="M52"/>
  <c r="L52"/>
  <c r="K52"/>
  <c r="J52"/>
  <c r="I52"/>
  <c r="N51"/>
  <c r="M51"/>
  <c r="L51"/>
  <c r="K51"/>
  <c r="J51"/>
  <c r="I51"/>
  <c r="N50"/>
  <c r="M50"/>
  <c r="L50"/>
  <c r="K50"/>
  <c r="J50"/>
  <c r="I50"/>
  <c r="N49"/>
  <c r="M49"/>
  <c r="L49"/>
  <c r="K49"/>
  <c r="J49"/>
  <c r="I49"/>
  <c r="F48"/>
  <c r="L48" s="1"/>
  <c r="E48"/>
  <c r="E34" s="1"/>
  <c r="D48"/>
  <c r="C48"/>
  <c r="N47"/>
  <c r="M47"/>
  <c r="L47"/>
  <c r="K47"/>
  <c r="J47"/>
  <c r="I47"/>
  <c r="N46"/>
  <c r="M46"/>
  <c r="L46"/>
  <c r="K46"/>
  <c r="J46"/>
  <c r="I46"/>
  <c r="N45"/>
  <c r="L45"/>
  <c r="J45"/>
  <c r="I45"/>
  <c r="N44"/>
  <c r="M44"/>
  <c r="L44"/>
  <c r="K44"/>
  <c r="J44"/>
  <c r="I44"/>
  <c r="N43"/>
  <c r="M43"/>
  <c r="L43"/>
  <c r="K43"/>
  <c r="J43"/>
  <c r="I43"/>
  <c r="N42"/>
  <c r="M42"/>
  <c r="L42"/>
  <c r="K42"/>
  <c r="J42"/>
  <c r="I42"/>
  <c r="N41"/>
  <c r="M41"/>
  <c r="L41"/>
  <c r="K41"/>
  <c r="J41"/>
  <c r="I41"/>
  <c r="N40"/>
  <c r="M40"/>
  <c r="L40"/>
  <c r="K40"/>
  <c r="J40"/>
  <c r="I40"/>
  <c r="N39"/>
  <c r="M39"/>
  <c r="L39"/>
  <c r="K39"/>
  <c r="J39"/>
  <c r="I39"/>
  <c r="N38"/>
  <c r="M38"/>
  <c r="L38"/>
  <c r="K38"/>
  <c r="J38"/>
  <c r="I38"/>
  <c r="N37"/>
  <c r="M37"/>
  <c r="L37"/>
  <c r="K37"/>
  <c r="J37"/>
  <c r="I37"/>
  <c r="N36"/>
  <c r="M36"/>
  <c r="L36"/>
  <c r="K36"/>
  <c r="J36"/>
  <c r="I36"/>
  <c r="L35"/>
  <c r="J35"/>
  <c r="F35"/>
  <c r="E35"/>
  <c r="D35"/>
  <c r="C35"/>
  <c r="D34"/>
  <c r="C34"/>
  <c r="C9" s="1"/>
  <c r="C8" s="1"/>
  <c r="C7" s="1"/>
  <c r="N33"/>
  <c r="M33"/>
  <c r="L33"/>
  <c r="K33"/>
  <c r="J33"/>
  <c r="I33"/>
  <c r="N32"/>
  <c r="L32"/>
  <c r="J32"/>
  <c r="I32"/>
  <c r="N31"/>
  <c r="M31"/>
  <c r="L31"/>
  <c r="K31"/>
  <c r="J31"/>
  <c r="I31"/>
  <c r="N30"/>
  <c r="M30"/>
  <c r="L30"/>
  <c r="K30"/>
  <c r="J30"/>
  <c r="I30"/>
  <c r="N29"/>
  <c r="M29"/>
  <c r="L29"/>
  <c r="K29"/>
  <c r="J29"/>
  <c r="I29"/>
  <c r="N28"/>
  <c r="M28"/>
  <c r="L28"/>
  <c r="K28"/>
  <c r="J28"/>
  <c r="I28"/>
  <c r="N27"/>
  <c r="M27"/>
  <c r="L27"/>
  <c r="K27"/>
  <c r="J27"/>
  <c r="I27"/>
  <c r="N26"/>
  <c r="M26"/>
  <c r="L26"/>
  <c r="K26"/>
  <c r="J26"/>
  <c r="I26"/>
  <c r="N25"/>
  <c r="M25"/>
  <c r="J25"/>
  <c r="I25"/>
  <c r="F25"/>
  <c r="E25"/>
  <c r="D25"/>
  <c r="D24" s="1"/>
  <c r="C25"/>
  <c r="F24"/>
  <c r="E24"/>
  <c r="C24"/>
  <c r="N23"/>
  <c r="M23"/>
  <c r="L23"/>
  <c r="K23"/>
  <c r="J23"/>
  <c r="I23"/>
  <c r="N22"/>
  <c r="M22"/>
  <c r="L22"/>
  <c r="K22"/>
  <c r="J22"/>
  <c r="I22"/>
  <c r="N21"/>
  <c r="M21"/>
  <c r="L21"/>
  <c r="K21"/>
  <c r="J21"/>
  <c r="I21"/>
  <c r="N20"/>
  <c r="M20"/>
  <c r="L20"/>
  <c r="K20"/>
  <c r="J20"/>
  <c r="I20"/>
  <c r="N19"/>
  <c r="M19"/>
  <c r="L19"/>
  <c r="K19"/>
  <c r="J19"/>
  <c r="I19"/>
  <c r="N18"/>
  <c r="M18"/>
  <c r="L18"/>
  <c r="K18"/>
  <c r="J18"/>
  <c r="I18"/>
  <c r="N17"/>
  <c r="M17"/>
  <c r="L17"/>
  <c r="K17"/>
  <c r="J17"/>
  <c r="I17"/>
  <c r="N16"/>
  <c r="M16"/>
  <c r="L16"/>
  <c r="K16"/>
  <c r="J16"/>
  <c r="I16"/>
  <c r="N15"/>
  <c r="M15"/>
  <c r="L15"/>
  <c r="K15"/>
  <c r="J15"/>
  <c r="I15"/>
  <c r="N14"/>
  <c r="M14"/>
  <c r="L14"/>
  <c r="K14"/>
  <c r="J14"/>
  <c r="I14"/>
  <c r="N13"/>
  <c r="M13"/>
  <c r="L13"/>
  <c r="K13"/>
  <c r="J13"/>
  <c r="I13"/>
  <c r="N12"/>
  <c r="M12"/>
  <c r="L12"/>
  <c r="K12"/>
  <c r="J12"/>
  <c r="I12"/>
  <c r="N11"/>
  <c r="M11"/>
  <c r="J11"/>
  <c r="I11"/>
  <c r="F11"/>
  <c r="E11"/>
  <c r="D11"/>
  <c r="D10" s="1"/>
  <c r="C11"/>
  <c r="F10"/>
  <c r="N10" s="1"/>
  <c r="E10"/>
  <c r="E9" s="1"/>
  <c r="C10"/>
  <c r="M80" l="1"/>
  <c r="I80"/>
  <c r="L80"/>
  <c r="N80"/>
  <c r="F60"/>
  <c r="J80"/>
  <c r="E8"/>
  <c r="E7" s="1"/>
  <c r="K24"/>
  <c r="M61"/>
  <c r="I61"/>
  <c r="K61"/>
  <c r="K11"/>
  <c r="K25"/>
  <c r="L54"/>
  <c r="N54"/>
  <c r="I54"/>
  <c r="M67"/>
  <c r="I67"/>
  <c r="K67"/>
  <c r="M81"/>
  <c r="I81"/>
  <c r="K81"/>
  <c r="L24"/>
  <c r="D80"/>
  <c r="K80" s="1"/>
  <c r="N93"/>
  <c r="N94"/>
  <c r="J10"/>
  <c r="J24"/>
  <c r="N48"/>
  <c r="N61"/>
  <c r="L93"/>
  <c r="L94"/>
  <c r="I10"/>
  <c r="L11"/>
  <c r="I24"/>
  <c r="N24"/>
  <c r="L25"/>
  <c r="L61"/>
  <c r="N67"/>
  <c r="N81"/>
  <c r="K10"/>
  <c r="M93"/>
  <c r="I93"/>
  <c r="K93"/>
  <c r="M94"/>
  <c r="I94"/>
  <c r="K94"/>
  <c r="K48"/>
  <c r="M48"/>
  <c r="I48"/>
  <c r="M35"/>
  <c r="I35"/>
  <c r="K35"/>
  <c r="M87"/>
  <c r="I87"/>
  <c r="K87"/>
  <c r="L10"/>
  <c r="M10"/>
  <c r="M24"/>
  <c r="F34"/>
  <c r="N35"/>
  <c r="J48"/>
  <c r="D60"/>
  <c r="D9" s="1"/>
  <c r="D8" s="1"/>
  <c r="D7" s="1"/>
  <c r="J61"/>
  <c r="N87"/>
  <c r="E108"/>
  <c r="K98"/>
  <c r="J116"/>
  <c r="N116"/>
  <c r="J121"/>
  <c r="N121"/>
  <c r="J126"/>
  <c r="N126"/>
  <c r="J129"/>
  <c r="N129"/>
  <c r="J130"/>
  <c r="N130"/>
  <c r="J133"/>
  <c r="N133"/>
  <c r="J134"/>
  <c r="N134"/>
  <c r="J139"/>
  <c r="N139"/>
  <c r="J140"/>
  <c r="N140"/>
  <c r="N168"/>
  <c r="J179"/>
  <c r="L307"/>
  <c r="J98"/>
  <c r="N98"/>
  <c r="L104"/>
  <c r="F110"/>
  <c r="J111"/>
  <c r="N111"/>
  <c r="I116"/>
  <c r="M116"/>
  <c r="I121"/>
  <c r="M121"/>
  <c r="I126"/>
  <c r="M126"/>
  <c r="I129"/>
  <c r="M129"/>
  <c r="I130"/>
  <c r="M130"/>
  <c r="I133"/>
  <c r="M133"/>
  <c r="I134"/>
  <c r="M134"/>
  <c r="I139"/>
  <c r="M139"/>
  <c r="I140"/>
  <c r="M140"/>
  <c r="L155"/>
  <c r="I179"/>
  <c r="N179"/>
  <c r="J237"/>
  <c r="N237"/>
  <c r="J240"/>
  <c r="N240"/>
  <c r="K243"/>
  <c r="L244"/>
  <c r="J307"/>
  <c r="M308"/>
  <c r="I98"/>
  <c r="M98"/>
  <c r="J104"/>
  <c r="I111"/>
  <c r="M111"/>
  <c r="L116"/>
  <c r="L121"/>
  <c r="L126"/>
  <c r="L129"/>
  <c r="L130"/>
  <c r="L133"/>
  <c r="L134"/>
  <c r="L139"/>
  <c r="L140"/>
  <c r="K155"/>
  <c r="K156"/>
  <c r="K157"/>
  <c r="K162"/>
  <c r="K163"/>
  <c r="L168"/>
  <c r="F176"/>
  <c r="M179"/>
  <c r="K184"/>
  <c r="F231"/>
  <c r="I237"/>
  <c r="M237"/>
  <c r="I240"/>
  <c r="M240"/>
  <c r="J243"/>
  <c r="N243"/>
  <c r="K244"/>
  <c r="I307"/>
  <c r="N307"/>
  <c r="L308"/>
  <c r="J155"/>
  <c r="J156"/>
  <c r="J157"/>
  <c r="J162"/>
  <c r="J163"/>
  <c r="J184"/>
  <c r="I243"/>
  <c r="J244"/>
  <c r="M231" l="1"/>
  <c r="I231"/>
  <c r="N231"/>
  <c r="J231"/>
  <c r="K231"/>
  <c r="L231"/>
  <c r="M176"/>
  <c r="I176"/>
  <c r="N176"/>
  <c r="J176"/>
  <c r="F173"/>
  <c r="K176"/>
  <c r="L176"/>
  <c r="M34"/>
  <c r="I34"/>
  <c r="K34"/>
  <c r="N34"/>
  <c r="L34"/>
  <c r="J34"/>
  <c r="L110"/>
  <c r="M110"/>
  <c r="I110"/>
  <c r="N110"/>
  <c r="J110"/>
  <c r="F109"/>
  <c r="K110"/>
  <c r="M60"/>
  <c r="I60"/>
  <c r="K60"/>
  <c r="J60"/>
  <c r="L60"/>
  <c r="N60"/>
  <c r="F9"/>
  <c r="L109" l="1"/>
  <c r="M109"/>
  <c r="I109"/>
  <c r="N109"/>
  <c r="J109"/>
  <c r="F108"/>
  <c r="K109"/>
  <c r="M173"/>
  <c r="I173"/>
  <c r="N173"/>
  <c r="J173"/>
  <c r="K173"/>
  <c r="L173"/>
  <c r="K9"/>
  <c r="J9"/>
  <c r="I9"/>
  <c r="L9"/>
  <c r="M9"/>
  <c r="N9"/>
  <c r="L108" l="1"/>
  <c r="M108"/>
  <c r="I108"/>
  <c r="N108"/>
  <c r="J108"/>
  <c r="K108"/>
  <c r="F8"/>
  <c r="K8" l="1"/>
  <c r="G8"/>
  <c r="H8" s="1"/>
  <c r="F7"/>
  <c r="L8"/>
  <c r="M8"/>
  <c r="N8"/>
  <c r="I8"/>
  <c r="J8"/>
  <c r="G309" l="1"/>
  <c r="G246"/>
  <c r="G218"/>
  <c r="H218" s="1"/>
  <c r="G195"/>
  <c r="H195" s="1"/>
  <c r="G194"/>
  <c r="H194" s="1"/>
  <c r="G193"/>
  <c r="H193" s="1"/>
  <c r="G169"/>
  <c r="H169" s="1"/>
  <c r="G146"/>
  <c r="H146" s="1"/>
  <c r="G145"/>
  <c r="H145" s="1"/>
  <c r="G144"/>
  <c r="H144" s="1"/>
  <c r="G143"/>
  <c r="H143" s="1"/>
  <c r="G142"/>
  <c r="H142" s="1"/>
  <c r="G141"/>
  <c r="H141" s="1"/>
  <c r="G138"/>
  <c r="H138" s="1"/>
  <c r="G137"/>
  <c r="H137" s="1"/>
  <c r="G136"/>
  <c r="H136" s="1"/>
  <c r="G135"/>
  <c r="H135" s="1"/>
  <c r="G132"/>
  <c r="H132" s="1"/>
  <c r="G131"/>
  <c r="H131" s="1"/>
  <c r="G128"/>
  <c r="H128" s="1"/>
  <c r="G127"/>
  <c r="H127" s="1"/>
  <c r="G125"/>
  <c r="H125" s="1"/>
  <c r="G124"/>
  <c r="H124" s="1"/>
  <c r="G123"/>
  <c r="H123" s="1"/>
  <c r="G122"/>
  <c r="H122" s="1"/>
  <c r="G120"/>
  <c r="H120" s="1"/>
  <c r="G119"/>
  <c r="H119" s="1"/>
  <c r="G118"/>
  <c r="H118" s="1"/>
  <c r="G117"/>
  <c r="H117" s="1"/>
  <c r="G115"/>
  <c r="H115" s="1"/>
  <c r="G314"/>
  <c r="G313"/>
  <c r="H313" s="1"/>
  <c r="G311"/>
  <c r="G310"/>
  <c r="H310" s="1"/>
  <c r="G245"/>
  <c r="G192"/>
  <c r="H192" s="1"/>
  <c r="G191"/>
  <c r="H191" s="1"/>
  <c r="G190"/>
  <c r="H190" s="1"/>
  <c r="G189"/>
  <c r="H189" s="1"/>
  <c r="G188"/>
  <c r="H188" s="1"/>
  <c r="G187"/>
  <c r="H187" s="1"/>
  <c r="G186"/>
  <c r="H186" s="1"/>
  <c r="G185"/>
  <c r="H185" s="1"/>
  <c r="G183"/>
  <c r="H183" s="1"/>
  <c r="G178"/>
  <c r="H178" s="1"/>
  <c r="G167"/>
  <c r="H167" s="1"/>
  <c r="G166"/>
  <c r="H166" s="1"/>
  <c r="G165"/>
  <c r="H165" s="1"/>
  <c r="G164"/>
  <c r="H164" s="1"/>
  <c r="G161"/>
  <c r="H161" s="1"/>
  <c r="G160"/>
  <c r="H160" s="1"/>
  <c r="G159"/>
  <c r="H159" s="1"/>
  <c r="G158"/>
  <c r="H158" s="1"/>
  <c r="G154"/>
  <c r="H154" s="1"/>
  <c r="G153"/>
  <c r="H153" s="1"/>
  <c r="G114"/>
  <c r="H114" s="1"/>
  <c r="G113"/>
  <c r="H113" s="1"/>
  <c r="G105"/>
  <c r="H105" s="1"/>
  <c r="G53"/>
  <c r="H53" s="1"/>
  <c r="G52"/>
  <c r="H52" s="1"/>
  <c r="G51"/>
  <c r="H51" s="1"/>
  <c r="G50"/>
  <c r="H50" s="1"/>
  <c r="G49"/>
  <c r="H49" s="1"/>
  <c r="G47"/>
  <c r="H47" s="1"/>
  <c r="G46"/>
  <c r="H46" s="1"/>
  <c r="G32"/>
  <c r="H32" s="1"/>
  <c r="G31"/>
  <c r="H31" s="1"/>
  <c r="G30"/>
  <c r="H30" s="1"/>
  <c r="G29"/>
  <c r="H29" s="1"/>
  <c r="G28"/>
  <c r="H28" s="1"/>
  <c r="G27"/>
  <c r="H27" s="1"/>
  <c r="G26"/>
  <c r="H26" s="1"/>
  <c r="G23"/>
  <c r="H23" s="1"/>
  <c r="G22"/>
  <c r="H22" s="1"/>
  <c r="G21"/>
  <c r="H21" s="1"/>
  <c r="G20"/>
  <c r="H20" s="1"/>
  <c r="G19"/>
  <c r="H19" s="1"/>
  <c r="G18"/>
  <c r="H18" s="1"/>
  <c r="G17"/>
  <c r="H17" s="1"/>
  <c r="G16"/>
  <c r="H16" s="1"/>
  <c r="G15"/>
  <c r="H15" s="1"/>
  <c r="G14"/>
  <c r="H14" s="1"/>
  <c r="G13"/>
  <c r="H13" s="1"/>
  <c r="G12"/>
  <c r="H12" s="1"/>
  <c r="K7"/>
  <c r="G306"/>
  <c r="G305"/>
  <c r="H305" s="1"/>
  <c r="G304"/>
  <c r="H304" s="1"/>
  <c r="G303"/>
  <c r="H303" s="1"/>
  <c r="G302"/>
  <c r="H302" s="1"/>
  <c r="G301"/>
  <c r="H301" s="1"/>
  <c r="G300"/>
  <c r="H300" s="1"/>
  <c r="G299"/>
  <c r="H299" s="1"/>
  <c r="G298"/>
  <c r="H298" s="1"/>
  <c r="G297"/>
  <c r="H297" s="1"/>
  <c r="G296"/>
  <c r="H296" s="1"/>
  <c r="G295"/>
  <c r="H295" s="1"/>
  <c r="G294"/>
  <c r="H294" s="1"/>
  <c r="G293"/>
  <c r="H293" s="1"/>
  <c r="G292"/>
  <c r="H292" s="1"/>
  <c r="G291"/>
  <c r="H291" s="1"/>
  <c r="G290"/>
  <c r="H290" s="1"/>
  <c r="G289"/>
  <c r="H289" s="1"/>
  <c r="G288"/>
  <c r="H288" s="1"/>
  <c r="G287"/>
  <c r="H287" s="1"/>
  <c r="G286"/>
  <c r="H286" s="1"/>
  <c r="G285"/>
  <c r="H285" s="1"/>
  <c r="G284"/>
  <c r="H284" s="1"/>
  <c r="G283"/>
  <c r="H283" s="1"/>
  <c r="G282"/>
  <c r="H282" s="1"/>
  <c r="G281"/>
  <c r="H281" s="1"/>
  <c r="G280"/>
  <c r="H280" s="1"/>
  <c r="G279"/>
  <c r="H279" s="1"/>
  <c r="G278"/>
  <c r="H278" s="1"/>
  <c r="G277"/>
  <c r="H277" s="1"/>
  <c r="G276"/>
  <c r="H276" s="1"/>
  <c r="G275"/>
  <c r="H275" s="1"/>
  <c r="G274"/>
  <c r="H274" s="1"/>
  <c r="G244"/>
  <c r="G232"/>
  <c r="H232" s="1"/>
  <c r="G230"/>
  <c r="H230" s="1"/>
  <c r="G229"/>
  <c r="H229" s="1"/>
  <c r="G228"/>
  <c r="H228" s="1"/>
  <c r="G227"/>
  <c r="H227" s="1"/>
  <c r="G226"/>
  <c r="H226" s="1"/>
  <c r="G225"/>
  <c r="H225" s="1"/>
  <c r="G224"/>
  <c r="H224" s="1"/>
  <c r="G223"/>
  <c r="H223" s="1"/>
  <c r="G217"/>
  <c r="H217" s="1"/>
  <c r="G216"/>
  <c r="H216" s="1"/>
  <c r="G215"/>
  <c r="H215" s="1"/>
  <c r="G199"/>
  <c r="H199" s="1"/>
  <c r="G198"/>
  <c r="H198" s="1"/>
  <c r="G197"/>
  <c r="H197" s="1"/>
  <c r="G196"/>
  <c r="H196" s="1"/>
  <c r="G182"/>
  <c r="H182" s="1"/>
  <c r="G181"/>
  <c r="H181" s="1"/>
  <c r="G177"/>
  <c r="H177" s="1"/>
  <c r="G175"/>
  <c r="H175" s="1"/>
  <c r="G174"/>
  <c r="H174" s="1"/>
  <c r="G172"/>
  <c r="H172" s="1"/>
  <c r="G152"/>
  <c r="H152" s="1"/>
  <c r="G151"/>
  <c r="H151" s="1"/>
  <c r="G150"/>
  <c r="H150" s="1"/>
  <c r="G149"/>
  <c r="H149" s="1"/>
  <c r="G148"/>
  <c r="H148" s="1"/>
  <c r="G147"/>
  <c r="H147" s="1"/>
  <c r="G326"/>
  <c r="G325"/>
  <c r="H325" s="1"/>
  <c r="G324"/>
  <c r="H324" s="1"/>
  <c r="G323"/>
  <c r="H323" s="1"/>
  <c r="G322"/>
  <c r="H322" s="1"/>
  <c r="G321"/>
  <c r="H321" s="1"/>
  <c r="G320"/>
  <c r="H320" s="1"/>
  <c r="G319"/>
  <c r="H319" s="1"/>
  <c r="G318"/>
  <c r="H318" s="1"/>
  <c r="G317"/>
  <c r="H317" s="1"/>
  <c r="G316"/>
  <c r="H316" s="1"/>
  <c r="G315"/>
  <c r="H315" s="1"/>
  <c r="G312"/>
  <c r="G273"/>
  <c r="G272"/>
  <c r="H272" s="1"/>
  <c r="G271"/>
  <c r="H271" s="1"/>
  <c r="G270"/>
  <c r="H270" s="1"/>
  <c r="G269"/>
  <c r="H269" s="1"/>
  <c r="G268"/>
  <c r="H268" s="1"/>
  <c r="G267"/>
  <c r="H267" s="1"/>
  <c r="G266"/>
  <c r="H266" s="1"/>
  <c r="G265"/>
  <c r="H265" s="1"/>
  <c r="G264"/>
  <c r="H264" s="1"/>
  <c r="G263"/>
  <c r="H263" s="1"/>
  <c r="G262"/>
  <c r="H262" s="1"/>
  <c r="G261"/>
  <c r="H261" s="1"/>
  <c r="G260"/>
  <c r="H260" s="1"/>
  <c r="G259"/>
  <c r="H259" s="1"/>
  <c r="G258"/>
  <c r="H258" s="1"/>
  <c r="G257"/>
  <c r="H257" s="1"/>
  <c r="G256"/>
  <c r="H256" s="1"/>
  <c r="G255"/>
  <c r="H255" s="1"/>
  <c r="G254"/>
  <c r="H254" s="1"/>
  <c r="G253"/>
  <c r="H253" s="1"/>
  <c r="G252"/>
  <c r="H252" s="1"/>
  <c r="G251"/>
  <c r="H251" s="1"/>
  <c r="G250"/>
  <c r="H250" s="1"/>
  <c r="G249"/>
  <c r="H249" s="1"/>
  <c r="G248"/>
  <c r="H248" s="1"/>
  <c r="G247"/>
  <c r="H247" s="1"/>
  <c r="G243"/>
  <c r="G242"/>
  <c r="H242" s="1"/>
  <c r="G241"/>
  <c r="H241" s="1"/>
  <c r="G240"/>
  <c r="H240" s="1"/>
  <c r="G239"/>
  <c r="H239" s="1"/>
  <c r="G238"/>
  <c r="H238" s="1"/>
  <c r="G237"/>
  <c r="H237" s="1"/>
  <c r="G236"/>
  <c r="H236" s="1"/>
  <c r="G235"/>
  <c r="H235" s="1"/>
  <c r="G234"/>
  <c r="H234" s="1"/>
  <c r="G233"/>
  <c r="H233" s="1"/>
  <c r="G222"/>
  <c r="H222" s="1"/>
  <c r="G221"/>
  <c r="H221" s="1"/>
  <c r="G220"/>
  <c r="H220" s="1"/>
  <c r="G219"/>
  <c r="H219" s="1"/>
  <c r="G214"/>
  <c r="H214" s="1"/>
  <c r="G213"/>
  <c r="H213" s="1"/>
  <c r="G212"/>
  <c r="H212" s="1"/>
  <c r="G211"/>
  <c r="H211" s="1"/>
  <c r="G210"/>
  <c r="H210" s="1"/>
  <c r="G209"/>
  <c r="H209" s="1"/>
  <c r="G208"/>
  <c r="H208" s="1"/>
  <c r="G207"/>
  <c r="H207" s="1"/>
  <c r="G206"/>
  <c r="H206" s="1"/>
  <c r="G205"/>
  <c r="H205" s="1"/>
  <c r="G204"/>
  <c r="H204" s="1"/>
  <c r="G203"/>
  <c r="H203" s="1"/>
  <c r="G202"/>
  <c r="H202" s="1"/>
  <c r="G201"/>
  <c r="H201" s="1"/>
  <c r="G200"/>
  <c r="H200" s="1"/>
  <c r="G180"/>
  <c r="H180" s="1"/>
  <c r="G171"/>
  <c r="H171" s="1"/>
  <c r="G170"/>
  <c r="H170" s="1"/>
  <c r="G112"/>
  <c r="H112" s="1"/>
  <c r="G111"/>
  <c r="H111" s="1"/>
  <c r="G107"/>
  <c r="H107" s="1"/>
  <c r="G106"/>
  <c r="H106" s="1"/>
  <c r="G104"/>
  <c r="H104" s="1"/>
  <c r="G103"/>
  <c r="H103" s="1"/>
  <c r="G102"/>
  <c r="H102" s="1"/>
  <c r="G101"/>
  <c r="H101" s="1"/>
  <c r="G100"/>
  <c r="H100" s="1"/>
  <c r="G99"/>
  <c r="H99" s="1"/>
  <c r="G97"/>
  <c r="H97" s="1"/>
  <c r="G96"/>
  <c r="H96" s="1"/>
  <c r="G95"/>
  <c r="H95" s="1"/>
  <c r="G92"/>
  <c r="H92" s="1"/>
  <c r="G91"/>
  <c r="H91" s="1"/>
  <c r="G90"/>
  <c r="H90" s="1"/>
  <c r="G89"/>
  <c r="H89" s="1"/>
  <c r="G88"/>
  <c r="H88" s="1"/>
  <c r="G86"/>
  <c r="H86" s="1"/>
  <c r="G85"/>
  <c r="H85" s="1"/>
  <c r="G84"/>
  <c r="H84" s="1"/>
  <c r="G83"/>
  <c r="H83" s="1"/>
  <c r="G82"/>
  <c r="H82" s="1"/>
  <c r="G79"/>
  <c r="H79" s="1"/>
  <c r="G78"/>
  <c r="H78" s="1"/>
  <c r="G77"/>
  <c r="H77" s="1"/>
  <c r="G76"/>
  <c r="H76" s="1"/>
  <c r="G75"/>
  <c r="H75" s="1"/>
  <c r="G74"/>
  <c r="H74" s="1"/>
  <c r="G73"/>
  <c r="H73" s="1"/>
  <c r="G72"/>
  <c r="H72" s="1"/>
  <c r="G71"/>
  <c r="H71" s="1"/>
  <c r="G70"/>
  <c r="H70" s="1"/>
  <c r="G69"/>
  <c r="H69" s="1"/>
  <c r="G68"/>
  <c r="H68" s="1"/>
  <c r="G66"/>
  <c r="H66" s="1"/>
  <c r="G65"/>
  <c r="H65" s="1"/>
  <c r="G64"/>
  <c r="H64" s="1"/>
  <c r="G63"/>
  <c r="H63" s="1"/>
  <c r="G62"/>
  <c r="H62" s="1"/>
  <c r="G59"/>
  <c r="H59" s="1"/>
  <c r="G58"/>
  <c r="H58" s="1"/>
  <c r="G57"/>
  <c r="H57" s="1"/>
  <c r="G56"/>
  <c r="H56" s="1"/>
  <c r="G45"/>
  <c r="H45" s="1"/>
  <c r="G44"/>
  <c r="H44" s="1"/>
  <c r="G43"/>
  <c r="H43" s="1"/>
  <c r="G42"/>
  <c r="H42" s="1"/>
  <c r="G41"/>
  <c r="H41" s="1"/>
  <c r="G40"/>
  <c r="H40" s="1"/>
  <c r="G39"/>
  <c r="H39" s="1"/>
  <c r="G38"/>
  <c r="H38" s="1"/>
  <c r="G37"/>
  <c r="H37" s="1"/>
  <c r="G36"/>
  <c r="H36" s="1"/>
  <c r="G33"/>
  <c r="H33" s="1"/>
  <c r="M7"/>
  <c r="G7"/>
  <c r="G55"/>
  <c r="H55" s="1"/>
  <c r="N7"/>
  <c r="I7"/>
  <c r="J7"/>
  <c r="L7"/>
  <c r="G80"/>
  <c r="H80" s="1"/>
  <c r="G24"/>
  <c r="H24" s="1"/>
  <c r="G61"/>
  <c r="H61" s="1"/>
  <c r="G25"/>
  <c r="H25" s="1"/>
  <c r="G67"/>
  <c r="H67" s="1"/>
  <c r="G81"/>
  <c r="H81" s="1"/>
  <c r="G98"/>
  <c r="H98" s="1"/>
  <c r="G116"/>
  <c r="H116" s="1"/>
  <c r="G130"/>
  <c r="H130" s="1"/>
  <c r="G140"/>
  <c r="H140" s="1"/>
  <c r="G48"/>
  <c r="H48" s="1"/>
  <c r="G156"/>
  <c r="H156" s="1"/>
  <c r="G162"/>
  <c r="H162" s="1"/>
  <c r="G168"/>
  <c r="H168" s="1"/>
  <c r="G184"/>
  <c r="H184" s="1"/>
  <c r="G129"/>
  <c r="H129" s="1"/>
  <c r="G139"/>
  <c r="H139" s="1"/>
  <c r="G11"/>
  <c r="H11" s="1"/>
  <c r="G54"/>
  <c r="H54" s="1"/>
  <c r="G126"/>
  <c r="H126" s="1"/>
  <c r="G134"/>
  <c r="H134" s="1"/>
  <c r="G179"/>
  <c r="H179" s="1"/>
  <c r="G307"/>
  <c r="G10"/>
  <c r="H10" s="1"/>
  <c r="G93"/>
  <c r="H93" s="1"/>
  <c r="G94"/>
  <c r="H94" s="1"/>
  <c r="G35"/>
  <c r="H35" s="1"/>
  <c r="G87"/>
  <c r="H87" s="1"/>
  <c r="G308"/>
  <c r="G155"/>
  <c r="H155" s="1"/>
  <c r="G157"/>
  <c r="H157" s="1"/>
  <c r="G163"/>
  <c r="H163" s="1"/>
  <c r="G121"/>
  <c r="H121" s="1"/>
  <c r="G133"/>
  <c r="H133" s="1"/>
  <c r="G34"/>
  <c r="H34" s="1"/>
  <c r="G231"/>
  <c r="H231" s="1"/>
  <c r="G176"/>
  <c r="H176" s="1"/>
  <c r="G110"/>
  <c r="H110" s="1"/>
  <c r="G60"/>
  <c r="H60" s="1"/>
  <c r="G109"/>
  <c r="H109" s="1"/>
  <c r="G173"/>
  <c r="H173" s="1"/>
  <c r="G9"/>
  <c r="H9" s="1"/>
  <c r="G108"/>
  <c r="H108" s="1"/>
  <c r="K13" i="1"/>
  <c r="H14"/>
  <c r="H15"/>
  <c r="H16"/>
  <c r="G77"/>
  <c r="H77"/>
  <c r="H78"/>
  <c r="H133"/>
  <c r="H154"/>
  <c r="H162"/>
  <c r="G162"/>
  <c r="G60"/>
  <c r="H112"/>
  <c r="H116"/>
  <c r="H76"/>
  <c r="F76"/>
  <c r="H158"/>
  <c r="H155"/>
  <c r="H150"/>
  <c r="H145"/>
  <c r="H144"/>
  <c r="H141"/>
  <c r="H134"/>
  <c r="H132"/>
  <c r="H129"/>
  <c r="H128"/>
  <c r="H123"/>
  <c r="H124"/>
  <c r="H120"/>
  <c r="H117"/>
  <c r="H111"/>
  <c r="H99"/>
  <c r="H95"/>
  <c r="H88"/>
  <c r="H85"/>
  <c r="H82"/>
  <c r="H79"/>
  <c r="H71"/>
  <c r="H66"/>
  <c r="H61"/>
  <c r="H60"/>
  <c r="H59"/>
  <c r="H55"/>
  <c r="H47"/>
  <c r="H46"/>
  <c r="H36"/>
  <c r="H17"/>
  <c r="G13"/>
  <c r="G214"/>
  <c r="G205"/>
  <c r="G204"/>
  <c r="G203"/>
  <c r="G202"/>
  <c r="G197"/>
  <c r="G196"/>
  <c r="G174"/>
  <c r="G170"/>
  <c r="G166"/>
  <c r="G165"/>
  <c r="G164"/>
  <c r="G158"/>
  <c r="G155"/>
  <c r="G154"/>
  <c r="G150"/>
  <c r="G145"/>
  <c r="G144"/>
  <c r="G141"/>
  <c r="G134"/>
  <c r="G133"/>
  <c r="G132"/>
  <c r="G129"/>
  <c r="G128"/>
  <c r="G124"/>
  <c r="G123"/>
  <c r="G120"/>
  <c r="G117"/>
  <c r="G116"/>
  <c r="G112"/>
  <c r="G111"/>
  <c r="G99"/>
  <c r="G95"/>
  <c r="G91"/>
  <c r="G88"/>
  <c r="G85"/>
  <c r="G82"/>
  <c r="G79"/>
  <c r="G78"/>
  <c r="G76"/>
  <c r="G71"/>
  <c r="G66"/>
  <c r="G61"/>
  <c r="G59"/>
  <c r="G55"/>
  <c r="G47"/>
  <c r="G46"/>
  <c r="G36"/>
  <c r="G17"/>
  <c r="G16"/>
  <c r="G15"/>
  <c r="G14"/>
  <c r="E133"/>
  <c r="E128"/>
  <c r="D76"/>
  <c r="N163"/>
  <c r="L163"/>
  <c r="J163"/>
  <c r="D162"/>
  <c r="L162" s="1"/>
  <c r="E162"/>
  <c r="N162" s="1"/>
  <c r="F162"/>
  <c r="C162"/>
  <c r="M17"/>
  <c r="M18"/>
  <c r="M19"/>
  <c r="M20"/>
  <c r="M21"/>
  <c r="M22"/>
  <c r="M23"/>
  <c r="M24"/>
  <c r="M25"/>
  <c r="M26"/>
  <c r="M27"/>
  <c r="M28"/>
  <c r="M29"/>
  <c r="M30"/>
  <c r="M31"/>
  <c r="M32"/>
  <c r="M33"/>
  <c r="M34"/>
  <c r="M35"/>
  <c r="M36"/>
  <c r="M37"/>
  <c r="M38"/>
  <c r="M39"/>
  <c r="M40"/>
  <c r="M41"/>
  <c r="M42"/>
  <c r="M43"/>
  <c r="M44"/>
  <c r="M45"/>
  <c r="M47"/>
  <c r="M48"/>
  <c r="M49"/>
  <c r="M50"/>
  <c r="M51"/>
  <c r="M52"/>
  <c r="M53"/>
  <c r="M54"/>
  <c r="M56"/>
  <c r="M57"/>
  <c r="M58"/>
  <c r="M61"/>
  <c r="M62"/>
  <c r="M63"/>
  <c r="M64"/>
  <c r="M65"/>
  <c r="M66"/>
  <c r="M67"/>
  <c r="M68"/>
  <c r="M69"/>
  <c r="M70"/>
  <c r="M71"/>
  <c r="M72"/>
  <c r="M73"/>
  <c r="M74"/>
  <c r="M75"/>
  <c r="M79"/>
  <c r="M80"/>
  <c r="M81"/>
  <c r="M82"/>
  <c r="M83"/>
  <c r="M84"/>
  <c r="M85"/>
  <c r="M86"/>
  <c r="M87"/>
  <c r="M88"/>
  <c r="M89"/>
  <c r="M90"/>
  <c r="M92"/>
  <c r="M93"/>
  <c r="M94"/>
  <c r="M95"/>
  <c r="M96"/>
  <c r="M97"/>
  <c r="M98"/>
  <c r="M99"/>
  <c r="M100"/>
  <c r="M101"/>
  <c r="M102"/>
  <c r="M103"/>
  <c r="M104"/>
  <c r="M105"/>
  <c r="M106"/>
  <c r="M107"/>
  <c r="M108"/>
  <c r="M109"/>
  <c r="M110"/>
  <c r="M112"/>
  <c r="M113"/>
  <c r="M114"/>
  <c r="M115"/>
  <c r="M117"/>
  <c r="M118"/>
  <c r="M119"/>
  <c r="M121"/>
  <c r="M122"/>
  <c r="M124"/>
  <c r="M125"/>
  <c r="M126"/>
  <c r="M127"/>
  <c r="M129"/>
  <c r="M130"/>
  <c r="M131"/>
  <c r="M134"/>
  <c r="M135"/>
  <c r="M136"/>
  <c r="M137"/>
  <c r="M138"/>
  <c r="M139"/>
  <c r="M140"/>
  <c r="M142"/>
  <c r="M143"/>
  <c r="M145"/>
  <c r="M146"/>
  <c r="M147"/>
  <c r="M148"/>
  <c r="M149"/>
  <c r="M151"/>
  <c r="M152"/>
  <c r="M156"/>
  <c r="M157"/>
  <c r="M158"/>
  <c r="M159"/>
  <c r="M160"/>
  <c r="M161"/>
  <c r="M166"/>
  <c r="M167"/>
  <c r="M168"/>
  <c r="M169"/>
  <c r="M170"/>
  <c r="M171"/>
  <c r="M172"/>
  <c r="M173"/>
  <c r="M174"/>
  <c r="M175"/>
  <c r="M176"/>
  <c r="M177"/>
  <c r="M178"/>
  <c r="M179"/>
  <c r="M180"/>
  <c r="M181"/>
  <c r="M182"/>
  <c r="M183"/>
  <c r="M184"/>
  <c r="M185"/>
  <c r="M186"/>
  <c r="M187"/>
  <c r="M188"/>
  <c r="M189"/>
  <c r="M190"/>
  <c r="M191"/>
  <c r="M192"/>
  <c r="M193"/>
  <c r="M194"/>
  <c r="M195"/>
  <c r="M197"/>
  <c r="M198"/>
  <c r="M199"/>
  <c r="M202"/>
  <c r="M204"/>
  <c r="M205"/>
  <c r="M206"/>
  <c r="M207"/>
  <c r="M208"/>
  <c r="M209"/>
  <c r="M210"/>
  <c r="M211"/>
  <c r="M212"/>
  <c r="M213"/>
  <c r="K17"/>
  <c r="K18"/>
  <c r="K19"/>
  <c r="K20"/>
  <c r="K21"/>
  <c r="K22"/>
  <c r="K23"/>
  <c r="K24"/>
  <c r="K25"/>
  <c r="K26"/>
  <c r="K27"/>
  <c r="K28"/>
  <c r="K29"/>
  <c r="K30"/>
  <c r="K31"/>
  <c r="K32"/>
  <c r="K33"/>
  <c r="K34"/>
  <c r="K35"/>
  <c r="K36"/>
  <c r="K37"/>
  <c r="K38"/>
  <c r="K39"/>
  <c r="K40"/>
  <c r="K41"/>
  <c r="K42"/>
  <c r="K43"/>
  <c r="K44"/>
  <c r="K45"/>
  <c r="K47"/>
  <c r="K48"/>
  <c r="K49"/>
  <c r="K50"/>
  <c r="K51"/>
  <c r="K52"/>
  <c r="K53"/>
  <c r="K54"/>
  <c r="K56"/>
  <c r="K57"/>
  <c r="K58"/>
  <c r="K61"/>
  <c r="K62"/>
  <c r="K63"/>
  <c r="K64"/>
  <c r="K65"/>
  <c r="K66"/>
  <c r="K67"/>
  <c r="K68"/>
  <c r="K69"/>
  <c r="K70"/>
  <c r="K71"/>
  <c r="K72"/>
  <c r="K73"/>
  <c r="K74"/>
  <c r="K75"/>
  <c r="K79"/>
  <c r="K80"/>
  <c r="K81"/>
  <c r="K82"/>
  <c r="K83"/>
  <c r="K84"/>
  <c r="K85"/>
  <c r="K86"/>
  <c r="K87"/>
  <c r="K88"/>
  <c r="K89"/>
  <c r="K90"/>
  <c r="K92"/>
  <c r="K93"/>
  <c r="K94"/>
  <c r="K95"/>
  <c r="K96"/>
  <c r="K97"/>
  <c r="K98"/>
  <c r="K99"/>
  <c r="K100"/>
  <c r="K101"/>
  <c r="K102"/>
  <c r="K103"/>
  <c r="K104"/>
  <c r="K105"/>
  <c r="K106"/>
  <c r="K107"/>
  <c r="K108"/>
  <c r="K109"/>
  <c r="K110"/>
  <c r="K112"/>
  <c r="K113"/>
  <c r="K114"/>
  <c r="K115"/>
  <c r="K117"/>
  <c r="K118"/>
  <c r="K119"/>
  <c r="K121"/>
  <c r="K122"/>
  <c r="K124"/>
  <c r="K125"/>
  <c r="K126"/>
  <c r="K127"/>
  <c r="K129"/>
  <c r="K130"/>
  <c r="K131"/>
  <c r="K134"/>
  <c r="K135"/>
  <c r="K136"/>
  <c r="K137"/>
  <c r="K138"/>
  <c r="K139"/>
  <c r="K140"/>
  <c r="K142"/>
  <c r="K143"/>
  <c r="K145"/>
  <c r="K146"/>
  <c r="K147"/>
  <c r="K148"/>
  <c r="K149"/>
  <c r="K151"/>
  <c r="K152"/>
  <c r="K156"/>
  <c r="K157"/>
  <c r="K158"/>
  <c r="K159"/>
  <c r="K160"/>
  <c r="K161"/>
  <c r="K166"/>
  <c r="K167"/>
  <c r="K168"/>
  <c r="K169"/>
  <c r="K170"/>
  <c r="K171"/>
  <c r="K172"/>
  <c r="K173"/>
  <c r="K174"/>
  <c r="K175"/>
  <c r="K176"/>
  <c r="K177"/>
  <c r="K178"/>
  <c r="K179"/>
  <c r="K180"/>
  <c r="K181"/>
  <c r="K182"/>
  <c r="K183"/>
  <c r="K184"/>
  <c r="K185"/>
  <c r="K186"/>
  <c r="K187"/>
  <c r="K188"/>
  <c r="K189"/>
  <c r="K190"/>
  <c r="K191"/>
  <c r="K192"/>
  <c r="K193"/>
  <c r="K194"/>
  <c r="K195"/>
  <c r="K197"/>
  <c r="K198"/>
  <c r="K199"/>
  <c r="K206"/>
  <c r="K207"/>
  <c r="K208"/>
  <c r="K209"/>
  <c r="K210"/>
  <c r="K211"/>
  <c r="K212"/>
  <c r="K213"/>
  <c r="I17"/>
  <c r="I18"/>
  <c r="I19"/>
  <c r="I20"/>
  <c r="I21"/>
  <c r="I22"/>
  <c r="I23"/>
  <c r="I24"/>
  <c r="I25"/>
  <c r="I26"/>
  <c r="I27"/>
  <c r="I28"/>
  <c r="I29"/>
  <c r="I30"/>
  <c r="I31"/>
  <c r="I32"/>
  <c r="I33"/>
  <c r="I34"/>
  <c r="I35"/>
  <c r="I36"/>
  <c r="I37"/>
  <c r="I38"/>
  <c r="I39"/>
  <c r="I40"/>
  <c r="I41"/>
  <c r="I42"/>
  <c r="I43"/>
  <c r="I44"/>
  <c r="I45"/>
  <c r="I47"/>
  <c r="I48"/>
  <c r="I49"/>
  <c r="I50"/>
  <c r="I51"/>
  <c r="I52"/>
  <c r="I53"/>
  <c r="I54"/>
  <c r="I55"/>
  <c r="I56"/>
  <c r="I57"/>
  <c r="I58"/>
  <c r="I61"/>
  <c r="I62"/>
  <c r="I63"/>
  <c r="I64"/>
  <c r="I65"/>
  <c r="I66"/>
  <c r="I67"/>
  <c r="I68"/>
  <c r="I69"/>
  <c r="I70"/>
  <c r="I71"/>
  <c r="I72"/>
  <c r="I73"/>
  <c r="I74"/>
  <c r="I75"/>
  <c r="I79"/>
  <c r="I80"/>
  <c r="I81"/>
  <c r="I82"/>
  <c r="I83"/>
  <c r="I84"/>
  <c r="I85"/>
  <c r="I86"/>
  <c r="I87"/>
  <c r="I88"/>
  <c r="I89"/>
  <c r="I90"/>
  <c r="I92"/>
  <c r="I93"/>
  <c r="I94"/>
  <c r="I95"/>
  <c r="I96"/>
  <c r="I97"/>
  <c r="I98"/>
  <c r="I99"/>
  <c r="I100"/>
  <c r="I101"/>
  <c r="I102"/>
  <c r="I103"/>
  <c r="I104"/>
  <c r="I105"/>
  <c r="I106"/>
  <c r="I107"/>
  <c r="I108"/>
  <c r="I109"/>
  <c r="I110"/>
  <c r="I112"/>
  <c r="I113"/>
  <c r="I114"/>
  <c r="I115"/>
  <c r="I117"/>
  <c r="I118"/>
  <c r="I119"/>
  <c r="I120"/>
  <c r="I121"/>
  <c r="I122"/>
  <c r="I124"/>
  <c r="I125"/>
  <c r="I126"/>
  <c r="I127"/>
  <c r="I129"/>
  <c r="I130"/>
  <c r="I131"/>
  <c r="I132"/>
  <c r="I134"/>
  <c r="I135"/>
  <c r="I136"/>
  <c r="I137"/>
  <c r="I138"/>
  <c r="I139"/>
  <c r="I140"/>
  <c r="I141"/>
  <c r="I142"/>
  <c r="I143"/>
  <c r="I145"/>
  <c r="I146"/>
  <c r="I147"/>
  <c r="I148"/>
  <c r="I149"/>
  <c r="I151"/>
  <c r="I152"/>
  <c r="I153"/>
  <c r="I154"/>
  <c r="I155"/>
  <c r="I156"/>
  <c r="I157"/>
  <c r="I158"/>
  <c r="I159"/>
  <c r="I160"/>
  <c r="I161"/>
  <c r="I166"/>
  <c r="I167"/>
  <c r="I168"/>
  <c r="I169"/>
  <c r="I170"/>
  <c r="I171"/>
  <c r="I172"/>
  <c r="I173"/>
  <c r="I174"/>
  <c r="I175"/>
  <c r="I176"/>
  <c r="I177"/>
  <c r="I178"/>
  <c r="I179"/>
  <c r="I180"/>
  <c r="I181"/>
  <c r="I182"/>
  <c r="I183"/>
  <c r="I184"/>
  <c r="I185"/>
  <c r="I186"/>
  <c r="I187"/>
  <c r="I188"/>
  <c r="I189"/>
  <c r="I190"/>
  <c r="I191"/>
  <c r="I192"/>
  <c r="I193"/>
  <c r="I194"/>
  <c r="I195"/>
  <c r="I197"/>
  <c r="I198"/>
  <c r="I199"/>
  <c r="I200"/>
  <c r="I201"/>
  <c r="I202"/>
  <c r="I204"/>
  <c r="I205"/>
  <c r="I206"/>
  <c r="I207"/>
  <c r="I208"/>
  <c r="I209"/>
  <c r="I210"/>
  <c r="I211"/>
  <c r="I212"/>
  <c r="I213"/>
  <c r="I214"/>
  <c r="J200"/>
  <c r="L200"/>
  <c r="N200"/>
  <c r="D196"/>
  <c r="D165" s="1"/>
  <c r="D164" s="1"/>
  <c r="E196"/>
  <c r="E165" s="1"/>
  <c r="F196"/>
  <c r="C196"/>
  <c r="C165" s="1"/>
  <c r="L130"/>
  <c r="L131"/>
  <c r="L132"/>
  <c r="F133"/>
  <c r="F128"/>
  <c r="F123" s="1"/>
  <c r="J202"/>
  <c r="L202"/>
  <c r="N202"/>
  <c r="L201"/>
  <c r="J201"/>
  <c r="N201"/>
  <c r="J154"/>
  <c r="L154"/>
  <c r="N154"/>
  <c r="J144"/>
  <c r="L144"/>
  <c r="N144"/>
  <c r="J132"/>
  <c r="N132"/>
  <c r="C128"/>
  <c r="C123" s="1"/>
  <c r="D133"/>
  <c r="C133"/>
  <c r="N17"/>
  <c r="N18"/>
  <c r="N19"/>
  <c r="N20"/>
  <c r="N21"/>
  <c r="N22"/>
  <c r="N23"/>
  <c r="N24"/>
  <c r="N25"/>
  <c r="N26"/>
  <c r="N27"/>
  <c r="N28"/>
  <c r="N29"/>
  <c r="N30"/>
  <c r="N31"/>
  <c r="N32"/>
  <c r="N33"/>
  <c r="N34"/>
  <c r="N35"/>
  <c r="N36"/>
  <c r="N37"/>
  <c r="N38"/>
  <c r="N39"/>
  <c r="N40"/>
  <c r="N41"/>
  <c r="N42"/>
  <c r="N43"/>
  <c r="N44"/>
  <c r="N45"/>
  <c r="N47"/>
  <c r="N48"/>
  <c r="N49"/>
  <c r="N50"/>
  <c r="N51"/>
  <c r="N52"/>
  <c r="N53"/>
  <c r="N54"/>
  <c r="N55"/>
  <c r="N56"/>
  <c r="N57"/>
  <c r="N58"/>
  <c r="N61"/>
  <c r="N62"/>
  <c r="N63"/>
  <c r="N64"/>
  <c r="N65"/>
  <c r="N66"/>
  <c r="N67"/>
  <c r="N68"/>
  <c r="N69"/>
  <c r="N70"/>
  <c r="N71"/>
  <c r="N72"/>
  <c r="N73"/>
  <c r="N74"/>
  <c r="N75"/>
  <c r="N79"/>
  <c r="N80"/>
  <c r="N81"/>
  <c r="N82"/>
  <c r="N83"/>
  <c r="N84"/>
  <c r="N85"/>
  <c r="N86"/>
  <c r="N87"/>
  <c r="N88"/>
  <c r="N89"/>
  <c r="N90"/>
  <c r="N92"/>
  <c r="N93"/>
  <c r="N94"/>
  <c r="N95"/>
  <c r="N96"/>
  <c r="N97"/>
  <c r="N98"/>
  <c r="N99"/>
  <c r="N100"/>
  <c r="N101"/>
  <c r="N102"/>
  <c r="N103"/>
  <c r="N104"/>
  <c r="N105"/>
  <c r="N106"/>
  <c r="N107"/>
  <c r="N108"/>
  <c r="N109"/>
  <c r="N110"/>
  <c r="N112"/>
  <c r="N113"/>
  <c r="N114"/>
  <c r="N115"/>
  <c r="N117"/>
  <c r="N118"/>
  <c r="N119"/>
  <c r="N120"/>
  <c r="N121"/>
  <c r="N122"/>
  <c r="N124"/>
  <c r="N125"/>
  <c r="N126"/>
  <c r="N127"/>
  <c r="N129"/>
  <c r="N130"/>
  <c r="N131"/>
  <c r="N134"/>
  <c r="N135"/>
  <c r="N136"/>
  <c r="N137"/>
  <c r="N138"/>
  <c r="N139"/>
  <c r="N140"/>
  <c r="N141"/>
  <c r="N142"/>
  <c r="N143"/>
  <c r="N145"/>
  <c r="N146"/>
  <c r="N147"/>
  <c r="N148"/>
  <c r="N149"/>
  <c r="N150"/>
  <c r="N151"/>
  <c r="N152"/>
  <c r="N153"/>
  <c r="N155"/>
  <c r="N156"/>
  <c r="N157"/>
  <c r="N158"/>
  <c r="N159"/>
  <c r="N160"/>
  <c r="N161"/>
  <c r="N166"/>
  <c r="N167"/>
  <c r="N168"/>
  <c r="N169"/>
  <c r="N170"/>
  <c r="N171"/>
  <c r="N172"/>
  <c r="N173"/>
  <c r="N174"/>
  <c r="N175"/>
  <c r="N176"/>
  <c r="N177"/>
  <c r="N178"/>
  <c r="N179"/>
  <c r="N180"/>
  <c r="N181"/>
  <c r="N182"/>
  <c r="N183"/>
  <c r="N184"/>
  <c r="N185"/>
  <c r="N186"/>
  <c r="N187"/>
  <c r="N188"/>
  <c r="N189"/>
  <c r="N190"/>
  <c r="N191"/>
  <c r="N192"/>
  <c r="N193"/>
  <c r="N194"/>
  <c r="N195"/>
  <c r="N197"/>
  <c r="N198"/>
  <c r="N199"/>
  <c r="N204"/>
  <c r="N205"/>
  <c r="N206"/>
  <c r="N207"/>
  <c r="N208"/>
  <c r="N209"/>
  <c r="N210"/>
  <c r="N211"/>
  <c r="N212"/>
  <c r="N213"/>
  <c r="N214"/>
  <c r="L17"/>
  <c r="L18"/>
  <c r="L19"/>
  <c r="L20"/>
  <c r="L21"/>
  <c r="L22"/>
  <c r="L23"/>
  <c r="L24"/>
  <c r="L25"/>
  <c r="L26"/>
  <c r="L27"/>
  <c r="L28"/>
  <c r="L29"/>
  <c r="L30"/>
  <c r="L31"/>
  <c r="L32"/>
  <c r="L33"/>
  <c r="L34"/>
  <c r="L35"/>
  <c r="L36"/>
  <c r="L37"/>
  <c r="L38"/>
  <c r="L39"/>
  <c r="L40"/>
  <c r="L41"/>
  <c r="L42"/>
  <c r="L43"/>
  <c r="L44"/>
  <c r="L45"/>
  <c r="L47"/>
  <c r="L48"/>
  <c r="L49"/>
  <c r="L50"/>
  <c r="L51"/>
  <c r="L52"/>
  <c r="L53"/>
  <c r="L54"/>
  <c r="L55"/>
  <c r="L56"/>
  <c r="L57"/>
  <c r="L58"/>
  <c r="L61"/>
  <c r="L62"/>
  <c r="L63"/>
  <c r="L64"/>
  <c r="L65"/>
  <c r="L66"/>
  <c r="L67"/>
  <c r="L68"/>
  <c r="L69"/>
  <c r="L70"/>
  <c r="L71"/>
  <c r="L72"/>
  <c r="L73"/>
  <c r="L74"/>
  <c r="L75"/>
  <c r="L79"/>
  <c r="L80"/>
  <c r="L81"/>
  <c r="L82"/>
  <c r="L83"/>
  <c r="L84"/>
  <c r="L85"/>
  <c r="L86"/>
  <c r="L87"/>
  <c r="L88"/>
  <c r="L89"/>
  <c r="L90"/>
  <c r="L92"/>
  <c r="L93"/>
  <c r="L94"/>
  <c r="L95"/>
  <c r="L96"/>
  <c r="L97"/>
  <c r="L98"/>
  <c r="L99"/>
  <c r="L100"/>
  <c r="L101"/>
  <c r="L102"/>
  <c r="L103"/>
  <c r="L104"/>
  <c r="L105"/>
  <c r="L106"/>
  <c r="L107"/>
  <c r="L108"/>
  <c r="L109"/>
  <c r="L110"/>
  <c r="L112"/>
  <c r="L113"/>
  <c r="L114"/>
  <c r="L115"/>
  <c r="L117"/>
  <c r="L118"/>
  <c r="L119"/>
  <c r="L120"/>
  <c r="L121"/>
  <c r="L122"/>
  <c r="L124"/>
  <c r="L125"/>
  <c r="L126"/>
  <c r="L127"/>
  <c r="L129"/>
  <c r="L134"/>
  <c r="L135"/>
  <c r="L136"/>
  <c r="L137"/>
  <c r="L138"/>
  <c r="L139"/>
  <c r="L140"/>
  <c r="L141"/>
  <c r="L142"/>
  <c r="L143"/>
  <c r="L145"/>
  <c r="L146"/>
  <c r="L147"/>
  <c r="L148"/>
  <c r="L149"/>
  <c r="L150"/>
  <c r="L151"/>
  <c r="L152"/>
  <c r="L153"/>
  <c r="L155"/>
  <c r="L156"/>
  <c r="L157"/>
  <c r="L158"/>
  <c r="L159"/>
  <c r="L160"/>
  <c r="L161"/>
  <c r="L166"/>
  <c r="L167"/>
  <c r="L168"/>
  <c r="L169"/>
  <c r="L170"/>
  <c r="L171"/>
  <c r="L172"/>
  <c r="L173"/>
  <c r="L174"/>
  <c r="L175"/>
  <c r="L176"/>
  <c r="L177"/>
  <c r="L178"/>
  <c r="L179"/>
  <c r="L180"/>
  <c r="L181"/>
  <c r="L182"/>
  <c r="L183"/>
  <c r="L184"/>
  <c r="L185"/>
  <c r="L186"/>
  <c r="L187"/>
  <c r="L188"/>
  <c r="L189"/>
  <c r="L190"/>
  <c r="L191"/>
  <c r="L192"/>
  <c r="L193"/>
  <c r="L194"/>
  <c r="L195"/>
  <c r="L197"/>
  <c r="L198"/>
  <c r="L199"/>
  <c r="L204"/>
  <c r="L205"/>
  <c r="L206"/>
  <c r="L207"/>
  <c r="L208"/>
  <c r="L209"/>
  <c r="L210"/>
  <c r="L211"/>
  <c r="L212"/>
  <c r="L213"/>
  <c r="L214"/>
  <c r="J17"/>
  <c r="J18"/>
  <c r="J19"/>
  <c r="J20"/>
  <c r="J21"/>
  <c r="J22"/>
  <c r="J23"/>
  <c r="J24"/>
  <c r="J25"/>
  <c r="J26"/>
  <c r="J27"/>
  <c r="J28"/>
  <c r="J29"/>
  <c r="J30"/>
  <c r="J31"/>
  <c r="J32"/>
  <c r="J33"/>
  <c r="J34"/>
  <c r="J35"/>
  <c r="J36"/>
  <c r="J37"/>
  <c r="J38"/>
  <c r="J39"/>
  <c r="J40"/>
  <c r="J41"/>
  <c r="J42"/>
  <c r="J43"/>
  <c r="J44"/>
  <c r="J45"/>
  <c r="J47"/>
  <c r="J48"/>
  <c r="J49"/>
  <c r="J50"/>
  <c r="J51"/>
  <c r="J52"/>
  <c r="J53"/>
  <c r="J54"/>
  <c r="J55"/>
  <c r="J56"/>
  <c r="J57"/>
  <c r="J58"/>
  <c r="J61"/>
  <c r="J62"/>
  <c r="J63"/>
  <c r="J64"/>
  <c r="J65"/>
  <c r="J66"/>
  <c r="J67"/>
  <c r="J68"/>
  <c r="J69"/>
  <c r="J70"/>
  <c r="J71"/>
  <c r="J72"/>
  <c r="J73"/>
  <c r="J74"/>
  <c r="J75"/>
  <c r="J79"/>
  <c r="J80"/>
  <c r="J81"/>
  <c r="J82"/>
  <c r="J83"/>
  <c r="J84"/>
  <c r="J85"/>
  <c r="J86"/>
  <c r="J87"/>
  <c r="J88"/>
  <c r="J89"/>
  <c r="J90"/>
  <c r="J92"/>
  <c r="J93"/>
  <c r="J94"/>
  <c r="J95"/>
  <c r="J96"/>
  <c r="J97"/>
  <c r="J98"/>
  <c r="J99"/>
  <c r="J100"/>
  <c r="J101"/>
  <c r="J102"/>
  <c r="J103"/>
  <c r="J104"/>
  <c r="J105"/>
  <c r="J106"/>
  <c r="J107"/>
  <c r="J108"/>
  <c r="J109"/>
  <c r="J110"/>
  <c r="J112"/>
  <c r="J113"/>
  <c r="J114"/>
  <c r="J115"/>
  <c r="J117"/>
  <c r="J118"/>
  <c r="J119"/>
  <c r="J120"/>
  <c r="J121"/>
  <c r="J122"/>
  <c r="J124"/>
  <c r="J125"/>
  <c r="J126"/>
  <c r="J127"/>
  <c r="J129"/>
  <c r="J130"/>
  <c r="J131"/>
  <c r="J134"/>
  <c r="J135"/>
  <c r="J136"/>
  <c r="J137"/>
  <c r="J138"/>
  <c r="J139"/>
  <c r="J140"/>
  <c r="J141"/>
  <c r="J142"/>
  <c r="J143"/>
  <c r="J145"/>
  <c r="J146"/>
  <c r="J147"/>
  <c r="J148"/>
  <c r="J149"/>
  <c r="J150"/>
  <c r="J151"/>
  <c r="J152"/>
  <c r="J153"/>
  <c r="J155"/>
  <c r="J156"/>
  <c r="J157"/>
  <c r="J158"/>
  <c r="J159"/>
  <c r="J160"/>
  <c r="J161"/>
  <c r="J166"/>
  <c r="J167"/>
  <c r="J168"/>
  <c r="J169"/>
  <c r="J170"/>
  <c r="J171"/>
  <c r="J172"/>
  <c r="J173"/>
  <c r="J174"/>
  <c r="J175"/>
  <c r="J176"/>
  <c r="J177"/>
  <c r="J178"/>
  <c r="J179"/>
  <c r="J180"/>
  <c r="J181"/>
  <c r="J182"/>
  <c r="J183"/>
  <c r="J184"/>
  <c r="J185"/>
  <c r="J186"/>
  <c r="J187"/>
  <c r="J188"/>
  <c r="J189"/>
  <c r="J190"/>
  <c r="J191"/>
  <c r="J192"/>
  <c r="J193"/>
  <c r="J194"/>
  <c r="J195"/>
  <c r="J197"/>
  <c r="J198"/>
  <c r="J199"/>
  <c r="J204"/>
  <c r="J205"/>
  <c r="J206"/>
  <c r="J207"/>
  <c r="J208"/>
  <c r="J209"/>
  <c r="J210"/>
  <c r="J211"/>
  <c r="J212"/>
  <c r="J213"/>
  <c r="J214"/>
  <c r="D203"/>
  <c r="E203"/>
  <c r="F203"/>
  <c r="I203" s="1"/>
  <c r="C203"/>
  <c r="D46"/>
  <c r="E46"/>
  <c r="F46"/>
  <c r="C46"/>
  <c r="C116"/>
  <c r="C111" s="1"/>
  <c r="C91"/>
  <c r="C78"/>
  <c r="C60"/>
  <c r="C59" s="1"/>
  <c r="C16"/>
  <c r="E123"/>
  <c r="E116"/>
  <c r="E111" s="1"/>
  <c r="F116"/>
  <c r="F111" s="1"/>
  <c r="E91"/>
  <c r="F91"/>
  <c r="E78"/>
  <c r="F78"/>
  <c r="E60"/>
  <c r="E59" s="1"/>
  <c r="F60"/>
  <c r="F59" s="1"/>
  <c r="E16"/>
  <c r="F16"/>
  <c r="K16" s="1"/>
  <c r="D128"/>
  <c r="D116"/>
  <c r="D111" s="1"/>
  <c r="D78"/>
  <c r="D91"/>
  <c r="D60"/>
  <c r="D59" s="1"/>
  <c r="D16"/>
  <c r="E76" l="1"/>
  <c r="M196"/>
  <c r="J162"/>
  <c r="K78"/>
  <c r="M78"/>
  <c r="I78"/>
  <c r="M16"/>
  <c r="F165"/>
  <c r="F164" s="1"/>
  <c r="K164" s="1"/>
  <c r="I196"/>
  <c r="K111"/>
  <c r="M203"/>
  <c r="I133"/>
  <c r="E164"/>
  <c r="I46"/>
  <c r="K133"/>
  <c r="K128"/>
  <c r="K91"/>
  <c r="K59"/>
  <c r="K46"/>
  <c r="M123"/>
  <c r="D77"/>
  <c r="I123"/>
  <c r="I111"/>
  <c r="I91"/>
  <c r="I59"/>
  <c r="K116"/>
  <c r="K60"/>
  <c r="M133"/>
  <c r="M128"/>
  <c r="M111"/>
  <c r="M91"/>
  <c r="M59"/>
  <c r="M46"/>
  <c r="N59"/>
  <c r="I128"/>
  <c r="I116"/>
  <c r="I60"/>
  <c r="I16"/>
  <c r="K196"/>
  <c r="M116"/>
  <c r="M60"/>
  <c r="C164"/>
  <c r="N123"/>
  <c r="N111"/>
  <c r="J16"/>
  <c r="N91"/>
  <c r="L16"/>
  <c r="D123"/>
  <c r="K123" s="1"/>
  <c r="L196"/>
  <c r="L203"/>
  <c r="L78"/>
  <c r="N46"/>
  <c r="N128"/>
  <c r="J46"/>
  <c r="L91"/>
  <c r="J78"/>
  <c r="L128"/>
  <c r="L116"/>
  <c r="L59"/>
  <c r="N196"/>
  <c r="N60"/>
  <c r="N16"/>
  <c r="L111"/>
  <c r="L46"/>
  <c r="N116"/>
  <c r="J123"/>
  <c r="J116"/>
  <c r="J91"/>
  <c r="L60"/>
  <c r="N78"/>
  <c r="J196"/>
  <c r="N203"/>
  <c r="J203"/>
  <c r="N133"/>
  <c r="L133"/>
  <c r="J133"/>
  <c r="J128"/>
  <c r="J111"/>
  <c r="J59"/>
  <c r="J60"/>
  <c r="F77"/>
  <c r="D15"/>
  <c r="E15"/>
  <c r="E77"/>
  <c r="C77"/>
  <c r="C76" s="1"/>
  <c r="C15"/>
  <c r="F15"/>
  <c r="L165" l="1"/>
  <c r="M165"/>
  <c r="N165"/>
  <c r="I165"/>
  <c r="J165"/>
  <c r="I164"/>
  <c r="K165"/>
  <c r="L164"/>
  <c r="F14"/>
  <c r="K77"/>
  <c r="M77"/>
  <c r="I77"/>
  <c r="N164"/>
  <c r="M164"/>
  <c r="I15"/>
  <c r="K15"/>
  <c r="M15"/>
  <c r="L123"/>
  <c r="L15"/>
  <c r="N15"/>
  <c r="L77"/>
  <c r="N77"/>
  <c r="J77"/>
  <c r="J15"/>
  <c r="E14"/>
  <c r="E13" s="1"/>
  <c r="N76" l="1"/>
  <c r="L76"/>
  <c r="M76"/>
  <c r="I76"/>
  <c r="K76"/>
  <c r="J76"/>
  <c r="M14"/>
  <c r="D14"/>
  <c r="D13" s="1"/>
  <c r="J164"/>
  <c r="N14"/>
  <c r="F13"/>
  <c r="C14"/>
  <c r="C13" s="1"/>
  <c r="K14" l="1"/>
  <c r="I14"/>
  <c r="L14"/>
  <c r="L13"/>
  <c r="J13"/>
  <c r="M13"/>
  <c r="N13"/>
  <c r="J14"/>
  <c r="I13"/>
</calcChain>
</file>

<file path=xl/sharedStrings.xml><?xml version="1.0" encoding="utf-8"?>
<sst xmlns="http://schemas.openxmlformats.org/spreadsheetml/2006/main" count="1130" uniqueCount="500">
  <si>
    <t>КВД</t>
  </si>
  <si>
    <t>Наименование КВД</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</si>
  <si>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</si>
  <si>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</si>
  <si>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</si>
  <si>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</si>
  <si>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</si>
  <si>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</si>
  <si>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</si>
  <si>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</si>
  <si>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</si>
  <si>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</si>
  <si>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</si>
  <si>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</si>
  <si>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</si>
  <si>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</si>
  <si>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</si>
  <si>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</si>
  <si>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</si>
  <si>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</si>
  <si>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</si>
  <si>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</si>
  <si>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</si>
  <si>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</si>
  <si>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</si>
  <si>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</si>
  <si>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</si>
  <si>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</si>
  <si>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</si>
  <si>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</si>
  <si>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</si>
  <si>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</si>
  <si>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</si>
  <si>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</si>
  <si>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</si>
  <si>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</si>
  <si>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</si>
  <si>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</si>
  <si>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</si>
  <si>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</si>
  <si>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</si>
  <si>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</si>
  <si>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</si>
  <si>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</si>
  <si>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</si>
  <si>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</si>
  <si>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</si>
  <si>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</si>
  <si>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</si>
  <si>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</si>
  <si>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</si>
  <si>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</si>
  <si>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</si>
  <si>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</si>
  <si>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</si>
  <si>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</si>
  <si>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 5</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</si>
  <si>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</si>
  <si>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</si>
  <si>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1.06.00000.00.0000.000</t>
  </si>
  <si>
    <t>НАЛОГИ НА ИМУЩЕСТВО</t>
  </si>
  <si>
    <t>1.06.04000.02.0000.110</t>
  </si>
  <si>
    <t>Транспортный налог</t>
  </si>
  <si>
    <t>1.06.04011.02.0000.110</t>
  </si>
  <si>
    <t>Транспортный налог с организаций</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</si>
  <si>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</si>
  <si>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</si>
  <si>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1.06.04011.02.2100.110</t>
  </si>
  <si>
    <t>Транспортный налог с организаций (пени по соответствующему платежу)</t>
  </si>
  <si>
    <t>1.06.04012.02.0000.110</t>
  </si>
  <si>
    <t>Транспортный налог с физических лиц</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</si>
  <si>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</si>
  <si>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</si>
  <si>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1.06.04012.02.2100.110</t>
  </si>
  <si>
    <t>Транспортный налог с физических лиц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</si>
  <si>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</si>
  <si>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</si>
  <si>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</si>
  <si>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</si>
  <si>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</si>
  <si>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</si>
  <si>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</si>
  <si>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</si>
  <si>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</si>
  <si>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</si>
  <si>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</si>
  <si>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</si>
  <si>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</si>
  <si>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</si>
  <si>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</si>
  <si>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</si>
  <si>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</si>
  <si>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</si>
  <si>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</si>
  <si>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</si>
  <si>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</si>
  <si>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</si>
  <si>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</si>
  <si>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</si>
  <si>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</si>
  <si>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</si>
  <si>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1.11.05075.05.0000.120</t>
  </si>
  <si>
    <t>Доходы от сдачи в аренду имущества, составляющего казну муниципальных районов (за исключением земельных участков)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</si>
  <si>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</si>
  <si>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</si>
  <si>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</si>
  <si>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</si>
  <si>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</si>
  <si>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</si>
  <si>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</si>
  <si>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</si>
  <si>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</si>
  <si>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</si>
  <si>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</si>
  <si>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</si>
  <si>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</si>
  <si>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</si>
  <si>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</si>
  <si>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</si>
  <si>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</si>
  <si>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 7</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</si>
  <si>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</si>
  <si>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</si>
  <si>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</si>
  <si>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</si>
  <si>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</si>
  <si>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</si>
  <si>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</si>
  <si>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</si>
  <si>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</si>
  <si>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</si>
  <si>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</si>
  <si>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</si>
  <si>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1.13.01995.05.0000.130</t>
  </si>
  <si>
    <t>Прочие доходы от оказания платных услуг (работ) получателями средств бюджетов муниципальных районов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</si>
  <si>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</si>
  <si>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</si>
  <si>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</si>
  <si>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</si>
  <si>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1.13.02065.05.0000.130</t>
  </si>
  <si>
    <t>Доходы, поступающие в порядке возмещения расходов, понесенных в связи с эксплуатацией имущества муниципальных районов</t>
  </si>
  <si>
    <t>1.13.02990.00.0000.130</t>
  </si>
  <si>
    <t>Прочие доходы от компенсации затрат государства</t>
  </si>
  <si>
    <t>1.13.02995.05.0000.130</t>
  </si>
  <si>
    <t>Прочие доходы от компенсации затрат бюджетов муниципальных районов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</si>
  <si>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</si>
  <si>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</si>
  <si>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</si>
  <si>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</si>
  <si>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1.14.02050.13.0000.440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</si>
  <si>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</si>
  <si>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</si>
  <si>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</si>
  <si>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</si>
  <si>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</si>
  <si>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</si>
  <si>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</si>
  <si>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1.14.06013.10.0000.430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</si>
  <si>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</si>
  <si>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</si>
  <si>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</si>
  <si>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</si>
  <si>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</si>
  <si>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</si>
  <si>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</si>
  <si>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</si>
  <si>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</si>
  <si>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</si>
  <si>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</si>
  <si>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</si>
  <si>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</si>
  <si>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</si>
  <si>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</si>
  <si>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</si>
  <si>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</si>
  <si>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</si>
  <si>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</si>
  <si>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1.16.25030.01.0000.140</t>
  </si>
  <si>
    <t>Денежные взыскания (штрафы) за нарушение законодательства Российской Федерации об охране и использовании животного мира</t>
  </si>
  <si>
    <t>1.16.25050.01.0000.140</t>
  </si>
  <si>
    <t>Денежные взыскания (штрафы) за нарушение законодательства в области охраны окружающей среды</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</si>
  <si>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</si>
  <si>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</si>
  <si>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</si>
  <si>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</si>
  <si>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</si>
  <si>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</si>
  <si>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</si>
  <si>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</si>
  <si>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</si>
  <si>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</si>
  <si>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1.16.90050.05.0000.140</t>
  </si>
  <si>
    <t>Прочие поступления от денежных взысканий (штрафов) и иных сумм в возмещение ущерба, зачисляемые в бюджеты муниципальных районов</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</si>
  <si>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</si>
  <si>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</si>
  <si>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</si>
  <si>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</si>
  <si>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</si>
  <si>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</si>
  <si>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</si>
  <si>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</si>
  <si>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</si>
  <si>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</si>
  <si>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2.02.15001.05.0000.151</t>
  </si>
  <si>
    <t>Дотации бюджетам муниципальных районов на выравнивание бюджетной обеспеченности</t>
  </si>
  <si>
    <t>2.02.20000.00.0000.151</t>
  </si>
  <si>
    <t>Субсидии бюджетам бюджетной системы Российской Федерации (межбюджетные субсидии)</t>
  </si>
  <si>
    <t>2.02.29999.00.0000.151</t>
  </si>
  <si>
    <t>Прочие субсидии</t>
  </si>
  <si>
    <t>2.02.29999.05.0000.151</t>
  </si>
  <si>
    <t>Прочие субсидии бюджетам муниципальных районов</t>
  </si>
  <si>
    <t>2.02.30000.00.0000.151</t>
  </si>
  <si>
    <t>Субвенции бюджетам бюджетной системы Российской Федерации</t>
  </si>
  <si>
    <t>2.02.30021.00.0000.151</t>
  </si>
  <si>
    <t>Субвенции бюджетам муниципальных образований на ежемесячное денежное вознаграждение за классное руководство</t>
  </si>
  <si>
    <t>2.02.30021.05.0000.151</t>
  </si>
  <si>
    <t>Субвенции бюджетам муниципальных районов на ежемесячное денежное вознаграждение за классное руководство</t>
  </si>
  <si>
    <t>2.02.30024.00.0000.151</t>
  </si>
  <si>
    <t>Субвенции местным бюджетам на выполнение передаваемых полномочий субъектов Российской Федерации</t>
  </si>
  <si>
    <t>2.02.30024.05.0000.151</t>
  </si>
  <si>
    <t>Субвенции бюджетам муниципальных районов на выполнение передаваемых полномочий субъектов Российской Федерации</t>
  </si>
  <si>
    <t>2.02.30029.00.0000.151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</si>
  <si>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</si>
  <si>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</si>
  <si>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</si>
  <si>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2.02.35055.00.0000.151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</si>
  <si>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</si>
  <si>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2.02.35055.05.0000.151</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</si>
  <si>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</si>
  <si>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2.02.35134.00.0000.151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</si>
  <si>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</si>
  <si>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2.02.35134.05.0000.151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</si>
  <si>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</si>
  <si>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2.02.35930.00.0000.151</t>
  </si>
  <si>
    <t>Субвенции бюджетам на государственную регистрацию актов гражданского состояния</t>
  </si>
  <si>
    <t>2.02.35930.05.0000.151</t>
  </si>
  <si>
    <t>Субвенции бюджетам муниципальных районов на государственную регистрацию актов гражданского состояния</t>
  </si>
  <si>
    <t>2.02.39999.00.0000.151</t>
  </si>
  <si>
    <t>Прочие субвенции</t>
  </si>
  <si>
    <t>2.02.39999.05.0000.151</t>
  </si>
  <si>
    <t>Прочие субвенции бюджетам муниципальных районов</t>
  </si>
  <si>
    <t>2.02.40000.00.0000.151</t>
  </si>
  <si>
    <t>Иные межбюджетные трансферты</t>
  </si>
  <si>
    <t>2.02.40014.00.0000.151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</si>
  <si>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</si>
  <si>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</si>
  <si>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</si>
  <si>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</si>
  <si>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</si>
  <si>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</si>
  <si>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</si>
  <si>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2.18.00000.05.0000.151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</si>
  <si>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</si>
  <si>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2.18.60010.05.0000.151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</si>
  <si>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</si>
  <si>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2.18.00000.00.0000.180</t>
  </si>
  <si>
    <t>Доходы бюджетов бюджетной системы Российской Федерации от возврата организациями остатков субсидий прошлых лет</t>
  </si>
  <si>
    <t>2.18.05000.05.0000.180</t>
  </si>
  <si>
    <t>Доходы бюджетов муниципальных районов от возврата организациями остатков субсидий прошлых лет</t>
  </si>
  <si>
    <t>2.18.05010.05.0000.180</t>
  </si>
  <si>
    <t>Доходы бюджетов муниципальных районов от возврата бюджетными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</si>
  <si>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</si>
  <si>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</si>
  <si>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2.19.00000.05.0000.151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</si>
  <si>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</si>
  <si>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2.19.25020.05.0000.151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</si>
  <si>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</si>
  <si>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2.19.60010.05.0000.151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</si>
  <si>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</si>
  <si>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t>
  </si>
  <si>
    <t>(+,-)</t>
  </si>
  <si>
    <t>ВСЕГО ДОХОДОВ</t>
  </si>
  <si>
    <t>НАЛОГОВЫЕ ДОХОДЫ</t>
  </si>
  <si>
    <t>НЕНАЛОГОВЫЕ ДОХОДЫ</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</si>
  <si>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</si>
  <si>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1.16.32000.00.0000.140</t>
  </si>
  <si>
    <t>2.07.00000.00.0000.000</t>
  </si>
  <si>
    <t>2.07.05000.05.0000.000</t>
  </si>
  <si>
    <t>ПРОЧИЕ БЕЗВОЗМЕЗДНЫЕ ПОСТУПЛЕНИЯ</t>
  </si>
  <si>
    <t>Прочие безвозмездные поступления в бюджеты муниципальных районов</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</si>
  <si>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</si>
  <si>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</si>
  <si>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1.14.06020.00.0000.430</t>
  </si>
  <si>
    <t>Доходы от продажи земельных участков, государственная собственность на которые разграничена ( за исключеним земельных участков бюджетных и автономных учреждений)</t>
  </si>
  <si>
    <t>2.02.40052.05.0000.151</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</si>
  <si>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территории сельских поселений</t>
  </si>
  <si>
    <t>2.02.49999.05.0000.151</t>
  </si>
  <si>
    <t>Прочие межбюджетные трансферты, передаваемые бюджетам муниципальных районов</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</si>
  <si>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</si>
  <si>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табочной продукции</t>
  </si>
  <si>
    <t>2.02.40025.05.0000.151</t>
  </si>
  <si>
    <t>Межбюджетные трансферты, передаваемые бюджетам на комплектование книжных фондов  библиотек муниципальных учреждений</t>
  </si>
  <si>
    <t>1.17.00000.00.0000.140</t>
  </si>
  <si>
    <t>1.17.01000.00.0000.140</t>
  </si>
  <si>
    <t>ПРОЧИЕ НЕНАЛОГОВЫЕ ДОХОДЫ</t>
  </si>
  <si>
    <t>Невыясненные поступления</t>
  </si>
  <si>
    <t>Уд.вес, % к общим доходам</t>
  </si>
  <si>
    <t>x</t>
  </si>
  <si>
    <t xml:space="preserve">Факт за 2016 год   </t>
  </si>
  <si>
    <t xml:space="preserve">Факт за 2017 год   </t>
  </si>
  <si>
    <t>Первонач. план на 2017 год</t>
  </si>
  <si>
    <t>Уточн. план на 2017 год</t>
  </si>
  <si>
    <t>Уд.вес, % к нал. и ненал. доходам</t>
  </si>
  <si>
    <t>Исполнение к факту  2016 года</t>
  </si>
  <si>
    <t>Исполнение к первонач. плану 2017 года</t>
  </si>
  <si>
    <t>Исполнение к уточ. плану 2017 года</t>
  </si>
  <si>
    <t>Анализ исполнения доходной части бюджета Уинского муниципального района за 2017 год</t>
  </si>
  <si>
    <t>Анализ исполнения доходной части консолидированного бюджета Уинского муниципального района за 2017 год</t>
  </si>
  <si>
    <t>рублей</t>
  </si>
  <si>
    <t>Факт за 2016 год</t>
  </si>
  <si>
    <t>Первоначаль-ный бюджет</t>
  </si>
  <si>
    <t>Уточненный бюджет</t>
  </si>
  <si>
    <t>Факт за 2017 год</t>
  </si>
  <si>
    <t>Исполнение к факту 2016 года</t>
  </si>
  <si>
    <t>Исполнение к первоначальному бюджету</t>
  </si>
  <si>
    <t>Исполнение к уточненному бюджету</t>
  </si>
  <si>
    <t>ИТОГО ДОХОДОВ</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</si>
  <si>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</si>
  <si>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</si>
  <si>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</si>
  <si>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</si>
  <si>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</si>
  <si>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</si>
  <si>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1.05.02020.02.0000.110</t>
  </si>
  <si>
    <t>Единый налог на вмененный доход для отдельных видов деятельности (за налоговые периоды, истекшие до 1 января 2011 года)</t>
  </si>
  <si>
    <t>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</si>
  <si>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</si>
  <si>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1.05.03000.01.0000.110</t>
  </si>
  <si>
    <t>Единый сельскохозяйственный налог</t>
  </si>
  <si>
    <t>1.05.03010.01.0000.110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</si>
  <si>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</si>
  <si>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</si>
  <si>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1.05.03010.01.2100.110</t>
  </si>
  <si>
    <t>Единый сельскохозяйственный налог (пени по соответствующему платежу)</t>
  </si>
  <si>
    <t xml:space="preserve">Налог, взимаемый в связи с применением патентной системы налогообложения, зачисляемый в бюджеты муниципальных районов </t>
  </si>
  <si>
    <t>1.05.04020.02.2100.110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</si>
  <si>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</si>
  <si>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1.06.01000.00.0000.110</t>
  </si>
  <si>
    <t>Налог на имущество физических лиц</t>
  </si>
  <si>
    <t>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</si>
  <si>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</si>
  <si>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</si>
  <si>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</si>
  <si>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1.06.01030.10.2100.110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</si>
  <si>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</si>
  <si>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</si>
  <si>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</si>
  <si>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1.06.06000.00.0000.110</t>
  </si>
  <si>
    <t>Земельный налог</t>
  </si>
  <si>
    <t>1.06.06030.00.0000.110</t>
  </si>
  <si>
    <t>Земельный налог с организаций</t>
  </si>
  <si>
    <t>1.06.06033.10.0000.110</t>
  </si>
  <si>
    <t>Земельный налог с организаций, обладающих земельным участком, расположенным в границах сельских поселений</t>
  </si>
  <si>
    <t>1.06.06033.10.1000.110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</si>
  <si>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</si>
  <si>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1.06.06033.10.2100.110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</si>
  <si>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</si>
  <si>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1.06.06040.00.0000.110</t>
  </si>
  <si>
    <t>Земельный налог с физических лиц</t>
  </si>
  <si>
    <t>1.06.06043.10.0000.110</t>
  </si>
  <si>
    <t>Земельный налог с физических лиц, обладающих земельным участком, расположенным в границах сельских поселений</t>
  </si>
  <si>
    <t>1.06.06043.10.1000.110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</si>
  <si>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</si>
  <si>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1.06.06043.10.2100.110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</si>
  <si>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</si>
  <si>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1.08.04000.01.0000.110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</si>
  <si>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</si>
  <si>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1.08.04020.01.0000.110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</si>
  <si>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</si>
  <si>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1.08.04020.01.1000.110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</si>
  <si>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</si>
  <si>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1.08.07000.01.0000.110</t>
  </si>
  <si>
    <t>Государственная пошлина за государственную регистрацию, а также за совершение прочих юридически значимых действий</t>
  </si>
  <si>
    <t>1.08.07150.01.0000.110</t>
  </si>
  <si>
    <t>Государственная пошлина за выдачу разрешения на установку рекламной конструкции</t>
  </si>
  <si>
    <t>1.08.07150.01.1000.110</t>
  </si>
  <si>
    <t>Государственная пошлина за выдачу разрешения на установку рекламной конструкции (налог)</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</si>
  <si>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</si>
  <si>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</si>
  <si>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1.11.05025.10.0000.120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</si>
  <si>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</si>
  <si>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</si>
  <si>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</si>
  <si>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1.11.09045.10.0000.120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</si>
  <si>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</si>
  <si>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1.12.01020.01.0000.120</t>
  </si>
  <si>
    <t>Плата за выбросы загрязняющих веществ в атмосферный воздух передвижными объектами</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</si>
  <si>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</si>
  <si>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</si>
  <si>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</si>
  <si>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</si>
  <si>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1.13.01995.10.0000.130</t>
  </si>
  <si>
    <t>Прочие доходы от оказания платных услуг (работ) получателями средств бюджетов сельских поселений</t>
  </si>
  <si>
    <t>1.13.02065.10.0000.130</t>
  </si>
  <si>
    <t>Доходы, поступающие в порядке возмещения расходов, понесенных в связи с эксплуатацией имущества сельских поселений</t>
  </si>
  <si>
    <t>1.13.02995.10.0000.130</t>
  </si>
  <si>
    <t>Прочие доходы от компенсации затрат бюджетов сельских поселений</t>
  </si>
  <si>
    <t>1.14.02053.10.0000.410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</si>
  <si>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</si>
  <si>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</si>
  <si>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1.14.06025.05.0000.430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</si>
  <si>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</si>
  <si>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1.14.06025.10.0000.430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</si>
  <si>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</si>
  <si>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</si>
  <si>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</si>
  <si>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</si>
  <si>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</si>
  <si>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</si>
  <si>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1.16.18000.00.0000.140</t>
  </si>
  <si>
    <t>Денежные взыскания (штрафы) за нарушение бюджетного законодательства Российской Федерации</t>
  </si>
  <si>
    <t>1.16.18050.10.0000.140</t>
  </si>
  <si>
    <t>Денежные взыскания (штрафы) за нарушение бюджетного законодательства (в части бюджетов сельских поселений)</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</si>
  <si>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</si>
  <si>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</si>
  <si>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</si>
  <si>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</si>
  <si>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1.16.25070.00.0000.140</t>
  </si>
  <si>
    <t>Денежные взыскания (штрафы) за нарушение лесного законодательства</t>
  </si>
  <si>
    <t>1.16.25074.05.0000.140</t>
  </si>
  <si>
    <t>Денежные взыскания (штрафы) за нарушение лесного законодательства на лесных участках, находящихся в собственности муниципальных районов</t>
  </si>
  <si>
    <t>1.16.25074.05.6000.140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</si>
  <si>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</si>
  <si>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</si>
  <si>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</si>
  <si>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1.16.33050.05.6000.140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</si>
  <si>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</si>
  <si>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1.17.00000.00.0000.000</t>
  </si>
  <si>
    <t>1.17.01000.00.0000.180</t>
  </si>
  <si>
    <t>1.17.01050.05.0000.180</t>
  </si>
  <si>
    <t>Невыясненные поступления, зачисляемые в бюджеты муниципальных районов</t>
  </si>
  <si>
    <t>1.17.01050.10.0000.180</t>
  </si>
  <si>
    <t>Невыясненные поступления, зачисляемые в бюджеты сельских поселений</t>
  </si>
  <si>
    <t>1.17.05000.00.0000.180</t>
  </si>
  <si>
    <t>Прочие неналоговые доходы</t>
  </si>
  <si>
    <t>1.17.05050.10.0000.180</t>
  </si>
  <si>
    <t>Прочие неналоговые доходы бюджетов сельских поселений</t>
  </si>
  <si>
    <t>1.17.14000.00.0000.180</t>
  </si>
  <si>
    <t>Средства самообложения граждан</t>
  </si>
  <si>
    <t>1.17.14030.10.0000.180</t>
  </si>
  <si>
    <t>Средства самообложения граждан, зачисляемые в бюджеты сельских поселений</t>
  </si>
  <si>
    <t>2.02.20051.00.0000.151</t>
  </si>
  <si>
    <t>Субсидии бюджетам на реализацию федеральных целевых программ</t>
  </si>
  <si>
    <t>2.02.20051.05.0000.151</t>
  </si>
  <si>
    <t>Субсидии бюджетам муниципальных районов на реализацию федеральных целевых программ</t>
  </si>
  <si>
    <t>2.02.20077.00.0000.151</t>
  </si>
  <si>
    <t>Субсидии бюджетам на софинансирование капитальных вложений в объекты государственной (муниципальной) собственности</t>
  </si>
  <si>
    <t>2.02.20077.05.0000.151</t>
  </si>
  <si>
    <t>Субсидии бюджетам муниципальных районов на софинансирование капитальных вложений в объекты муниципальной собственности</t>
  </si>
  <si>
    <t>2.02.20216.00.0000.151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</si>
  <si>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</si>
  <si>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2.02.20216.10.0000.151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</si>
  <si>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</si>
  <si>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2.02.25097.00.0000.151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</si>
  <si>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</si>
  <si>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2.02.25097.05.0000.151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</si>
  <si>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</si>
  <si>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2.02.25519.00.0000.151</t>
  </si>
  <si>
    <t>Субсидия бюджетам на поддержку отрасли культуры</t>
  </si>
  <si>
    <t>2.02.25519.05.0000.151</t>
  </si>
  <si>
    <t>Субсидия бюджетам муниципальных районов на поддержку отрасли культуры</t>
  </si>
  <si>
    <t>2.02.25555.00.0000.151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</si>
  <si>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</si>
  <si>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2.02.25555.10.0000.151</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</si>
  <si>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</si>
  <si>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2.02.25558.00.0000.151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</si>
  <si>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</si>
  <si>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2.02.25558.10.0000.151</t>
  </si>
  <si>
    <t>Субсидии бюджетам сельских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</si>
  <si>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2.02.29999.10.0000.151</t>
  </si>
  <si>
    <t>Прочие субсидии бюджетам сельских поселений</t>
  </si>
  <si>
    <t>2.02.30024.10.0000.151</t>
  </si>
  <si>
    <t>Субвенции бюджетам сельских поселений на выполнение передаваемых полномочий субъектов Российской Федерации</t>
  </si>
  <si>
    <t>2.02.35082.00.0000.151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</si>
  <si>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</si>
  <si>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</si>
  <si>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</si>
  <si>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2.02.35118.00.0000.151</t>
  </si>
  <si>
    <t>Субвенции бюджетам на осуществление первичного воинского учета на территориях, где отсутствуют военные комиссариаты</t>
  </si>
  <si>
    <t>2.02.35118.10.0000.151</t>
  </si>
  <si>
    <t>Субвенции бюджетам сельских поселений на осуществление первичного воинского учета на территориях, где отсутствуют военные комиссариаты</t>
  </si>
  <si>
    <t>2.02.35543.00.0000.151</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</si>
  <si>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</si>
  <si>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2.02.35543.05.0000.151</t>
  </si>
  <si>
    <t>Субвенции бюджетам муниципальных районов на содействие достижению целевых показателей региональных программ развития агропромышленного комплекса</t>
  </si>
  <si>
    <t>2.07.05000.00.0000.180</t>
  </si>
  <si>
    <t>Прочие безвозмездные поступления в бюджеты городских поселений</t>
  </si>
  <si>
    <t>2.07.05020.10.0000.180</t>
  </si>
  <si>
    <t>Поступления от денежных пожертвований, предоставляемых физическими лицами получателям средств бюджетов сельских поселений</t>
  </si>
  <si>
    <t>2.07.05030.05.0000.180</t>
  </si>
  <si>
    <t>2.07.05030.10.0000.180</t>
  </si>
  <si>
    <t>Прочие безвозмездные поступления в бюджеты сельских поселений</t>
  </si>
  <si>
    <t>2.18.00000.10.0000.151</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</si>
  <si>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</si>
  <si>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2.18.60010.10.0000.151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</si>
  <si>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</si>
  <si>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2.19.00000.10.0000.151</t>
  </si>
  <si>
    <t>Возврат остатков субсидий, субвенций и иных межбюджетных трансфертов, имеющих целевое назначение, прошлых лет из бюджетов сельских поселений</t>
  </si>
  <si>
    <t>2.19.60010.10.0000.151</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</si>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</sst>
</file>

<file path=xl/styles.xml><?xml version="1.0" encoding="utf-8"?>
<styleSheet xmlns="http://schemas.openxmlformats.org/spreadsheetml/2006/main">
  <numFmts count="3">
    <numFmt numFmtId="164" formatCode="?"/>
    <numFmt numFmtId="165" formatCode="0.0"/>
    <numFmt numFmtId="166" formatCode="#,##0.0"/>
  </numFmts>
  <fonts count="21">
    <font>
      <sz val="10"/>
      <name val="Arial"/>
    </font>
    <font>
      <sz val="8.5"/>
      <name val="MS Sans Serif"/>
      <family val="2"/>
      <charset val="204"/>
    </font>
    <font>
      <sz val="8"/>
      <name val="Arial Cyr"/>
    </font>
    <font>
      <b/>
      <sz val="11"/>
      <name val="Times New Roman"/>
      <family val="1"/>
      <charset val="204"/>
    </font>
    <font>
      <b/>
      <sz val="8.5"/>
      <name val="MS Sans Serif"/>
      <family val="2"/>
      <charset val="204"/>
    </font>
    <font>
      <b/>
      <sz val="8"/>
      <name val="MS Sans Serif"/>
      <family val="2"/>
      <charset val="204"/>
    </font>
    <font>
      <b/>
      <sz val="8"/>
      <name val="Arial Narrow"/>
      <family val="2"/>
      <charset val="204"/>
    </font>
    <font>
      <sz val="8"/>
      <name val="Arial Narrow"/>
      <family val="2"/>
      <charset val="204"/>
    </font>
    <font>
      <b/>
      <sz val="8.5"/>
      <name val="MS Sans Serif"/>
      <family val="2"/>
      <charset val="204"/>
    </font>
    <font>
      <b/>
      <sz val="10"/>
      <name val="Arial"/>
      <family val="2"/>
      <charset val="204"/>
    </font>
    <font>
      <b/>
      <sz val="8"/>
      <name val="Arial Narrow"/>
      <family val="2"/>
      <charset val="204"/>
    </font>
    <font>
      <b/>
      <sz val="14"/>
      <name val="Times New Roman"/>
      <family val="1"/>
      <charset val="204"/>
    </font>
    <font>
      <sz val="10"/>
      <name val="Arial"/>
      <family val="2"/>
      <charset val="204"/>
    </font>
    <font>
      <b/>
      <sz val="8"/>
      <name val="MS Sans Serif"/>
      <family val="2"/>
      <charset val="204"/>
    </font>
    <font>
      <b/>
      <sz val="9"/>
      <name val="Times New Roman"/>
      <family val="1"/>
      <charset val="204"/>
    </font>
    <font>
      <sz val="9"/>
      <name val="Arial"/>
      <family val="2"/>
      <charset val="204"/>
    </font>
    <font>
      <sz val="9"/>
      <name val="MS Sans Serif"/>
      <family val="2"/>
      <charset val="204"/>
    </font>
    <font>
      <b/>
      <sz val="9"/>
      <name val="Arial Narrow"/>
      <family val="2"/>
      <charset val="204"/>
    </font>
    <font>
      <sz val="9"/>
      <name val="Times New Roman"/>
      <family val="1"/>
      <charset val="204"/>
    </font>
    <font>
      <b/>
      <sz val="9"/>
      <name val="Arial"/>
      <family val="2"/>
      <charset val="204"/>
    </font>
    <font>
      <sz val="9"/>
      <name val="Arial Narrow"/>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0">
    <xf numFmtId="0" fontId="0" fillId="0" borderId="0" xfId="0"/>
    <xf numFmtId="0" fontId="1" fillId="2" borderId="0" xfId="0" applyFont="1" applyFill="1" applyBorder="1" applyAlignment="1" applyProtection="1"/>
    <xf numFmtId="0" fontId="0" fillId="2" borderId="0" xfId="0" applyFill="1"/>
    <xf numFmtId="0" fontId="2" fillId="2" borderId="0" xfId="0" applyFont="1" applyFill="1" applyBorder="1" applyAlignment="1" applyProtection="1"/>
    <xf numFmtId="0" fontId="3" fillId="2" borderId="0" xfId="0" applyFont="1" applyFill="1" applyBorder="1" applyAlignment="1" applyProtection="1">
      <alignment horizontal="left"/>
    </xf>
    <xf numFmtId="0" fontId="3" fillId="2" borderId="0" xfId="0" applyFont="1" applyFill="1" applyBorder="1" applyAlignment="1" applyProtection="1">
      <alignment horizontal="center"/>
    </xf>
    <xf numFmtId="49" fontId="3" fillId="2" borderId="0" xfId="0" applyNumberFormat="1" applyFont="1" applyFill="1" applyBorder="1" applyAlignment="1" applyProtection="1"/>
    <xf numFmtId="49" fontId="4" fillId="2" borderId="5" xfId="0" applyNumberFormat="1" applyFont="1" applyFill="1" applyBorder="1" applyAlignment="1" applyProtection="1">
      <alignment horizontal="center" vertical="center" wrapText="1"/>
    </xf>
    <xf numFmtId="49" fontId="4" fillId="2" borderId="8" xfId="0" applyNumberFormat="1" applyFont="1" applyFill="1" applyBorder="1" applyAlignment="1" applyProtection="1">
      <alignment horizontal="center" vertical="center" wrapText="1"/>
    </xf>
    <xf numFmtId="165"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4" fontId="10" fillId="2" borderId="1" xfId="0" applyNumberFormat="1" applyFont="1" applyFill="1" applyBorder="1" applyAlignment="1">
      <alignment horizontal="right" vertical="center"/>
    </xf>
    <xf numFmtId="49" fontId="6" fillId="2" borderId="2" xfId="0" applyNumberFormat="1" applyFont="1" applyFill="1" applyBorder="1" applyAlignment="1" applyProtection="1">
      <alignment horizontal="center" vertical="center" wrapText="1"/>
    </xf>
    <xf numFmtId="49" fontId="6" fillId="2" borderId="3" xfId="0" applyNumberFormat="1" applyFont="1" applyFill="1" applyBorder="1" applyAlignment="1" applyProtection="1">
      <alignment horizontal="left" vertical="center" wrapText="1"/>
    </xf>
    <xf numFmtId="4" fontId="6" fillId="2" borderId="3" xfId="0" applyNumberFormat="1" applyFont="1" applyFill="1" applyBorder="1" applyAlignment="1" applyProtection="1">
      <alignment horizontal="right" vertical="center" wrapText="1"/>
    </xf>
    <xf numFmtId="49" fontId="7" fillId="2" borderId="4" xfId="0" applyNumberFormat="1" applyFont="1" applyFill="1" applyBorder="1" applyAlignment="1" applyProtection="1">
      <alignment horizontal="center" vertical="center" wrapText="1"/>
    </xf>
    <xf numFmtId="4" fontId="7" fillId="2" borderId="4" xfId="0" applyNumberFormat="1" applyFont="1" applyFill="1" applyBorder="1" applyAlignment="1" applyProtection="1">
      <alignment horizontal="right" vertical="center" wrapText="1"/>
    </xf>
    <xf numFmtId="49" fontId="7" fillId="2" borderId="4" xfId="0" applyNumberFormat="1" applyFont="1" applyFill="1" applyBorder="1" applyAlignment="1" applyProtection="1">
      <alignment horizontal="left" vertical="center" wrapText="1"/>
    </xf>
    <xf numFmtId="0" fontId="9" fillId="2" borderId="0" xfId="0" applyFont="1" applyFill="1"/>
    <xf numFmtId="49" fontId="10" fillId="2" borderId="1" xfId="0" applyNumberFormat="1" applyFont="1" applyFill="1" applyBorder="1" applyAlignment="1" applyProtection="1">
      <alignment horizontal="left" vertical="center" wrapText="1"/>
    </xf>
    <xf numFmtId="4" fontId="10" fillId="2" borderId="1" xfId="0" applyNumberFormat="1" applyFont="1" applyFill="1" applyBorder="1" applyAlignment="1" applyProtection="1">
      <alignment horizontal="right" vertical="center" wrapText="1"/>
    </xf>
    <xf numFmtId="4" fontId="6" fillId="2" borderId="6" xfId="0" applyNumberFormat="1" applyFont="1" applyFill="1" applyBorder="1" applyAlignment="1" applyProtection="1">
      <alignment horizontal="right" vertical="center" wrapText="1"/>
    </xf>
    <xf numFmtId="0" fontId="0" fillId="2" borderId="1" xfId="0" applyFill="1" applyBorder="1"/>
    <xf numFmtId="4" fontId="7" fillId="2" borderId="7" xfId="0" applyNumberFormat="1" applyFont="1" applyFill="1" applyBorder="1" applyAlignment="1" applyProtection="1">
      <alignment horizontal="right" vertical="center" wrapText="1"/>
    </xf>
    <xf numFmtId="49" fontId="5" fillId="2" borderId="1" xfId="0" applyNumberFormat="1" applyFont="1" applyFill="1" applyBorder="1" applyAlignment="1" applyProtection="1">
      <alignment horizontal="center"/>
    </xf>
    <xf numFmtId="49" fontId="6" fillId="2" borderId="1" xfId="0" applyNumberFormat="1" applyFont="1" applyFill="1" applyBorder="1" applyAlignment="1" applyProtection="1">
      <alignment horizontal="left"/>
    </xf>
    <xf numFmtId="4" fontId="6" fillId="2" borderId="1" xfId="0" applyNumberFormat="1" applyFont="1" applyFill="1" applyBorder="1" applyAlignment="1" applyProtection="1">
      <alignment horizontal="right" vertical="center"/>
    </xf>
    <xf numFmtId="49" fontId="6"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left" vertical="center" wrapText="1"/>
    </xf>
    <xf numFmtId="4" fontId="6" fillId="2" borderId="1" xfId="0" applyNumberFormat="1" applyFont="1" applyFill="1" applyBorder="1" applyAlignment="1" applyProtection="1">
      <alignment horizontal="right" vertical="center" wrapText="1"/>
    </xf>
    <xf numFmtId="164" fontId="6"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center" vertical="center" wrapText="1"/>
    </xf>
    <xf numFmtId="164" fontId="7" fillId="2" borderId="1" xfId="0" applyNumberFormat="1" applyFont="1" applyFill="1" applyBorder="1" applyAlignment="1" applyProtection="1">
      <alignment horizontal="left" vertical="center" wrapText="1"/>
    </xf>
    <xf numFmtId="4" fontId="7" fillId="2" borderId="1" xfId="0" applyNumberFormat="1" applyFont="1" applyFill="1" applyBorder="1" applyAlignment="1" applyProtection="1">
      <alignment horizontal="right" vertical="center" wrapText="1"/>
    </xf>
    <xf numFmtId="49" fontId="7" fillId="2" borderId="1" xfId="0" applyNumberFormat="1" applyFont="1" applyFill="1" applyBorder="1" applyAlignment="1" applyProtection="1">
      <alignment horizontal="left" vertical="center" wrapText="1"/>
    </xf>
    <xf numFmtId="49" fontId="10" fillId="2" borderId="1" xfId="0" applyNumberFormat="1" applyFont="1" applyFill="1" applyBorder="1" applyAlignment="1" applyProtection="1">
      <alignment horizontal="center" vertical="center" wrapText="1"/>
    </xf>
    <xf numFmtId="164" fontId="10" fillId="2" borderId="1" xfId="0" applyNumberFormat="1" applyFont="1" applyFill="1" applyBorder="1" applyAlignment="1" applyProtection="1">
      <alignment horizontal="left" vertical="center" wrapText="1"/>
    </xf>
    <xf numFmtId="165" fontId="1" fillId="2" borderId="0" xfId="0" applyNumberFormat="1" applyFont="1" applyFill="1" applyBorder="1" applyAlignment="1" applyProtection="1"/>
    <xf numFmtId="165" fontId="3" fillId="2" borderId="0" xfId="0" applyNumberFormat="1" applyFont="1" applyFill="1" applyBorder="1" applyAlignment="1" applyProtection="1">
      <alignment horizontal="center"/>
    </xf>
    <xf numFmtId="165" fontId="0" fillId="2" borderId="0" xfId="0" applyNumberFormat="1" applyFill="1"/>
    <xf numFmtId="165" fontId="10" fillId="2" borderId="1" xfId="0" applyNumberFormat="1" applyFont="1" applyFill="1" applyBorder="1" applyAlignment="1">
      <alignment horizontal="right" vertical="center"/>
    </xf>
    <xf numFmtId="165" fontId="0" fillId="2" borderId="1" xfId="0" applyNumberFormat="1" applyFill="1" applyBorder="1"/>
    <xf numFmtId="0" fontId="12" fillId="2" borderId="0" xfId="0" applyFont="1" applyFill="1"/>
    <xf numFmtId="49" fontId="8" fillId="2" borderId="1" xfId="0" applyNumberFormat="1" applyFont="1" applyFill="1" applyBorder="1" applyAlignment="1" applyProtection="1">
      <alignment horizontal="center" vertical="center" wrapText="1"/>
    </xf>
    <xf numFmtId="4" fontId="4" fillId="2" borderId="1" xfId="0" applyNumberFormat="1" applyFont="1" applyFill="1" applyBorder="1" applyAlignment="1" applyProtection="1">
      <alignment horizontal="center" vertical="center" wrapText="1"/>
    </xf>
    <xf numFmtId="165" fontId="7" fillId="2" borderId="1" xfId="0" applyNumberFormat="1" applyFont="1" applyFill="1" applyBorder="1" applyAlignment="1">
      <alignment horizontal="right" vertical="center"/>
    </xf>
    <xf numFmtId="4" fontId="7" fillId="2" borderId="1" xfId="0" applyNumberFormat="1" applyFont="1" applyFill="1" applyBorder="1" applyAlignment="1">
      <alignment horizontal="right" vertical="center"/>
    </xf>
    <xf numFmtId="0" fontId="1" fillId="2" borderId="0" xfId="0" applyFont="1" applyFill="1" applyBorder="1" applyAlignment="1" applyProtection="1">
      <alignment horizontal="left" wrapText="1"/>
    </xf>
    <xf numFmtId="0" fontId="1" fillId="2" borderId="0" xfId="0" applyFont="1" applyFill="1" applyBorder="1" applyAlignment="1" applyProtection="1">
      <alignment wrapText="1"/>
    </xf>
    <xf numFmtId="165" fontId="6" fillId="2" borderId="1" xfId="0" applyNumberFormat="1" applyFont="1" applyFill="1" applyBorder="1" applyAlignment="1">
      <alignment horizontal="right" vertical="center"/>
    </xf>
    <xf numFmtId="4" fontId="6" fillId="2" borderId="1" xfId="0" applyNumberFormat="1" applyFont="1" applyFill="1" applyBorder="1" applyAlignment="1">
      <alignment horizontal="right" vertical="center"/>
    </xf>
    <xf numFmtId="4" fontId="6" fillId="2" borderId="8" xfId="0" applyNumberFormat="1" applyFont="1" applyFill="1" applyBorder="1" applyAlignment="1" applyProtection="1">
      <alignment horizontal="right" vertical="center" wrapText="1"/>
    </xf>
    <xf numFmtId="4" fontId="7" fillId="2" borderId="0" xfId="0" applyNumberFormat="1" applyFont="1" applyFill="1" applyBorder="1" applyAlignment="1" applyProtection="1">
      <alignment horizontal="right" vertical="center" wrapText="1"/>
    </xf>
    <xf numFmtId="4" fontId="10" fillId="2" borderId="5" xfId="0" applyNumberFormat="1" applyFont="1" applyFill="1" applyBorder="1" applyAlignment="1" applyProtection="1">
      <alignment horizontal="right" vertical="center"/>
    </xf>
    <xf numFmtId="4" fontId="10" fillId="2" borderId="5" xfId="0" applyNumberFormat="1" applyFont="1" applyFill="1" applyBorder="1" applyAlignment="1" applyProtection="1">
      <alignment horizontal="right" vertical="center" wrapText="1"/>
    </xf>
    <xf numFmtId="4" fontId="7" fillId="2" borderId="5" xfId="0" applyNumberFormat="1" applyFont="1" applyFill="1" applyBorder="1" applyAlignment="1" applyProtection="1">
      <alignment horizontal="right" vertical="center" wrapText="1"/>
    </xf>
    <xf numFmtId="4" fontId="6" fillId="2" borderId="5" xfId="0" applyNumberFormat="1" applyFont="1" applyFill="1" applyBorder="1" applyAlignment="1" applyProtection="1">
      <alignment horizontal="right" vertical="center" wrapText="1"/>
    </xf>
    <xf numFmtId="49" fontId="4" fillId="2" borderId="1" xfId="0" applyNumberFormat="1" applyFont="1" applyFill="1" applyBorder="1" applyAlignment="1" applyProtection="1">
      <alignment horizontal="center" vertical="center" wrapText="1"/>
    </xf>
    <xf numFmtId="166" fontId="10" fillId="2" borderId="1" xfId="0" applyNumberFormat="1" applyFont="1" applyFill="1" applyBorder="1" applyAlignment="1" applyProtection="1">
      <alignment horizontal="right" vertical="center"/>
    </xf>
    <xf numFmtId="166" fontId="6" fillId="2" borderId="1" xfId="0" applyNumberFormat="1" applyFont="1" applyFill="1" applyBorder="1" applyAlignment="1" applyProtection="1">
      <alignment horizontal="right" vertical="center"/>
    </xf>
    <xf numFmtId="166" fontId="10" fillId="2" borderId="1" xfId="0" applyNumberFormat="1" applyFont="1" applyFill="1" applyBorder="1" applyAlignment="1" applyProtection="1">
      <alignment horizontal="right" vertical="center" wrapText="1"/>
    </xf>
    <xf numFmtId="166" fontId="7" fillId="2" borderId="1" xfId="0" applyNumberFormat="1" applyFont="1" applyFill="1" applyBorder="1" applyAlignment="1" applyProtection="1">
      <alignment horizontal="right" vertical="center" wrapText="1"/>
    </xf>
    <xf numFmtId="166" fontId="6" fillId="2" borderId="1" xfId="0" applyNumberFormat="1" applyFont="1" applyFill="1" applyBorder="1" applyAlignment="1" applyProtection="1">
      <alignment horizontal="right" vertical="center" wrapText="1"/>
    </xf>
    <xf numFmtId="0" fontId="5" fillId="2" borderId="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1" fillId="2" borderId="0" xfId="0" applyFont="1" applyFill="1" applyBorder="1" applyAlignment="1" applyProtection="1">
      <alignment horizontal="center" wrapText="1"/>
    </xf>
    <xf numFmtId="0" fontId="1" fillId="2" borderId="0" xfId="0" applyFont="1" applyFill="1" applyBorder="1" applyAlignment="1" applyProtection="1">
      <alignment horizontal="left" wrapText="1"/>
    </xf>
    <xf numFmtId="0" fontId="1" fillId="2" borderId="0" xfId="0" applyFont="1" applyFill="1" applyBorder="1" applyAlignment="1" applyProtection="1">
      <alignment wrapText="1"/>
    </xf>
    <xf numFmtId="0" fontId="14" fillId="0" borderId="0" xfId="0" applyFont="1" applyBorder="1" applyAlignment="1" applyProtection="1">
      <alignment horizontal="left"/>
    </xf>
    <xf numFmtId="0" fontId="14" fillId="0" borderId="0" xfId="0" applyFont="1" applyBorder="1" applyAlignment="1" applyProtection="1">
      <alignment horizontal="center"/>
    </xf>
    <xf numFmtId="4" fontId="14" fillId="0" borderId="0" xfId="0" applyNumberFormat="1" applyFont="1" applyBorder="1" applyAlignment="1" applyProtection="1">
      <alignment horizontal="right"/>
    </xf>
    <xf numFmtId="0" fontId="15" fillId="0" borderId="0" xfId="0" applyFont="1"/>
    <xf numFmtId="49" fontId="11" fillId="0" borderId="0" xfId="0" applyNumberFormat="1" applyFont="1" applyBorder="1" applyAlignment="1" applyProtection="1">
      <alignment horizontal="center"/>
    </xf>
    <xf numFmtId="0" fontId="16" fillId="0" borderId="0" xfId="0" applyFont="1" applyBorder="1" applyAlignment="1" applyProtection="1">
      <alignment wrapText="1"/>
    </xf>
    <xf numFmtId="4" fontId="16" fillId="0" borderId="0" xfId="0" applyNumberFormat="1" applyFont="1" applyBorder="1" applyAlignment="1" applyProtection="1">
      <alignment horizontal="right" wrapText="1"/>
    </xf>
    <xf numFmtId="0" fontId="16" fillId="0" borderId="0" xfId="0" applyFont="1" applyBorder="1" applyAlignment="1" applyProtection="1"/>
    <xf numFmtId="4" fontId="16" fillId="0" borderId="0" xfId="0" applyNumberFormat="1" applyFont="1" applyBorder="1" applyAlignment="1" applyProtection="1">
      <alignment horizontal="right"/>
    </xf>
    <xf numFmtId="4" fontId="17" fillId="0" borderId="0" xfId="0" applyNumberFormat="1" applyFont="1" applyBorder="1" applyAlignment="1" applyProtection="1">
      <alignment horizontal="right"/>
    </xf>
    <xf numFmtId="0" fontId="18" fillId="0" borderId="0" xfId="0" applyFont="1" applyBorder="1" applyAlignment="1" applyProtection="1">
      <alignment horizontal="right"/>
    </xf>
    <xf numFmtId="49" fontId="18" fillId="0" borderId="1" xfId="0" applyNumberFormat="1" applyFont="1" applyBorder="1" applyAlignment="1" applyProtection="1">
      <alignment horizontal="center" vertical="center" wrapText="1"/>
    </xf>
    <xf numFmtId="4" fontId="18" fillId="0" borderId="1" xfId="0" applyNumberFormat="1" applyFont="1" applyBorder="1" applyAlignment="1" applyProtection="1">
      <alignment horizontal="center" vertical="center" wrapText="1"/>
    </xf>
    <xf numFmtId="49" fontId="18"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center"/>
    </xf>
    <xf numFmtId="49" fontId="14" fillId="0" borderId="1" xfId="0" applyNumberFormat="1" applyFont="1" applyBorder="1" applyAlignment="1" applyProtection="1">
      <alignment horizontal="left"/>
    </xf>
    <xf numFmtId="4" fontId="14" fillId="0" borderId="1" xfId="0" applyNumberFormat="1" applyFont="1" applyFill="1" applyBorder="1" applyAlignment="1" applyProtection="1">
      <alignment horizontal="right"/>
    </xf>
    <xf numFmtId="4" fontId="14" fillId="0" borderId="1" xfId="0" applyNumberFormat="1" applyFont="1" applyBorder="1" applyAlignment="1" applyProtection="1">
      <alignment horizontal="right"/>
    </xf>
    <xf numFmtId="165" fontId="14" fillId="0" borderId="1" xfId="0" applyNumberFormat="1" applyFont="1" applyBorder="1" applyAlignment="1" applyProtection="1">
      <alignment horizontal="right" vertical="center"/>
    </xf>
    <xf numFmtId="2" fontId="14" fillId="0" borderId="1" xfId="0" applyNumberFormat="1" applyFont="1" applyBorder="1" applyAlignment="1" applyProtection="1">
      <alignment horizontal="right" vertical="center"/>
    </xf>
    <xf numFmtId="4" fontId="14" fillId="0" borderId="1" xfId="0" applyNumberFormat="1" applyFont="1" applyBorder="1" applyAlignment="1" applyProtection="1">
      <alignment horizontal="right" vertical="center"/>
    </xf>
    <xf numFmtId="0" fontId="19" fillId="0" borderId="0" xfId="0" applyFont="1"/>
    <xf numFmtId="49" fontId="14" fillId="0" borderId="1" xfId="0" applyNumberFormat="1" applyFont="1" applyBorder="1" applyAlignment="1" applyProtection="1">
      <alignment horizontal="center" vertical="center" wrapText="1"/>
    </xf>
    <xf numFmtId="49" fontId="14" fillId="0" borderId="1" xfId="0" applyNumberFormat="1" applyFont="1" applyBorder="1" applyAlignment="1" applyProtection="1">
      <alignment horizontal="left" vertical="center" wrapText="1"/>
    </xf>
    <xf numFmtId="4" fontId="14" fillId="0" borderId="1" xfId="0" applyNumberFormat="1" applyFont="1" applyBorder="1" applyAlignment="1" applyProtection="1">
      <alignment horizontal="right" vertical="center" wrapText="1"/>
    </xf>
    <xf numFmtId="165" fontId="14" fillId="0" borderId="1" xfId="0" applyNumberFormat="1" applyFont="1" applyBorder="1" applyAlignment="1" applyProtection="1">
      <alignment horizontal="right" vertical="center" wrapText="1"/>
    </xf>
    <xf numFmtId="49" fontId="18" fillId="0" borderId="1" xfId="0" applyNumberFormat="1" applyFont="1" applyBorder="1" applyAlignment="1" applyProtection="1">
      <alignment horizontal="left" vertical="center" wrapText="1"/>
    </xf>
    <xf numFmtId="4" fontId="18" fillId="0" borderId="1" xfId="0" applyNumberFormat="1" applyFont="1" applyBorder="1" applyAlignment="1" applyProtection="1">
      <alignment horizontal="right" vertical="center" wrapText="1"/>
    </xf>
    <xf numFmtId="165" fontId="18" fillId="0" borderId="1" xfId="0" applyNumberFormat="1" applyFont="1" applyBorder="1" applyAlignment="1" applyProtection="1">
      <alignment horizontal="right" vertical="center"/>
    </xf>
    <xf numFmtId="165" fontId="18" fillId="0" borderId="1" xfId="0" applyNumberFormat="1" applyFont="1" applyBorder="1" applyAlignment="1" applyProtection="1">
      <alignment horizontal="right" vertical="center" wrapText="1"/>
    </xf>
    <xf numFmtId="4" fontId="18" fillId="0" borderId="1" xfId="0" applyNumberFormat="1" applyFont="1" applyBorder="1" applyAlignment="1" applyProtection="1">
      <alignment horizontal="right" vertical="center"/>
    </xf>
    <xf numFmtId="164" fontId="18" fillId="0" borderId="1" xfId="0" applyNumberFormat="1" applyFont="1" applyBorder="1" applyAlignment="1" applyProtection="1">
      <alignment horizontal="left" vertical="center" wrapText="1"/>
    </xf>
    <xf numFmtId="2" fontId="18" fillId="0" borderId="1" xfId="0" applyNumberFormat="1" applyFont="1" applyBorder="1" applyAlignment="1" applyProtection="1">
      <alignment horizontal="right" vertical="center" wrapText="1"/>
    </xf>
    <xf numFmtId="2" fontId="14" fillId="0" borderId="1" xfId="0" applyNumberFormat="1" applyFont="1" applyBorder="1" applyAlignment="1" applyProtection="1">
      <alignment horizontal="right" vertical="center" wrapText="1"/>
    </xf>
    <xf numFmtId="49" fontId="17" fillId="0" borderId="2" xfId="0" applyNumberFormat="1" applyFont="1" applyBorder="1" applyAlignment="1" applyProtection="1">
      <alignment horizontal="center" vertical="center" wrapText="1"/>
    </xf>
    <xf numFmtId="49" fontId="17" fillId="0" borderId="3" xfId="0" applyNumberFormat="1" applyFont="1" applyBorder="1" applyAlignment="1" applyProtection="1">
      <alignment horizontal="left" vertical="center" wrapText="1"/>
    </xf>
    <xf numFmtId="4" fontId="17" fillId="0" borderId="3" xfId="0" applyNumberFormat="1" applyFont="1" applyBorder="1" applyAlignment="1" applyProtection="1">
      <alignment horizontal="right" vertical="center" wrapText="1"/>
    </xf>
    <xf numFmtId="49" fontId="17" fillId="0" borderId="3" xfId="0" applyNumberFormat="1" applyFont="1" applyBorder="1" applyAlignment="1" applyProtection="1">
      <alignment horizontal="center" vertical="center" wrapText="1"/>
    </xf>
    <xf numFmtId="49" fontId="20" fillId="0" borderId="4" xfId="0" applyNumberFormat="1" applyFont="1" applyBorder="1" applyAlignment="1" applyProtection="1">
      <alignment horizontal="center" vertical="center" wrapText="1"/>
    </xf>
    <xf numFmtId="49" fontId="20" fillId="0" borderId="4" xfId="0" applyNumberFormat="1" applyFont="1" applyBorder="1" applyAlignment="1" applyProtection="1">
      <alignment horizontal="left" vertical="center" wrapText="1"/>
    </xf>
    <xf numFmtId="4" fontId="20" fillId="0" borderId="4" xfId="0" applyNumberFormat="1" applyFont="1" applyBorder="1" applyAlignment="1" applyProtection="1">
      <alignment horizontal="right" vertical="center" wrapText="1"/>
    </xf>
    <xf numFmtId="4" fontId="15" fillId="0" borderId="0" xfId="0" applyNumberFormat="1" applyFont="1" applyAlignment="1">
      <alignment horizontal="righ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N219"/>
  <sheetViews>
    <sheetView showGridLines="0" topLeftCell="A95" workbookViewId="0">
      <selection activeCell="S111" sqref="S111"/>
    </sheetView>
  </sheetViews>
  <sheetFormatPr defaultRowHeight="12.75" customHeight="1" outlineLevelRow="7"/>
  <cols>
    <col min="1" max="1" width="15.7109375" style="2" customWidth="1"/>
    <col min="2" max="2" width="29.5703125" style="2" customWidth="1"/>
    <col min="3" max="4" width="10" style="2" customWidth="1"/>
    <col min="5" max="5" width="10.140625" style="2" customWidth="1"/>
    <col min="6" max="6" width="10.5703125" style="2" customWidth="1"/>
    <col min="7" max="7" width="8.42578125" style="2" customWidth="1"/>
    <col min="8" max="8" width="9" style="2" customWidth="1"/>
    <col min="9" max="9" width="5.7109375" style="39" customWidth="1"/>
    <col min="10" max="10" width="10.5703125" style="2" customWidth="1"/>
    <col min="11" max="11" width="5.85546875" style="39" customWidth="1"/>
    <col min="12" max="12" width="11" style="2" customWidth="1"/>
    <col min="13" max="13" width="5" style="39" customWidth="1"/>
    <col min="14" max="14" width="10.85546875" style="2" customWidth="1"/>
    <col min="15" max="16384" width="9.140625" style="2"/>
  </cols>
  <sheetData>
    <row r="1" spans="1:14" hidden="1">
      <c r="A1" s="66"/>
      <c r="B1" s="66"/>
      <c r="C1" s="66"/>
      <c r="D1" s="66"/>
      <c r="E1" s="66"/>
      <c r="F1" s="66"/>
      <c r="G1" s="47"/>
      <c r="H1" s="47"/>
      <c r="I1" s="37"/>
      <c r="J1" s="1"/>
      <c r="K1" s="37"/>
    </row>
    <row r="2" spans="1:14" hidden="1">
      <c r="A2" s="3"/>
      <c r="B2" s="1"/>
      <c r="C2" s="1"/>
      <c r="D2" s="1"/>
      <c r="E2" s="1"/>
      <c r="F2" s="1"/>
      <c r="G2" s="1"/>
      <c r="H2" s="1"/>
      <c r="I2" s="37"/>
      <c r="J2" s="1"/>
      <c r="K2" s="37"/>
    </row>
    <row r="3" spans="1:14" ht="14.25" hidden="1">
      <c r="A3" s="4"/>
      <c r="B3" s="5"/>
      <c r="C3" s="5"/>
      <c r="D3" s="5"/>
      <c r="E3" s="5"/>
      <c r="F3" s="5"/>
      <c r="G3" s="5"/>
      <c r="H3" s="5"/>
      <c r="I3" s="38"/>
      <c r="J3" s="5"/>
      <c r="K3" s="38"/>
    </row>
    <row r="4" spans="1:14" ht="14.25" hidden="1">
      <c r="A4" s="6"/>
      <c r="B4" s="6"/>
      <c r="C4" s="6"/>
      <c r="D4" s="6"/>
      <c r="E4" s="6"/>
      <c r="F4" s="6"/>
      <c r="G4" s="6"/>
      <c r="H4" s="6"/>
      <c r="I4" s="38"/>
      <c r="J4" s="5"/>
      <c r="K4" s="38"/>
    </row>
    <row r="5" spans="1:14" hidden="1">
      <c r="A5" s="65" t="s">
        <v>306</v>
      </c>
      <c r="B5" s="65"/>
      <c r="C5" s="65"/>
      <c r="D5" s="65"/>
      <c r="E5" s="65"/>
      <c r="F5" s="65"/>
      <c r="G5" s="65"/>
      <c r="H5" s="65"/>
      <c r="I5" s="65"/>
      <c r="J5" s="65"/>
      <c r="K5" s="65"/>
      <c r="L5" s="65"/>
      <c r="M5" s="65"/>
      <c r="N5" s="65"/>
    </row>
    <row r="6" spans="1:14" hidden="1">
      <c r="A6" s="65"/>
      <c r="B6" s="65"/>
      <c r="C6" s="65"/>
      <c r="D6" s="65"/>
      <c r="E6" s="65"/>
      <c r="F6" s="65"/>
      <c r="G6" s="65"/>
      <c r="H6" s="65"/>
      <c r="I6" s="65"/>
      <c r="J6" s="65"/>
      <c r="K6" s="65"/>
      <c r="L6" s="65"/>
      <c r="M6" s="65"/>
      <c r="N6" s="65"/>
    </row>
    <row r="7" spans="1:14">
      <c r="A7" s="65"/>
      <c r="B7" s="65"/>
      <c r="C7" s="65"/>
      <c r="D7" s="65"/>
      <c r="E7" s="65"/>
      <c r="F7" s="65"/>
      <c r="G7" s="65"/>
      <c r="H7" s="65"/>
      <c r="I7" s="65"/>
      <c r="J7" s="65"/>
      <c r="K7" s="65"/>
      <c r="L7" s="65"/>
      <c r="M7" s="65"/>
      <c r="N7" s="65"/>
    </row>
    <row r="8" spans="1:14" ht="12" customHeight="1">
      <c r="A8" s="65"/>
      <c r="B8" s="65"/>
      <c r="C8" s="65"/>
      <c r="D8" s="65"/>
      <c r="E8" s="65"/>
      <c r="F8" s="65"/>
      <c r="G8" s="65"/>
      <c r="H8" s="65"/>
      <c r="I8" s="65"/>
      <c r="J8" s="65"/>
      <c r="K8" s="65"/>
      <c r="L8" s="65"/>
      <c r="M8" s="65"/>
      <c r="N8" s="65"/>
    </row>
    <row r="9" spans="1:14" hidden="1">
      <c r="A9" s="67"/>
      <c r="B9" s="67"/>
      <c r="C9" s="67"/>
      <c r="D9" s="67"/>
      <c r="E9" s="67"/>
      <c r="F9" s="67"/>
      <c r="G9" s="48"/>
      <c r="H9" s="48"/>
    </row>
    <row r="10" spans="1:14">
      <c r="A10" s="1"/>
      <c r="B10" s="1"/>
      <c r="C10" s="1"/>
      <c r="D10" s="1"/>
      <c r="E10" s="1"/>
      <c r="F10" s="1"/>
      <c r="G10" s="1"/>
      <c r="H10" s="1"/>
      <c r="I10" s="37"/>
      <c r="J10" s="1"/>
      <c r="K10" s="37"/>
    </row>
    <row r="11" spans="1:14" ht="44.25" customHeight="1">
      <c r="A11" s="43" t="s">
        <v>0</v>
      </c>
      <c r="B11" s="43" t="s">
        <v>1</v>
      </c>
      <c r="C11" s="44" t="s">
        <v>298</v>
      </c>
      <c r="D11" s="57" t="s">
        <v>300</v>
      </c>
      <c r="E11" s="57" t="s">
        <v>301</v>
      </c>
      <c r="F11" s="44" t="s">
        <v>299</v>
      </c>
      <c r="G11" s="7" t="s">
        <v>296</v>
      </c>
      <c r="H11" s="7" t="s">
        <v>302</v>
      </c>
      <c r="I11" s="63" t="s">
        <v>303</v>
      </c>
      <c r="J11" s="64"/>
      <c r="K11" s="63" t="s">
        <v>304</v>
      </c>
      <c r="L11" s="64"/>
      <c r="M11" s="63" t="s">
        <v>305</v>
      </c>
      <c r="N11" s="64"/>
    </row>
    <row r="12" spans="1:14">
      <c r="A12" s="7"/>
      <c r="B12" s="8"/>
      <c r="C12" s="8"/>
      <c r="D12" s="8"/>
      <c r="E12" s="8"/>
      <c r="F12" s="8"/>
      <c r="G12" s="57"/>
      <c r="H12" s="57"/>
      <c r="I12" s="9" t="s">
        <v>269</v>
      </c>
      <c r="J12" s="10" t="s">
        <v>270</v>
      </c>
      <c r="K12" s="9" t="s">
        <v>269</v>
      </c>
      <c r="L12" s="10" t="s">
        <v>270</v>
      </c>
      <c r="M12" s="9" t="s">
        <v>269</v>
      </c>
      <c r="N12" s="10" t="s">
        <v>270</v>
      </c>
    </row>
    <row r="13" spans="1:14" ht="13.5">
      <c r="A13" s="24"/>
      <c r="B13" s="25" t="s">
        <v>271</v>
      </c>
      <c r="C13" s="26">
        <f>C14+C164</f>
        <v>331456154.31000006</v>
      </c>
      <c r="D13" s="26">
        <f>D14+D164</f>
        <v>297401399</v>
      </c>
      <c r="E13" s="26">
        <f>E14+E164</f>
        <v>345450785.28000009</v>
      </c>
      <c r="F13" s="53">
        <f>F14+F164</f>
        <v>344648524</v>
      </c>
      <c r="G13" s="58">
        <f>G14+G164</f>
        <v>100</v>
      </c>
      <c r="H13" s="59" t="s">
        <v>297</v>
      </c>
      <c r="I13" s="40">
        <f t="shared" ref="I13:I44" si="0">F13/C13*100</f>
        <v>103.98012512920836</v>
      </c>
      <c r="J13" s="11">
        <f t="shared" ref="J13:J76" si="1">F13-C13</f>
        <v>13192369.689999938</v>
      </c>
      <c r="K13" s="40">
        <f>F13/D13*100</f>
        <v>115.88665189836583</v>
      </c>
      <c r="L13" s="11">
        <f t="shared" ref="L13:L76" si="2">F13-D13</f>
        <v>47247125</v>
      </c>
      <c r="M13" s="40">
        <f t="shared" ref="M13:M54" si="3">F13/E13*100</f>
        <v>99.767763943755455</v>
      </c>
      <c r="N13" s="11">
        <f t="shared" ref="N13:N76" si="4">F13-E13</f>
        <v>-802261.2800000906</v>
      </c>
    </row>
    <row r="14" spans="1:14">
      <c r="A14" s="27" t="s">
        <v>2</v>
      </c>
      <c r="B14" s="28" t="s">
        <v>3</v>
      </c>
      <c r="C14" s="29">
        <f>C15+C76</f>
        <v>54034008.650000006</v>
      </c>
      <c r="D14" s="29">
        <f>D15+D76</f>
        <v>45764800</v>
      </c>
      <c r="E14" s="29">
        <f t="shared" ref="E14:F14" si="5">E15+E76</f>
        <v>52071617.600000001</v>
      </c>
      <c r="F14" s="54">
        <f t="shared" si="5"/>
        <v>53098018.299999997</v>
      </c>
      <c r="G14" s="60">
        <f>F14/F13*100</f>
        <v>15.406425561828316</v>
      </c>
      <c r="H14" s="60">
        <f>F14/F14*100</f>
        <v>100</v>
      </c>
      <c r="I14" s="40">
        <f t="shared" si="0"/>
        <v>98.267775474400224</v>
      </c>
      <c r="J14" s="11">
        <f t="shared" si="1"/>
        <v>-935990.35000000894</v>
      </c>
      <c r="K14" s="40">
        <f t="shared" ref="K14:K54" si="6">F14/D14*100</f>
        <v>116.02370883298954</v>
      </c>
      <c r="L14" s="11">
        <f t="shared" si="2"/>
        <v>7333218.299999997</v>
      </c>
      <c r="M14" s="40">
        <f t="shared" si="3"/>
        <v>101.97113273469729</v>
      </c>
      <c r="N14" s="11">
        <f t="shared" si="4"/>
        <v>1026400.6999999955</v>
      </c>
    </row>
    <row r="15" spans="1:14">
      <c r="A15" s="27"/>
      <c r="B15" s="28" t="s">
        <v>272</v>
      </c>
      <c r="C15" s="29">
        <f>C16+C36+C46+C59+C71</f>
        <v>29017162.16</v>
      </c>
      <c r="D15" s="29">
        <f>D16+D36+D46+D59+D71</f>
        <v>24690700</v>
      </c>
      <c r="E15" s="29">
        <f t="shared" ref="E15:F15" si="7">E16+E36+E46+E59+E71</f>
        <v>25285784.5</v>
      </c>
      <c r="F15" s="54">
        <f t="shared" si="7"/>
        <v>25646016.16</v>
      </c>
      <c r="G15" s="60">
        <f>F15/F13*100</f>
        <v>7.4412087602615129</v>
      </c>
      <c r="H15" s="60">
        <f>F15/F14*100</f>
        <v>48.299384762538303</v>
      </c>
      <c r="I15" s="40">
        <f t="shared" si="0"/>
        <v>88.382233998584795</v>
      </c>
      <c r="J15" s="11">
        <f t="shared" si="1"/>
        <v>-3371146</v>
      </c>
      <c r="K15" s="40">
        <f t="shared" si="6"/>
        <v>103.86913356040938</v>
      </c>
      <c r="L15" s="11">
        <f t="shared" si="2"/>
        <v>955316.16000000015</v>
      </c>
      <c r="M15" s="40">
        <f t="shared" si="3"/>
        <v>101.42464102705613</v>
      </c>
      <c r="N15" s="11">
        <f t="shared" si="4"/>
        <v>360231.66000000015</v>
      </c>
    </row>
    <row r="16" spans="1:14" outlineLevel="1">
      <c r="A16" s="27" t="s">
        <v>4</v>
      </c>
      <c r="B16" s="28" t="s">
        <v>5</v>
      </c>
      <c r="C16" s="29">
        <f>C17</f>
        <v>16246143.779999999</v>
      </c>
      <c r="D16" s="29">
        <f>D17</f>
        <v>11938000</v>
      </c>
      <c r="E16" s="29">
        <f t="shared" ref="E16:F16" si="8">E17</f>
        <v>13807730.09</v>
      </c>
      <c r="F16" s="54">
        <f t="shared" si="8"/>
        <v>14124688.16</v>
      </c>
      <c r="G16" s="60">
        <f>F16/F13*100</f>
        <v>4.0982877268901348</v>
      </c>
      <c r="H16" s="60">
        <f>F16/F14*100</f>
        <v>26.601158785618939</v>
      </c>
      <c r="I16" s="40">
        <f t="shared" si="0"/>
        <v>86.941789702663826</v>
      </c>
      <c r="J16" s="11">
        <f t="shared" si="1"/>
        <v>-2121455.6199999992</v>
      </c>
      <c r="K16" s="40">
        <f t="shared" si="6"/>
        <v>118.31703937007873</v>
      </c>
      <c r="L16" s="11">
        <f t="shared" si="2"/>
        <v>2186688.16</v>
      </c>
      <c r="M16" s="40">
        <f t="shared" si="3"/>
        <v>102.29551177444837</v>
      </c>
      <c r="N16" s="11">
        <f t="shared" si="4"/>
        <v>316958.0700000003</v>
      </c>
    </row>
    <row r="17" spans="1:14" s="42" customFormat="1" outlineLevel="2" collapsed="1">
      <c r="A17" s="31" t="s">
        <v>6</v>
      </c>
      <c r="B17" s="34" t="s">
        <v>7</v>
      </c>
      <c r="C17" s="33">
        <v>16246143.779999999</v>
      </c>
      <c r="D17" s="33">
        <v>11938000</v>
      </c>
      <c r="E17" s="33">
        <v>13807730.09</v>
      </c>
      <c r="F17" s="55">
        <v>14124688.16</v>
      </c>
      <c r="G17" s="61">
        <f>F17/F13*100</f>
        <v>4.0982877268901348</v>
      </c>
      <c r="H17" s="61">
        <f>F17/F14*100</f>
        <v>26.601158785618939</v>
      </c>
      <c r="I17" s="45">
        <f t="shared" si="0"/>
        <v>86.941789702663826</v>
      </c>
      <c r="J17" s="46">
        <f t="shared" si="1"/>
        <v>-2121455.6199999992</v>
      </c>
      <c r="K17" s="45">
        <f t="shared" si="6"/>
        <v>118.31703937007873</v>
      </c>
      <c r="L17" s="46">
        <f t="shared" si="2"/>
        <v>2186688.16</v>
      </c>
      <c r="M17" s="45">
        <f t="shared" si="3"/>
        <v>102.29551177444837</v>
      </c>
      <c r="N17" s="46">
        <f t="shared" si="4"/>
        <v>316958.0700000003</v>
      </c>
    </row>
    <row r="18" spans="1:14" ht="102" hidden="1" outlineLevel="3">
      <c r="A18" s="27" t="s">
        <v>8</v>
      </c>
      <c r="B18" s="28" t="s">
        <v>9</v>
      </c>
      <c r="C18" s="29">
        <v>11814000</v>
      </c>
      <c r="D18" s="29">
        <v>11814000</v>
      </c>
      <c r="E18" s="29">
        <v>11814000</v>
      </c>
      <c r="F18" s="54">
        <v>2789110.7</v>
      </c>
      <c r="G18" s="60"/>
      <c r="H18" s="60"/>
      <c r="I18" s="40">
        <f t="shared" si="0"/>
        <v>23.608521245979347</v>
      </c>
      <c r="J18" s="11">
        <f t="shared" si="1"/>
        <v>-9024889.3000000007</v>
      </c>
      <c r="K18" s="40">
        <f t="shared" si="6"/>
        <v>23.608521245979347</v>
      </c>
      <c r="L18" s="11">
        <f t="shared" si="2"/>
        <v>-9024889.3000000007</v>
      </c>
      <c r="M18" s="40">
        <f t="shared" si="3"/>
        <v>23.608521245979347</v>
      </c>
      <c r="N18" s="11">
        <f t="shared" si="4"/>
        <v>-9024889.3000000007</v>
      </c>
    </row>
    <row r="19" spans="1:14" ht="140.25" hidden="1" outlineLevel="4">
      <c r="A19" s="27" t="s">
        <v>10</v>
      </c>
      <c r="B19" s="30" t="s">
        <v>11</v>
      </c>
      <c r="C19" s="29">
        <v>11814000</v>
      </c>
      <c r="D19" s="29">
        <v>11814000</v>
      </c>
      <c r="E19" s="29">
        <v>11814000</v>
      </c>
      <c r="F19" s="54">
        <v>2698209.4</v>
      </c>
      <c r="G19" s="60"/>
      <c r="H19" s="60"/>
      <c r="I19" s="40">
        <f t="shared" si="0"/>
        <v>22.839084137464024</v>
      </c>
      <c r="J19" s="11">
        <f t="shared" si="1"/>
        <v>-9115790.5999999996</v>
      </c>
      <c r="K19" s="40">
        <f t="shared" si="6"/>
        <v>22.839084137464024</v>
      </c>
      <c r="L19" s="11">
        <f t="shared" si="2"/>
        <v>-9115790.5999999996</v>
      </c>
      <c r="M19" s="40">
        <f t="shared" si="3"/>
        <v>22.839084137464024</v>
      </c>
      <c r="N19" s="11">
        <f t="shared" si="4"/>
        <v>-9115790.5999999996</v>
      </c>
    </row>
    <row r="20" spans="1:14" ht="127.5" hidden="1" outlineLevel="7">
      <c r="A20" s="31" t="s">
        <v>10</v>
      </c>
      <c r="B20" s="32" t="s">
        <v>11</v>
      </c>
      <c r="C20" s="33">
        <v>11814000</v>
      </c>
      <c r="D20" s="33">
        <v>11814000</v>
      </c>
      <c r="E20" s="33">
        <v>11814000</v>
      </c>
      <c r="F20" s="54">
        <v>2698209.4</v>
      </c>
      <c r="G20" s="60"/>
      <c r="H20" s="60"/>
      <c r="I20" s="40">
        <f t="shared" si="0"/>
        <v>22.839084137464024</v>
      </c>
      <c r="J20" s="11">
        <f t="shared" si="1"/>
        <v>-9115790.5999999996</v>
      </c>
      <c r="K20" s="40">
        <f t="shared" si="6"/>
        <v>22.839084137464024</v>
      </c>
      <c r="L20" s="11">
        <f t="shared" si="2"/>
        <v>-9115790.5999999996</v>
      </c>
      <c r="M20" s="40">
        <f t="shared" si="3"/>
        <v>22.839084137464024</v>
      </c>
      <c r="N20" s="11">
        <f t="shared" si="4"/>
        <v>-9115790.5999999996</v>
      </c>
    </row>
    <row r="21" spans="1:14" ht="114.75" hidden="1" outlineLevel="4">
      <c r="A21" s="27" t="s">
        <v>12</v>
      </c>
      <c r="B21" s="30" t="s">
        <v>13</v>
      </c>
      <c r="C21" s="29">
        <v>0</v>
      </c>
      <c r="D21" s="29">
        <v>0</v>
      </c>
      <c r="E21" s="29">
        <v>0</v>
      </c>
      <c r="F21" s="54">
        <v>82728.91</v>
      </c>
      <c r="G21" s="60"/>
      <c r="H21" s="60"/>
      <c r="I21" s="40" t="e">
        <f t="shared" si="0"/>
        <v>#DIV/0!</v>
      </c>
      <c r="J21" s="11">
        <f t="shared" si="1"/>
        <v>82728.91</v>
      </c>
      <c r="K21" s="40" t="e">
        <f t="shared" si="6"/>
        <v>#DIV/0!</v>
      </c>
      <c r="L21" s="11">
        <f t="shared" si="2"/>
        <v>82728.91</v>
      </c>
      <c r="M21" s="40" t="e">
        <f t="shared" si="3"/>
        <v>#DIV/0!</v>
      </c>
      <c r="N21" s="11">
        <f t="shared" si="4"/>
        <v>82728.91</v>
      </c>
    </row>
    <row r="22" spans="1:14" ht="102" hidden="1" outlineLevel="7">
      <c r="A22" s="31" t="s">
        <v>12</v>
      </c>
      <c r="B22" s="32" t="s">
        <v>13</v>
      </c>
      <c r="C22" s="33">
        <v>0</v>
      </c>
      <c r="D22" s="33">
        <v>0</v>
      </c>
      <c r="E22" s="33">
        <v>0</v>
      </c>
      <c r="F22" s="54">
        <v>82728.91</v>
      </c>
      <c r="G22" s="60"/>
      <c r="H22" s="60"/>
      <c r="I22" s="40" t="e">
        <f t="shared" si="0"/>
        <v>#DIV/0!</v>
      </c>
      <c r="J22" s="11">
        <f t="shared" si="1"/>
        <v>82728.91</v>
      </c>
      <c r="K22" s="40" t="e">
        <f t="shared" si="6"/>
        <v>#DIV/0!</v>
      </c>
      <c r="L22" s="11">
        <f t="shared" si="2"/>
        <v>82728.91</v>
      </c>
      <c r="M22" s="40" t="e">
        <f t="shared" si="3"/>
        <v>#DIV/0!</v>
      </c>
      <c r="N22" s="11">
        <f t="shared" si="4"/>
        <v>82728.91</v>
      </c>
    </row>
    <row r="23" spans="1:14" ht="153" hidden="1" outlineLevel="4">
      <c r="A23" s="27" t="s">
        <v>14</v>
      </c>
      <c r="B23" s="30" t="s">
        <v>15</v>
      </c>
      <c r="C23" s="29">
        <v>0</v>
      </c>
      <c r="D23" s="29">
        <v>0</v>
      </c>
      <c r="E23" s="29">
        <v>0</v>
      </c>
      <c r="F23" s="54">
        <v>8172.39</v>
      </c>
      <c r="G23" s="60"/>
      <c r="H23" s="60"/>
      <c r="I23" s="40" t="e">
        <f t="shared" si="0"/>
        <v>#DIV/0!</v>
      </c>
      <c r="J23" s="11">
        <f t="shared" si="1"/>
        <v>8172.39</v>
      </c>
      <c r="K23" s="40" t="e">
        <f t="shared" si="6"/>
        <v>#DIV/0!</v>
      </c>
      <c r="L23" s="11">
        <f t="shared" si="2"/>
        <v>8172.39</v>
      </c>
      <c r="M23" s="40" t="e">
        <f t="shared" si="3"/>
        <v>#DIV/0!</v>
      </c>
      <c r="N23" s="11">
        <f t="shared" si="4"/>
        <v>8172.39</v>
      </c>
    </row>
    <row r="24" spans="1:14" ht="127.5" hidden="1" outlineLevel="7">
      <c r="A24" s="31" t="s">
        <v>14</v>
      </c>
      <c r="B24" s="32" t="s">
        <v>15</v>
      </c>
      <c r="C24" s="33">
        <v>0</v>
      </c>
      <c r="D24" s="33">
        <v>0</v>
      </c>
      <c r="E24" s="33">
        <v>0</v>
      </c>
      <c r="F24" s="54">
        <v>8172.39</v>
      </c>
      <c r="G24" s="60"/>
      <c r="H24" s="60"/>
      <c r="I24" s="40" t="e">
        <f t="shared" si="0"/>
        <v>#DIV/0!</v>
      </c>
      <c r="J24" s="11">
        <f t="shared" si="1"/>
        <v>8172.39</v>
      </c>
      <c r="K24" s="40" t="e">
        <f t="shared" si="6"/>
        <v>#DIV/0!</v>
      </c>
      <c r="L24" s="11">
        <f t="shared" si="2"/>
        <v>8172.39</v>
      </c>
      <c r="M24" s="40" t="e">
        <f t="shared" si="3"/>
        <v>#DIV/0!</v>
      </c>
      <c r="N24" s="11">
        <f t="shared" si="4"/>
        <v>8172.39</v>
      </c>
    </row>
    <row r="25" spans="1:14" ht="140.25" hidden="1" outlineLevel="3">
      <c r="A25" s="27" t="s">
        <v>16</v>
      </c>
      <c r="B25" s="30" t="s">
        <v>17</v>
      </c>
      <c r="C25" s="29">
        <v>30000</v>
      </c>
      <c r="D25" s="29">
        <v>30000</v>
      </c>
      <c r="E25" s="29">
        <v>30000</v>
      </c>
      <c r="F25" s="54">
        <v>9883.35</v>
      </c>
      <c r="G25" s="60"/>
      <c r="H25" s="60"/>
      <c r="I25" s="40">
        <f t="shared" si="0"/>
        <v>32.944499999999998</v>
      </c>
      <c r="J25" s="11">
        <f t="shared" si="1"/>
        <v>-20116.650000000001</v>
      </c>
      <c r="K25" s="40">
        <f t="shared" si="6"/>
        <v>32.944499999999998</v>
      </c>
      <c r="L25" s="11">
        <f t="shared" si="2"/>
        <v>-20116.650000000001</v>
      </c>
      <c r="M25" s="40">
        <f t="shared" si="3"/>
        <v>32.944499999999998</v>
      </c>
      <c r="N25" s="11">
        <f t="shared" si="4"/>
        <v>-20116.650000000001</v>
      </c>
    </row>
    <row r="26" spans="1:14" ht="178.5" hidden="1" outlineLevel="4">
      <c r="A26" s="27" t="s">
        <v>18</v>
      </c>
      <c r="B26" s="30" t="s">
        <v>19</v>
      </c>
      <c r="C26" s="29">
        <v>30000</v>
      </c>
      <c r="D26" s="29">
        <v>30000</v>
      </c>
      <c r="E26" s="29">
        <v>30000</v>
      </c>
      <c r="F26" s="54">
        <v>9073.35</v>
      </c>
      <c r="G26" s="60"/>
      <c r="H26" s="60"/>
      <c r="I26" s="40">
        <f t="shared" si="0"/>
        <v>30.244500000000002</v>
      </c>
      <c r="J26" s="11">
        <f t="shared" si="1"/>
        <v>-20926.650000000001</v>
      </c>
      <c r="K26" s="40">
        <f t="shared" si="6"/>
        <v>30.244500000000002</v>
      </c>
      <c r="L26" s="11">
        <f t="shared" si="2"/>
        <v>-20926.650000000001</v>
      </c>
      <c r="M26" s="40">
        <f t="shared" si="3"/>
        <v>30.244500000000002</v>
      </c>
      <c r="N26" s="11">
        <f t="shared" si="4"/>
        <v>-20926.650000000001</v>
      </c>
    </row>
    <row r="27" spans="1:14" ht="178.5" hidden="1" outlineLevel="7">
      <c r="A27" s="31" t="s">
        <v>18</v>
      </c>
      <c r="B27" s="32" t="s">
        <v>19</v>
      </c>
      <c r="C27" s="33">
        <v>30000</v>
      </c>
      <c r="D27" s="33">
        <v>30000</v>
      </c>
      <c r="E27" s="33">
        <v>30000</v>
      </c>
      <c r="F27" s="54">
        <v>9073.35</v>
      </c>
      <c r="G27" s="60"/>
      <c r="H27" s="60"/>
      <c r="I27" s="40">
        <f t="shared" si="0"/>
        <v>30.244500000000002</v>
      </c>
      <c r="J27" s="11">
        <f t="shared" si="1"/>
        <v>-20926.650000000001</v>
      </c>
      <c r="K27" s="40">
        <f t="shared" si="6"/>
        <v>30.244500000000002</v>
      </c>
      <c r="L27" s="11">
        <f t="shared" si="2"/>
        <v>-20926.650000000001</v>
      </c>
      <c r="M27" s="40">
        <f t="shared" si="3"/>
        <v>30.244500000000002</v>
      </c>
      <c r="N27" s="11">
        <f t="shared" si="4"/>
        <v>-20926.650000000001</v>
      </c>
    </row>
    <row r="28" spans="1:14" ht="191.25" hidden="1" outlineLevel="4">
      <c r="A28" s="27" t="s">
        <v>20</v>
      </c>
      <c r="B28" s="30" t="s">
        <v>21</v>
      </c>
      <c r="C28" s="29">
        <v>0</v>
      </c>
      <c r="D28" s="29">
        <v>0</v>
      </c>
      <c r="E28" s="29">
        <v>0</v>
      </c>
      <c r="F28" s="54">
        <v>810</v>
      </c>
      <c r="G28" s="60"/>
      <c r="H28" s="60"/>
      <c r="I28" s="40" t="e">
        <f t="shared" si="0"/>
        <v>#DIV/0!</v>
      </c>
      <c r="J28" s="11">
        <f t="shared" si="1"/>
        <v>810</v>
      </c>
      <c r="K28" s="40" t="e">
        <f t="shared" si="6"/>
        <v>#DIV/0!</v>
      </c>
      <c r="L28" s="11">
        <f t="shared" si="2"/>
        <v>810</v>
      </c>
      <c r="M28" s="40" t="e">
        <f t="shared" si="3"/>
        <v>#DIV/0!</v>
      </c>
      <c r="N28" s="11">
        <f t="shared" si="4"/>
        <v>810</v>
      </c>
    </row>
    <row r="29" spans="1:14" ht="178.5" hidden="1" outlineLevel="7">
      <c r="A29" s="31" t="s">
        <v>20</v>
      </c>
      <c r="B29" s="32" t="s">
        <v>21</v>
      </c>
      <c r="C29" s="33">
        <v>0</v>
      </c>
      <c r="D29" s="33">
        <v>0</v>
      </c>
      <c r="E29" s="33">
        <v>0</v>
      </c>
      <c r="F29" s="54">
        <v>810</v>
      </c>
      <c r="G29" s="60"/>
      <c r="H29" s="60"/>
      <c r="I29" s="40" t="e">
        <f t="shared" si="0"/>
        <v>#DIV/0!</v>
      </c>
      <c r="J29" s="11">
        <f t="shared" si="1"/>
        <v>810</v>
      </c>
      <c r="K29" s="40" t="e">
        <f t="shared" si="6"/>
        <v>#DIV/0!</v>
      </c>
      <c r="L29" s="11">
        <f t="shared" si="2"/>
        <v>810</v>
      </c>
      <c r="M29" s="40" t="e">
        <f t="shared" si="3"/>
        <v>#DIV/0!</v>
      </c>
      <c r="N29" s="11">
        <f t="shared" si="4"/>
        <v>810</v>
      </c>
    </row>
    <row r="30" spans="1:14" ht="63.75" hidden="1" outlineLevel="3">
      <c r="A30" s="27" t="s">
        <v>22</v>
      </c>
      <c r="B30" s="28" t="s">
        <v>23</v>
      </c>
      <c r="C30" s="29">
        <v>89000</v>
      </c>
      <c r="D30" s="29">
        <v>89000</v>
      </c>
      <c r="E30" s="29">
        <v>89000</v>
      </c>
      <c r="F30" s="54">
        <v>10265.129999999999</v>
      </c>
      <c r="G30" s="60"/>
      <c r="H30" s="60"/>
      <c r="I30" s="40">
        <f t="shared" si="0"/>
        <v>11.533853932584268</v>
      </c>
      <c r="J30" s="11">
        <f t="shared" si="1"/>
        <v>-78734.87</v>
      </c>
      <c r="K30" s="40">
        <f t="shared" si="6"/>
        <v>11.533853932584268</v>
      </c>
      <c r="L30" s="11">
        <f t="shared" si="2"/>
        <v>-78734.87</v>
      </c>
      <c r="M30" s="40">
        <f t="shared" si="3"/>
        <v>11.533853932584268</v>
      </c>
      <c r="N30" s="11">
        <f t="shared" si="4"/>
        <v>-78734.87</v>
      </c>
    </row>
    <row r="31" spans="1:14" ht="102" hidden="1" outlineLevel="4">
      <c r="A31" s="27" t="s">
        <v>24</v>
      </c>
      <c r="B31" s="28" t="s">
        <v>25</v>
      </c>
      <c r="C31" s="29">
        <v>89000</v>
      </c>
      <c r="D31" s="29">
        <v>89000</v>
      </c>
      <c r="E31" s="29">
        <v>89000</v>
      </c>
      <c r="F31" s="54">
        <v>10265.129999999999</v>
      </c>
      <c r="G31" s="60"/>
      <c r="H31" s="60"/>
      <c r="I31" s="40">
        <f t="shared" si="0"/>
        <v>11.533853932584268</v>
      </c>
      <c r="J31" s="11">
        <f t="shared" si="1"/>
        <v>-78734.87</v>
      </c>
      <c r="K31" s="40">
        <f t="shared" si="6"/>
        <v>11.533853932584268</v>
      </c>
      <c r="L31" s="11">
        <f t="shared" si="2"/>
        <v>-78734.87</v>
      </c>
      <c r="M31" s="40">
        <f t="shared" si="3"/>
        <v>11.533853932584268</v>
      </c>
      <c r="N31" s="11">
        <f t="shared" si="4"/>
        <v>-78734.87</v>
      </c>
    </row>
    <row r="32" spans="1:14" ht="89.25" hidden="1" outlineLevel="7">
      <c r="A32" s="31" t="s">
        <v>24</v>
      </c>
      <c r="B32" s="34" t="s">
        <v>25</v>
      </c>
      <c r="C32" s="33">
        <v>89000</v>
      </c>
      <c r="D32" s="33">
        <v>89000</v>
      </c>
      <c r="E32" s="33">
        <v>89000</v>
      </c>
      <c r="F32" s="54">
        <v>10265.129999999999</v>
      </c>
      <c r="G32" s="60"/>
      <c r="H32" s="60"/>
      <c r="I32" s="40">
        <f t="shared" si="0"/>
        <v>11.533853932584268</v>
      </c>
      <c r="J32" s="11">
        <f t="shared" si="1"/>
        <v>-78734.87</v>
      </c>
      <c r="K32" s="40">
        <f t="shared" si="6"/>
        <v>11.533853932584268</v>
      </c>
      <c r="L32" s="11">
        <f t="shared" si="2"/>
        <v>-78734.87</v>
      </c>
      <c r="M32" s="40">
        <f t="shared" si="3"/>
        <v>11.533853932584268</v>
      </c>
      <c r="N32" s="11">
        <f t="shared" si="4"/>
        <v>-78734.87</v>
      </c>
    </row>
    <row r="33" spans="1:14" ht="127.5" hidden="1" outlineLevel="3">
      <c r="A33" s="27" t="s">
        <v>26</v>
      </c>
      <c r="B33" s="30" t="s">
        <v>27</v>
      </c>
      <c r="C33" s="29">
        <v>5000</v>
      </c>
      <c r="D33" s="29">
        <v>5000</v>
      </c>
      <c r="E33" s="29">
        <v>5000</v>
      </c>
      <c r="F33" s="54">
        <v>0</v>
      </c>
      <c r="G33" s="60"/>
      <c r="H33" s="60"/>
      <c r="I33" s="40">
        <f t="shared" si="0"/>
        <v>0</v>
      </c>
      <c r="J33" s="11">
        <f t="shared" si="1"/>
        <v>-5000</v>
      </c>
      <c r="K33" s="40">
        <f t="shared" si="6"/>
        <v>0</v>
      </c>
      <c r="L33" s="11">
        <f t="shared" si="2"/>
        <v>-5000</v>
      </c>
      <c r="M33" s="40">
        <f t="shared" si="3"/>
        <v>0</v>
      </c>
      <c r="N33" s="11">
        <f t="shared" si="4"/>
        <v>-5000</v>
      </c>
    </row>
    <row r="34" spans="1:14" ht="165.75" hidden="1" outlineLevel="4">
      <c r="A34" s="27" t="s">
        <v>28</v>
      </c>
      <c r="B34" s="30" t="s">
        <v>29</v>
      </c>
      <c r="C34" s="29">
        <v>5000</v>
      </c>
      <c r="D34" s="29">
        <v>5000</v>
      </c>
      <c r="E34" s="29">
        <v>5000</v>
      </c>
      <c r="F34" s="54">
        <v>0</v>
      </c>
      <c r="G34" s="60"/>
      <c r="H34" s="60"/>
      <c r="I34" s="40">
        <f t="shared" si="0"/>
        <v>0</v>
      </c>
      <c r="J34" s="11">
        <f t="shared" si="1"/>
        <v>-5000</v>
      </c>
      <c r="K34" s="40">
        <f t="shared" si="6"/>
        <v>0</v>
      </c>
      <c r="L34" s="11">
        <f t="shared" si="2"/>
        <v>-5000</v>
      </c>
      <c r="M34" s="40">
        <f t="shared" si="3"/>
        <v>0</v>
      </c>
      <c r="N34" s="11">
        <f t="shared" si="4"/>
        <v>-5000</v>
      </c>
    </row>
    <row r="35" spans="1:14" ht="140.25" hidden="1" outlineLevel="7">
      <c r="A35" s="31" t="s">
        <v>28</v>
      </c>
      <c r="B35" s="32" t="s">
        <v>29</v>
      </c>
      <c r="C35" s="33">
        <v>5000</v>
      </c>
      <c r="D35" s="33">
        <v>5000</v>
      </c>
      <c r="E35" s="33">
        <v>5000</v>
      </c>
      <c r="F35" s="54">
        <v>0</v>
      </c>
      <c r="G35" s="60"/>
      <c r="H35" s="60"/>
      <c r="I35" s="40">
        <f t="shared" si="0"/>
        <v>0</v>
      </c>
      <c r="J35" s="11">
        <f t="shared" si="1"/>
        <v>-5000</v>
      </c>
      <c r="K35" s="40">
        <f t="shared" si="6"/>
        <v>0</v>
      </c>
      <c r="L35" s="11">
        <f t="shared" si="2"/>
        <v>-5000</v>
      </c>
      <c r="M35" s="40">
        <f t="shared" si="3"/>
        <v>0</v>
      </c>
      <c r="N35" s="11">
        <f t="shared" si="4"/>
        <v>-5000</v>
      </c>
    </row>
    <row r="36" spans="1:14" ht="38.25" outlineLevel="1" collapsed="1">
      <c r="A36" s="27" t="s">
        <v>30</v>
      </c>
      <c r="B36" s="28" t="s">
        <v>31</v>
      </c>
      <c r="C36" s="29">
        <v>4011477.42</v>
      </c>
      <c r="D36" s="29">
        <v>2961200</v>
      </c>
      <c r="E36" s="29">
        <v>3161200</v>
      </c>
      <c r="F36" s="54">
        <v>3179718.91</v>
      </c>
      <c r="G36" s="60">
        <f>F36/F13*100</f>
        <v>0.92259757073557058</v>
      </c>
      <c r="H36" s="60">
        <f>F36/F14*100</f>
        <v>5.9883946930652217</v>
      </c>
      <c r="I36" s="40">
        <f t="shared" si="0"/>
        <v>79.265531800002009</v>
      </c>
      <c r="J36" s="11">
        <f t="shared" si="1"/>
        <v>-831758.50999999978</v>
      </c>
      <c r="K36" s="40">
        <f t="shared" si="6"/>
        <v>107.37940395785492</v>
      </c>
      <c r="L36" s="11">
        <f t="shared" si="2"/>
        <v>218518.91000000015</v>
      </c>
      <c r="M36" s="40">
        <f t="shared" si="3"/>
        <v>100.58581899278755</v>
      </c>
      <c r="N36" s="11">
        <f t="shared" si="4"/>
        <v>18518.910000000149</v>
      </c>
    </row>
    <row r="37" spans="1:14" ht="38.25" hidden="1" outlineLevel="2">
      <c r="A37" s="27" t="s">
        <v>32</v>
      </c>
      <c r="B37" s="28" t="s">
        <v>33</v>
      </c>
      <c r="C37" s="29">
        <v>2961200</v>
      </c>
      <c r="D37" s="29">
        <v>2961200</v>
      </c>
      <c r="E37" s="29">
        <v>2961200</v>
      </c>
      <c r="F37" s="54">
        <v>743422.6</v>
      </c>
      <c r="G37" s="60"/>
      <c r="H37" s="60"/>
      <c r="I37" s="40">
        <f t="shared" si="0"/>
        <v>25.105450493043357</v>
      </c>
      <c r="J37" s="11">
        <f t="shared" si="1"/>
        <v>-2217777.4</v>
      </c>
      <c r="K37" s="40">
        <f t="shared" si="6"/>
        <v>25.105450493043357</v>
      </c>
      <c r="L37" s="11">
        <f t="shared" si="2"/>
        <v>-2217777.4</v>
      </c>
      <c r="M37" s="40">
        <f t="shared" si="3"/>
        <v>25.105450493043357</v>
      </c>
      <c r="N37" s="11">
        <f t="shared" si="4"/>
        <v>-2217777.4</v>
      </c>
    </row>
    <row r="38" spans="1:14" ht="102" hidden="1" outlineLevel="3">
      <c r="A38" s="27" t="s">
        <v>34</v>
      </c>
      <c r="B38" s="28" t="s">
        <v>35</v>
      </c>
      <c r="C38" s="29">
        <v>1122300</v>
      </c>
      <c r="D38" s="29">
        <v>1122300</v>
      </c>
      <c r="E38" s="29">
        <v>1122300</v>
      </c>
      <c r="F38" s="54">
        <v>276484.47999999998</v>
      </c>
      <c r="G38" s="60"/>
      <c r="H38" s="60"/>
      <c r="I38" s="40">
        <f t="shared" si="0"/>
        <v>24.635523478570789</v>
      </c>
      <c r="J38" s="11">
        <f t="shared" si="1"/>
        <v>-845815.52</v>
      </c>
      <c r="K38" s="40">
        <f t="shared" si="6"/>
        <v>24.635523478570789</v>
      </c>
      <c r="L38" s="11">
        <f t="shared" si="2"/>
        <v>-845815.52</v>
      </c>
      <c r="M38" s="40">
        <f t="shared" si="3"/>
        <v>24.635523478570789</v>
      </c>
      <c r="N38" s="11">
        <f t="shared" si="4"/>
        <v>-845815.52</v>
      </c>
    </row>
    <row r="39" spans="1:14" ht="76.5" hidden="1" outlineLevel="7">
      <c r="A39" s="31" t="s">
        <v>34</v>
      </c>
      <c r="B39" s="34" t="s">
        <v>35</v>
      </c>
      <c r="C39" s="33">
        <v>1122300</v>
      </c>
      <c r="D39" s="33">
        <v>1122300</v>
      </c>
      <c r="E39" s="33">
        <v>1122300</v>
      </c>
      <c r="F39" s="54">
        <v>276484.47999999998</v>
      </c>
      <c r="G39" s="60"/>
      <c r="H39" s="60"/>
      <c r="I39" s="40">
        <f t="shared" si="0"/>
        <v>24.635523478570789</v>
      </c>
      <c r="J39" s="11">
        <f t="shared" si="1"/>
        <v>-845815.52</v>
      </c>
      <c r="K39" s="40">
        <f t="shared" si="6"/>
        <v>24.635523478570789</v>
      </c>
      <c r="L39" s="11">
        <f t="shared" si="2"/>
        <v>-845815.52</v>
      </c>
      <c r="M39" s="40">
        <f t="shared" si="3"/>
        <v>24.635523478570789</v>
      </c>
      <c r="N39" s="11">
        <f t="shared" si="4"/>
        <v>-845815.52</v>
      </c>
    </row>
    <row r="40" spans="1:14" ht="127.5" hidden="1" outlineLevel="3">
      <c r="A40" s="27" t="s">
        <v>36</v>
      </c>
      <c r="B40" s="30" t="s">
        <v>37</v>
      </c>
      <c r="C40" s="29">
        <v>16200</v>
      </c>
      <c r="D40" s="29">
        <v>16200</v>
      </c>
      <c r="E40" s="29">
        <v>16200</v>
      </c>
      <c r="F40" s="54">
        <v>2808.94</v>
      </c>
      <c r="G40" s="60"/>
      <c r="H40" s="60"/>
      <c r="I40" s="40">
        <f t="shared" si="0"/>
        <v>17.339135802469137</v>
      </c>
      <c r="J40" s="11">
        <f t="shared" si="1"/>
        <v>-13391.06</v>
      </c>
      <c r="K40" s="40">
        <f t="shared" si="6"/>
        <v>17.339135802469137</v>
      </c>
      <c r="L40" s="11">
        <f t="shared" si="2"/>
        <v>-13391.06</v>
      </c>
      <c r="M40" s="40">
        <f t="shared" si="3"/>
        <v>17.339135802469137</v>
      </c>
      <c r="N40" s="11">
        <f t="shared" si="4"/>
        <v>-13391.06</v>
      </c>
    </row>
    <row r="41" spans="1:14" ht="102" hidden="1" outlineLevel="7">
      <c r="A41" s="31" t="s">
        <v>36</v>
      </c>
      <c r="B41" s="32" t="s">
        <v>37</v>
      </c>
      <c r="C41" s="33">
        <v>16200</v>
      </c>
      <c r="D41" s="33">
        <v>16200</v>
      </c>
      <c r="E41" s="33">
        <v>16200</v>
      </c>
      <c r="F41" s="54">
        <v>2808.94</v>
      </c>
      <c r="G41" s="60"/>
      <c r="H41" s="60"/>
      <c r="I41" s="40">
        <f t="shared" si="0"/>
        <v>17.339135802469137</v>
      </c>
      <c r="J41" s="11">
        <f t="shared" si="1"/>
        <v>-13391.06</v>
      </c>
      <c r="K41" s="40">
        <f t="shared" si="6"/>
        <v>17.339135802469137</v>
      </c>
      <c r="L41" s="11">
        <f t="shared" si="2"/>
        <v>-13391.06</v>
      </c>
      <c r="M41" s="40">
        <f t="shared" si="3"/>
        <v>17.339135802469137</v>
      </c>
      <c r="N41" s="11">
        <f t="shared" si="4"/>
        <v>-13391.06</v>
      </c>
    </row>
    <row r="42" spans="1:14" ht="102" hidden="1" outlineLevel="3">
      <c r="A42" s="27" t="s">
        <v>38</v>
      </c>
      <c r="B42" s="28" t="s">
        <v>39</v>
      </c>
      <c r="C42" s="29">
        <v>1822700</v>
      </c>
      <c r="D42" s="29">
        <v>1822700</v>
      </c>
      <c r="E42" s="29">
        <v>1822700</v>
      </c>
      <c r="F42" s="54">
        <v>514889.96</v>
      </c>
      <c r="G42" s="60"/>
      <c r="H42" s="60"/>
      <c r="I42" s="40">
        <f t="shared" si="0"/>
        <v>28.248749657102103</v>
      </c>
      <c r="J42" s="11">
        <f t="shared" si="1"/>
        <v>-1307810.04</v>
      </c>
      <c r="K42" s="40">
        <f t="shared" si="6"/>
        <v>28.248749657102103</v>
      </c>
      <c r="L42" s="11">
        <f t="shared" si="2"/>
        <v>-1307810.04</v>
      </c>
      <c r="M42" s="40">
        <f t="shared" si="3"/>
        <v>28.248749657102103</v>
      </c>
      <c r="N42" s="11">
        <f t="shared" si="4"/>
        <v>-1307810.04</v>
      </c>
    </row>
    <row r="43" spans="1:14" ht="89.25" hidden="1" outlineLevel="7">
      <c r="A43" s="31" t="s">
        <v>38</v>
      </c>
      <c r="B43" s="34" t="s">
        <v>39</v>
      </c>
      <c r="C43" s="33">
        <v>1822700</v>
      </c>
      <c r="D43" s="33">
        <v>1822700</v>
      </c>
      <c r="E43" s="33">
        <v>1822700</v>
      </c>
      <c r="F43" s="54">
        <v>514889.96</v>
      </c>
      <c r="G43" s="60"/>
      <c r="H43" s="60"/>
      <c r="I43" s="40">
        <f t="shared" si="0"/>
        <v>28.248749657102103</v>
      </c>
      <c r="J43" s="11">
        <f t="shared" si="1"/>
        <v>-1307810.04</v>
      </c>
      <c r="K43" s="40">
        <f t="shared" si="6"/>
        <v>28.248749657102103</v>
      </c>
      <c r="L43" s="11">
        <f t="shared" si="2"/>
        <v>-1307810.04</v>
      </c>
      <c r="M43" s="40">
        <f t="shared" si="3"/>
        <v>28.248749657102103</v>
      </c>
      <c r="N43" s="11">
        <f t="shared" si="4"/>
        <v>-1307810.04</v>
      </c>
    </row>
    <row r="44" spans="1:14" ht="102" hidden="1" outlineLevel="3">
      <c r="A44" s="27" t="s">
        <v>40</v>
      </c>
      <c r="B44" s="28" t="s">
        <v>41</v>
      </c>
      <c r="C44" s="29">
        <v>0</v>
      </c>
      <c r="D44" s="29">
        <v>0</v>
      </c>
      <c r="E44" s="29">
        <v>0</v>
      </c>
      <c r="F44" s="54">
        <v>-50760.78</v>
      </c>
      <c r="G44" s="60"/>
      <c r="H44" s="60"/>
      <c r="I44" s="40" t="e">
        <f t="shared" si="0"/>
        <v>#DIV/0!</v>
      </c>
      <c r="J44" s="11">
        <f t="shared" si="1"/>
        <v>-50760.78</v>
      </c>
      <c r="K44" s="40" t="e">
        <f t="shared" si="6"/>
        <v>#DIV/0!</v>
      </c>
      <c r="L44" s="11">
        <f t="shared" si="2"/>
        <v>-50760.78</v>
      </c>
      <c r="M44" s="40" t="e">
        <f t="shared" si="3"/>
        <v>#DIV/0!</v>
      </c>
      <c r="N44" s="11">
        <f t="shared" si="4"/>
        <v>-50760.78</v>
      </c>
    </row>
    <row r="45" spans="1:14" ht="76.5" hidden="1" outlineLevel="7">
      <c r="A45" s="31" t="s">
        <v>40</v>
      </c>
      <c r="B45" s="34" t="s">
        <v>41</v>
      </c>
      <c r="C45" s="33">
        <v>0</v>
      </c>
      <c r="D45" s="33">
        <v>0</v>
      </c>
      <c r="E45" s="33">
        <v>0</v>
      </c>
      <c r="F45" s="54">
        <v>-50760.78</v>
      </c>
      <c r="G45" s="60"/>
      <c r="H45" s="60"/>
      <c r="I45" s="40" t="e">
        <f t="shared" ref="I45:I76" si="9">F45/C45*100</f>
        <v>#DIV/0!</v>
      </c>
      <c r="J45" s="11">
        <f t="shared" si="1"/>
        <v>-50760.78</v>
      </c>
      <c r="K45" s="40" t="e">
        <f t="shared" si="6"/>
        <v>#DIV/0!</v>
      </c>
      <c r="L45" s="11">
        <f t="shared" si="2"/>
        <v>-50760.78</v>
      </c>
      <c r="M45" s="40" t="e">
        <f t="shared" si="3"/>
        <v>#DIV/0!</v>
      </c>
      <c r="N45" s="11">
        <f t="shared" si="4"/>
        <v>-50760.78</v>
      </c>
    </row>
    <row r="46" spans="1:14" outlineLevel="1">
      <c r="A46" s="27" t="s">
        <v>42</v>
      </c>
      <c r="B46" s="28" t="s">
        <v>43</v>
      </c>
      <c r="C46" s="29">
        <f>C47+C55</f>
        <v>3446149.6700000004</v>
      </c>
      <c r="D46" s="29">
        <f t="shared" ref="D46:F46" si="10">D47+D55</f>
        <v>3637000</v>
      </c>
      <c r="E46" s="29">
        <f t="shared" si="10"/>
        <v>3207354.41</v>
      </c>
      <c r="F46" s="54">
        <f t="shared" si="10"/>
        <v>3191797.68</v>
      </c>
      <c r="G46" s="60">
        <f>F46/F13*100</f>
        <v>0.92610223393848057</v>
      </c>
      <c r="H46" s="60">
        <f>F46/F14*100</f>
        <v>6.0111427548323402</v>
      </c>
      <c r="I46" s="40">
        <f t="shared" si="9"/>
        <v>92.619241345951181</v>
      </c>
      <c r="J46" s="11">
        <f t="shared" si="1"/>
        <v>-254351.99000000022</v>
      </c>
      <c r="K46" s="40">
        <f t="shared" si="6"/>
        <v>87.759078361286782</v>
      </c>
      <c r="L46" s="11">
        <f t="shared" si="2"/>
        <v>-445202.31999999983</v>
      </c>
      <c r="M46" s="40">
        <f t="shared" si="3"/>
        <v>99.514966916300338</v>
      </c>
      <c r="N46" s="11">
        <f t="shared" si="4"/>
        <v>-15556.729999999981</v>
      </c>
    </row>
    <row r="47" spans="1:14" s="42" customFormat="1" ht="25.5" outlineLevel="2" collapsed="1">
      <c r="A47" s="31" t="s">
        <v>44</v>
      </c>
      <c r="B47" s="34" t="s">
        <v>45</v>
      </c>
      <c r="C47" s="33">
        <v>3427020.18</v>
      </c>
      <c r="D47" s="33">
        <v>3637000</v>
      </c>
      <c r="E47" s="33">
        <v>3197000</v>
      </c>
      <c r="F47" s="55">
        <v>3181443.27</v>
      </c>
      <c r="G47" s="61">
        <f>F47/F13*100</f>
        <v>0.92309789494412575</v>
      </c>
      <c r="H47" s="61">
        <f>F47/F14*100</f>
        <v>5.9916421965600932</v>
      </c>
      <c r="I47" s="45">
        <f t="shared" si="9"/>
        <v>92.834097930523413</v>
      </c>
      <c r="J47" s="46">
        <f t="shared" si="1"/>
        <v>-245576.91000000015</v>
      </c>
      <c r="K47" s="45">
        <f t="shared" si="6"/>
        <v>87.47438190816608</v>
      </c>
      <c r="L47" s="46">
        <f t="shared" si="2"/>
        <v>-455556.73</v>
      </c>
      <c r="M47" s="45">
        <f t="shared" si="3"/>
        <v>99.513395996246473</v>
      </c>
      <c r="N47" s="46">
        <f t="shared" si="4"/>
        <v>-15556.729999999981</v>
      </c>
    </row>
    <row r="48" spans="1:14" ht="25.5" hidden="1" outlineLevel="3">
      <c r="A48" s="27" t="s">
        <v>46</v>
      </c>
      <c r="B48" s="28" t="s">
        <v>45</v>
      </c>
      <c r="C48" s="29">
        <v>3637000</v>
      </c>
      <c r="D48" s="29">
        <v>3637000</v>
      </c>
      <c r="E48" s="29">
        <v>3637000</v>
      </c>
      <c r="F48" s="54">
        <v>825874.97</v>
      </c>
      <c r="G48" s="60"/>
      <c r="H48" s="60"/>
      <c r="I48" s="40">
        <f t="shared" si="9"/>
        <v>22.707587847126753</v>
      </c>
      <c r="J48" s="11">
        <f t="shared" si="1"/>
        <v>-2811125.0300000003</v>
      </c>
      <c r="K48" s="40">
        <f t="shared" si="6"/>
        <v>22.707587847126753</v>
      </c>
      <c r="L48" s="11">
        <f t="shared" si="2"/>
        <v>-2811125.0300000003</v>
      </c>
      <c r="M48" s="40">
        <f t="shared" si="3"/>
        <v>22.707587847126753</v>
      </c>
      <c r="N48" s="11">
        <f t="shared" si="4"/>
        <v>-2811125.0300000003</v>
      </c>
    </row>
    <row r="49" spans="1:14" ht="63.75" hidden="1" outlineLevel="4">
      <c r="A49" s="27" t="s">
        <v>47</v>
      </c>
      <c r="B49" s="28" t="s">
        <v>48</v>
      </c>
      <c r="C49" s="29">
        <v>3637000</v>
      </c>
      <c r="D49" s="29">
        <v>3637000</v>
      </c>
      <c r="E49" s="29">
        <v>3637000</v>
      </c>
      <c r="F49" s="54">
        <v>818672.98</v>
      </c>
      <c r="G49" s="60"/>
      <c r="H49" s="60"/>
      <c r="I49" s="40">
        <f t="shared" si="9"/>
        <v>22.509567775639265</v>
      </c>
      <c r="J49" s="11">
        <f t="shared" si="1"/>
        <v>-2818327.02</v>
      </c>
      <c r="K49" s="40">
        <f t="shared" si="6"/>
        <v>22.509567775639265</v>
      </c>
      <c r="L49" s="11">
        <f t="shared" si="2"/>
        <v>-2818327.02</v>
      </c>
      <c r="M49" s="40">
        <f t="shared" si="3"/>
        <v>22.509567775639265</v>
      </c>
      <c r="N49" s="11">
        <f t="shared" si="4"/>
        <v>-2818327.02</v>
      </c>
    </row>
    <row r="50" spans="1:14" ht="63.75" hidden="1" outlineLevel="7">
      <c r="A50" s="31" t="s">
        <v>47</v>
      </c>
      <c r="B50" s="34" t="s">
        <v>48</v>
      </c>
      <c r="C50" s="33">
        <v>3637000</v>
      </c>
      <c r="D50" s="33">
        <v>3637000</v>
      </c>
      <c r="E50" s="33">
        <v>3637000</v>
      </c>
      <c r="F50" s="54">
        <v>818672.98</v>
      </c>
      <c r="G50" s="60"/>
      <c r="H50" s="60"/>
      <c r="I50" s="40">
        <f t="shared" si="9"/>
        <v>22.509567775639265</v>
      </c>
      <c r="J50" s="11">
        <f t="shared" si="1"/>
        <v>-2818327.02</v>
      </c>
      <c r="K50" s="40">
        <f t="shared" si="6"/>
        <v>22.509567775639265</v>
      </c>
      <c r="L50" s="11">
        <f t="shared" si="2"/>
        <v>-2818327.02</v>
      </c>
      <c r="M50" s="40">
        <f t="shared" si="3"/>
        <v>22.509567775639265</v>
      </c>
      <c r="N50" s="11">
        <f t="shared" si="4"/>
        <v>-2818327.02</v>
      </c>
    </row>
    <row r="51" spans="1:14" ht="38.25" hidden="1" outlineLevel="4">
      <c r="A51" s="27" t="s">
        <v>49</v>
      </c>
      <c r="B51" s="28" t="s">
        <v>50</v>
      </c>
      <c r="C51" s="29">
        <v>0</v>
      </c>
      <c r="D51" s="29">
        <v>0</v>
      </c>
      <c r="E51" s="29">
        <v>0</v>
      </c>
      <c r="F51" s="54">
        <v>601.99</v>
      </c>
      <c r="G51" s="60"/>
      <c r="H51" s="60"/>
      <c r="I51" s="40" t="e">
        <f t="shared" si="9"/>
        <v>#DIV/0!</v>
      </c>
      <c r="J51" s="11">
        <f t="shared" si="1"/>
        <v>601.99</v>
      </c>
      <c r="K51" s="40" t="e">
        <f t="shared" si="6"/>
        <v>#DIV/0!</v>
      </c>
      <c r="L51" s="11">
        <f t="shared" si="2"/>
        <v>601.99</v>
      </c>
      <c r="M51" s="40" t="e">
        <f t="shared" si="3"/>
        <v>#DIV/0!</v>
      </c>
      <c r="N51" s="11">
        <f t="shared" si="4"/>
        <v>601.99</v>
      </c>
    </row>
    <row r="52" spans="1:14" ht="38.25" hidden="1" outlineLevel="7">
      <c r="A52" s="31" t="s">
        <v>49</v>
      </c>
      <c r="B52" s="34" t="s">
        <v>50</v>
      </c>
      <c r="C52" s="33">
        <v>0</v>
      </c>
      <c r="D52" s="33">
        <v>0</v>
      </c>
      <c r="E52" s="33">
        <v>0</v>
      </c>
      <c r="F52" s="54">
        <v>601.99</v>
      </c>
      <c r="G52" s="60"/>
      <c r="H52" s="60"/>
      <c r="I52" s="40" t="e">
        <f t="shared" si="9"/>
        <v>#DIV/0!</v>
      </c>
      <c r="J52" s="11">
        <f t="shared" si="1"/>
        <v>601.99</v>
      </c>
      <c r="K52" s="40" t="e">
        <f t="shared" si="6"/>
        <v>#DIV/0!</v>
      </c>
      <c r="L52" s="11">
        <f t="shared" si="2"/>
        <v>601.99</v>
      </c>
      <c r="M52" s="40" t="e">
        <f t="shared" si="3"/>
        <v>#DIV/0!</v>
      </c>
      <c r="N52" s="11">
        <f t="shared" si="4"/>
        <v>601.99</v>
      </c>
    </row>
    <row r="53" spans="1:14" ht="76.5" hidden="1" outlineLevel="4">
      <c r="A53" s="27" t="s">
        <v>51</v>
      </c>
      <c r="B53" s="28" t="s">
        <v>52</v>
      </c>
      <c r="C53" s="29">
        <v>0</v>
      </c>
      <c r="D53" s="29">
        <v>0</v>
      </c>
      <c r="E53" s="29">
        <v>0</v>
      </c>
      <c r="F53" s="54">
        <v>6600</v>
      </c>
      <c r="G53" s="60"/>
      <c r="H53" s="60"/>
      <c r="I53" s="40" t="e">
        <f t="shared" si="9"/>
        <v>#DIV/0!</v>
      </c>
      <c r="J53" s="11">
        <f t="shared" si="1"/>
        <v>6600</v>
      </c>
      <c r="K53" s="40" t="e">
        <f t="shared" si="6"/>
        <v>#DIV/0!</v>
      </c>
      <c r="L53" s="11">
        <f t="shared" si="2"/>
        <v>6600</v>
      </c>
      <c r="M53" s="40" t="e">
        <f t="shared" si="3"/>
        <v>#DIV/0!</v>
      </c>
      <c r="N53" s="11">
        <f t="shared" si="4"/>
        <v>6600</v>
      </c>
    </row>
    <row r="54" spans="1:14" ht="63.75" hidden="1" outlineLevel="7">
      <c r="A54" s="31" t="s">
        <v>51</v>
      </c>
      <c r="B54" s="34" t="s">
        <v>52</v>
      </c>
      <c r="C54" s="33">
        <v>0</v>
      </c>
      <c r="D54" s="33">
        <v>0</v>
      </c>
      <c r="E54" s="33">
        <v>0</v>
      </c>
      <c r="F54" s="54">
        <v>6600</v>
      </c>
      <c r="G54" s="60"/>
      <c r="H54" s="60"/>
      <c r="I54" s="40" t="e">
        <f t="shared" si="9"/>
        <v>#DIV/0!</v>
      </c>
      <c r="J54" s="11">
        <f t="shared" si="1"/>
        <v>6600</v>
      </c>
      <c r="K54" s="40" t="e">
        <f t="shared" si="6"/>
        <v>#DIV/0!</v>
      </c>
      <c r="L54" s="11">
        <f t="shared" si="2"/>
        <v>6600</v>
      </c>
      <c r="M54" s="40" t="e">
        <f t="shared" si="3"/>
        <v>#DIV/0!</v>
      </c>
      <c r="N54" s="11">
        <f t="shared" si="4"/>
        <v>6600</v>
      </c>
    </row>
    <row r="55" spans="1:14" s="42" customFormat="1" ht="25.5" outlineLevel="2" collapsed="1">
      <c r="A55" s="31" t="s">
        <v>53</v>
      </c>
      <c r="B55" s="34" t="s">
        <v>54</v>
      </c>
      <c r="C55" s="33">
        <v>19129.490000000002</v>
      </c>
      <c r="D55" s="33">
        <v>0</v>
      </c>
      <c r="E55" s="33">
        <v>10354.41</v>
      </c>
      <c r="F55" s="55">
        <v>10354.41</v>
      </c>
      <c r="G55" s="61">
        <f>F55/F13*100</f>
        <v>3.0043389943547241E-3</v>
      </c>
      <c r="H55" s="61">
        <f>F55/F14*100</f>
        <v>1.9500558272247236E-2</v>
      </c>
      <c r="I55" s="45">
        <f t="shared" si="9"/>
        <v>54.127998185001267</v>
      </c>
      <c r="J55" s="46">
        <f t="shared" si="1"/>
        <v>-8775.0800000000017</v>
      </c>
      <c r="K55" s="45">
        <v>0</v>
      </c>
      <c r="L55" s="46">
        <f t="shared" si="2"/>
        <v>10354.41</v>
      </c>
      <c r="M55" s="45">
        <v>0</v>
      </c>
      <c r="N55" s="46">
        <f t="shared" si="4"/>
        <v>0</v>
      </c>
    </row>
    <row r="56" spans="1:14" ht="51" hidden="1" outlineLevel="3">
      <c r="A56" s="27" t="s">
        <v>55</v>
      </c>
      <c r="B56" s="28" t="s">
        <v>56</v>
      </c>
      <c r="C56" s="29">
        <v>0</v>
      </c>
      <c r="D56" s="29">
        <v>0</v>
      </c>
      <c r="E56" s="29">
        <v>0</v>
      </c>
      <c r="F56" s="54">
        <v>6060</v>
      </c>
      <c r="G56" s="60"/>
      <c r="H56" s="60"/>
      <c r="I56" s="40" t="e">
        <f t="shared" si="9"/>
        <v>#DIV/0!</v>
      </c>
      <c r="J56" s="11">
        <f t="shared" si="1"/>
        <v>6060</v>
      </c>
      <c r="K56" s="40" t="e">
        <f t="shared" ref="K56:K87" si="11">F56/D56*100</f>
        <v>#DIV/0!</v>
      </c>
      <c r="L56" s="11">
        <f t="shared" si="2"/>
        <v>6060</v>
      </c>
      <c r="M56" s="40" t="e">
        <f t="shared" ref="M56:M87" si="12">F56/E56*100</f>
        <v>#DIV/0!</v>
      </c>
      <c r="N56" s="11">
        <f t="shared" si="4"/>
        <v>6060</v>
      </c>
    </row>
    <row r="57" spans="1:14" ht="89.25" hidden="1" outlineLevel="4">
      <c r="A57" s="27" t="s">
        <v>57</v>
      </c>
      <c r="B57" s="28" t="s">
        <v>58</v>
      </c>
      <c r="C57" s="29">
        <v>0</v>
      </c>
      <c r="D57" s="29">
        <v>0</v>
      </c>
      <c r="E57" s="29">
        <v>0</v>
      </c>
      <c r="F57" s="54">
        <v>6060</v>
      </c>
      <c r="G57" s="60"/>
      <c r="H57" s="60"/>
      <c r="I57" s="40" t="e">
        <f t="shared" si="9"/>
        <v>#DIV/0!</v>
      </c>
      <c r="J57" s="11">
        <f t="shared" si="1"/>
        <v>6060</v>
      </c>
      <c r="K57" s="40" t="e">
        <f t="shared" si="11"/>
        <v>#DIV/0!</v>
      </c>
      <c r="L57" s="11">
        <f t="shared" si="2"/>
        <v>6060</v>
      </c>
      <c r="M57" s="40" t="e">
        <f t="shared" si="12"/>
        <v>#DIV/0!</v>
      </c>
      <c r="N57" s="11">
        <f t="shared" si="4"/>
        <v>6060</v>
      </c>
    </row>
    <row r="58" spans="1:14" ht="89.25" hidden="1" outlineLevel="7">
      <c r="A58" s="31" t="s">
        <v>57</v>
      </c>
      <c r="B58" s="34" t="s">
        <v>58</v>
      </c>
      <c r="C58" s="33">
        <v>0</v>
      </c>
      <c r="D58" s="33">
        <v>0</v>
      </c>
      <c r="E58" s="33">
        <v>0</v>
      </c>
      <c r="F58" s="54">
        <v>6060</v>
      </c>
      <c r="G58" s="60"/>
      <c r="H58" s="60"/>
      <c r="I58" s="40" t="e">
        <f t="shared" si="9"/>
        <v>#DIV/0!</v>
      </c>
      <c r="J58" s="11">
        <f t="shared" si="1"/>
        <v>6060</v>
      </c>
      <c r="K58" s="40" t="e">
        <f t="shared" si="11"/>
        <v>#DIV/0!</v>
      </c>
      <c r="L58" s="11">
        <f t="shared" si="2"/>
        <v>6060</v>
      </c>
      <c r="M58" s="40" t="e">
        <f t="shared" si="12"/>
        <v>#DIV/0!</v>
      </c>
      <c r="N58" s="11">
        <f t="shared" si="4"/>
        <v>6060</v>
      </c>
    </row>
    <row r="59" spans="1:14" outlineLevel="1">
      <c r="A59" s="27" t="s">
        <v>59</v>
      </c>
      <c r="B59" s="28" t="s">
        <v>60</v>
      </c>
      <c r="C59" s="29">
        <f>C60</f>
        <v>4476248.29</v>
      </c>
      <c r="D59" s="29">
        <f>D60</f>
        <v>5346500</v>
      </c>
      <c r="E59" s="29">
        <f t="shared" ref="E59:F59" si="13">E60</f>
        <v>4646500</v>
      </c>
      <c r="F59" s="54">
        <f t="shared" si="13"/>
        <v>4646614.17</v>
      </c>
      <c r="G59" s="60">
        <f>F59/F13*100</f>
        <v>1.3482182125927225</v>
      </c>
      <c r="H59" s="60">
        <f>F59/F14*100</f>
        <v>8.7510124083105385</v>
      </c>
      <c r="I59" s="40">
        <f t="shared" si="9"/>
        <v>103.80599709762748</v>
      </c>
      <c r="J59" s="11">
        <f t="shared" si="1"/>
        <v>170365.87999999989</v>
      </c>
      <c r="K59" s="40">
        <f t="shared" si="11"/>
        <v>86.909457963153457</v>
      </c>
      <c r="L59" s="11">
        <f t="shared" si="2"/>
        <v>-699885.83000000007</v>
      </c>
      <c r="M59" s="40">
        <f t="shared" si="12"/>
        <v>100.00245711826106</v>
      </c>
      <c r="N59" s="11">
        <f t="shared" si="4"/>
        <v>114.16999999992549</v>
      </c>
    </row>
    <row r="60" spans="1:14" outlineLevel="2">
      <c r="A60" s="27" t="s">
        <v>61</v>
      </c>
      <c r="B60" s="28" t="s">
        <v>62</v>
      </c>
      <c r="C60" s="29">
        <f>C61+C66</f>
        <v>4476248.29</v>
      </c>
      <c r="D60" s="29">
        <f>D61+D66</f>
        <v>5346500</v>
      </c>
      <c r="E60" s="29">
        <f t="shared" ref="E60:F60" si="14">E61+E66</f>
        <v>4646500</v>
      </c>
      <c r="F60" s="54">
        <f t="shared" si="14"/>
        <v>4646614.17</v>
      </c>
      <c r="G60" s="60">
        <f>F60/F13*100</f>
        <v>1.3482182125927225</v>
      </c>
      <c r="H60" s="60">
        <f>F60/F14*100</f>
        <v>8.7510124083105385</v>
      </c>
      <c r="I60" s="40">
        <f t="shared" si="9"/>
        <v>103.80599709762748</v>
      </c>
      <c r="J60" s="11">
        <f t="shared" si="1"/>
        <v>170365.87999999989</v>
      </c>
      <c r="K60" s="40">
        <f t="shared" si="11"/>
        <v>86.909457963153457</v>
      </c>
      <c r="L60" s="11">
        <f t="shared" si="2"/>
        <v>-699885.83000000007</v>
      </c>
      <c r="M60" s="40">
        <f t="shared" si="12"/>
        <v>100.00245711826106</v>
      </c>
      <c r="N60" s="11">
        <f t="shared" si="4"/>
        <v>114.16999999992549</v>
      </c>
    </row>
    <row r="61" spans="1:14" s="42" customFormat="1" outlineLevel="3" collapsed="1">
      <c r="A61" s="31" t="s">
        <v>63</v>
      </c>
      <c r="B61" s="34" t="s">
        <v>64</v>
      </c>
      <c r="C61" s="33">
        <v>447463.87</v>
      </c>
      <c r="D61" s="33">
        <v>686500</v>
      </c>
      <c r="E61" s="33">
        <v>586500</v>
      </c>
      <c r="F61" s="55">
        <v>556647.9</v>
      </c>
      <c r="G61" s="61">
        <f>F61/F13*100</f>
        <v>0.16151176089180061</v>
      </c>
      <c r="H61" s="61">
        <f>F61/F14*100</f>
        <v>1.0483402541597302</v>
      </c>
      <c r="I61" s="45">
        <f t="shared" si="9"/>
        <v>124.4006359664301</v>
      </c>
      <c r="J61" s="46">
        <f t="shared" si="1"/>
        <v>109184.03000000003</v>
      </c>
      <c r="K61" s="45">
        <f t="shared" si="11"/>
        <v>81.084908958485073</v>
      </c>
      <c r="L61" s="46">
        <f t="shared" si="2"/>
        <v>-129852.09999999998</v>
      </c>
      <c r="M61" s="45">
        <f t="shared" si="12"/>
        <v>94.910127877237855</v>
      </c>
      <c r="N61" s="46">
        <f t="shared" si="4"/>
        <v>-29852.099999999977</v>
      </c>
    </row>
    <row r="62" spans="1:14" ht="51" hidden="1" outlineLevel="4">
      <c r="A62" s="27" t="s">
        <v>65</v>
      </c>
      <c r="B62" s="28" t="s">
        <v>66</v>
      </c>
      <c r="C62" s="29">
        <v>686500</v>
      </c>
      <c r="D62" s="29">
        <v>686500</v>
      </c>
      <c r="E62" s="29">
        <v>686500</v>
      </c>
      <c r="F62" s="54">
        <v>232100.46</v>
      </c>
      <c r="G62" s="60"/>
      <c r="H62" s="60"/>
      <c r="I62" s="40">
        <f t="shared" si="9"/>
        <v>33.809243991260011</v>
      </c>
      <c r="J62" s="11">
        <f t="shared" si="1"/>
        <v>-454399.54000000004</v>
      </c>
      <c r="K62" s="40">
        <f t="shared" si="11"/>
        <v>33.809243991260011</v>
      </c>
      <c r="L62" s="11">
        <f t="shared" si="2"/>
        <v>-454399.54000000004</v>
      </c>
      <c r="M62" s="40">
        <f t="shared" si="12"/>
        <v>33.809243991260011</v>
      </c>
      <c r="N62" s="11">
        <f t="shared" si="4"/>
        <v>-454399.54000000004</v>
      </c>
    </row>
    <row r="63" spans="1:14" ht="51" hidden="1" outlineLevel="7">
      <c r="A63" s="31" t="s">
        <v>65</v>
      </c>
      <c r="B63" s="34" t="s">
        <v>66</v>
      </c>
      <c r="C63" s="33">
        <v>686500</v>
      </c>
      <c r="D63" s="33">
        <v>686500</v>
      </c>
      <c r="E63" s="33">
        <v>686500</v>
      </c>
      <c r="F63" s="54">
        <v>232100.46</v>
      </c>
      <c r="G63" s="60"/>
      <c r="H63" s="60"/>
      <c r="I63" s="40">
        <f t="shared" si="9"/>
        <v>33.809243991260011</v>
      </c>
      <c r="J63" s="11">
        <f t="shared" si="1"/>
        <v>-454399.54000000004</v>
      </c>
      <c r="K63" s="40">
        <f t="shared" si="11"/>
        <v>33.809243991260011</v>
      </c>
      <c r="L63" s="11">
        <f t="shared" si="2"/>
        <v>-454399.54000000004</v>
      </c>
      <c r="M63" s="40">
        <f t="shared" si="12"/>
        <v>33.809243991260011</v>
      </c>
      <c r="N63" s="11">
        <f t="shared" si="4"/>
        <v>-454399.54000000004</v>
      </c>
    </row>
    <row r="64" spans="1:14" ht="25.5" hidden="1" outlineLevel="4">
      <c r="A64" s="27" t="s">
        <v>67</v>
      </c>
      <c r="B64" s="28" t="s">
        <v>68</v>
      </c>
      <c r="C64" s="29">
        <v>0</v>
      </c>
      <c r="D64" s="29">
        <v>0</v>
      </c>
      <c r="E64" s="29">
        <v>0</v>
      </c>
      <c r="F64" s="54">
        <v>3687.31</v>
      </c>
      <c r="G64" s="60"/>
      <c r="H64" s="60"/>
      <c r="I64" s="40" t="e">
        <f t="shared" si="9"/>
        <v>#DIV/0!</v>
      </c>
      <c r="J64" s="11">
        <f t="shared" si="1"/>
        <v>3687.31</v>
      </c>
      <c r="K64" s="40" t="e">
        <f t="shared" si="11"/>
        <v>#DIV/0!</v>
      </c>
      <c r="L64" s="11">
        <f t="shared" si="2"/>
        <v>3687.31</v>
      </c>
      <c r="M64" s="40" t="e">
        <f t="shared" si="12"/>
        <v>#DIV/0!</v>
      </c>
      <c r="N64" s="11">
        <f t="shared" si="4"/>
        <v>3687.31</v>
      </c>
    </row>
    <row r="65" spans="1:14" ht="25.5" hidden="1" outlineLevel="7">
      <c r="A65" s="31" t="s">
        <v>67</v>
      </c>
      <c r="B65" s="34" t="s">
        <v>68</v>
      </c>
      <c r="C65" s="33">
        <v>0</v>
      </c>
      <c r="D65" s="33">
        <v>0</v>
      </c>
      <c r="E65" s="33">
        <v>0</v>
      </c>
      <c r="F65" s="54">
        <v>3687.31</v>
      </c>
      <c r="G65" s="60"/>
      <c r="H65" s="60"/>
      <c r="I65" s="40" t="e">
        <f t="shared" si="9"/>
        <v>#DIV/0!</v>
      </c>
      <c r="J65" s="11">
        <f t="shared" si="1"/>
        <v>3687.31</v>
      </c>
      <c r="K65" s="40" t="e">
        <f t="shared" si="11"/>
        <v>#DIV/0!</v>
      </c>
      <c r="L65" s="11">
        <f t="shared" si="2"/>
        <v>3687.31</v>
      </c>
      <c r="M65" s="40" t="e">
        <f t="shared" si="12"/>
        <v>#DIV/0!</v>
      </c>
      <c r="N65" s="11">
        <f t="shared" si="4"/>
        <v>3687.31</v>
      </c>
    </row>
    <row r="66" spans="1:14" s="42" customFormat="1" outlineLevel="3" collapsed="1">
      <c r="A66" s="31" t="s">
        <v>69</v>
      </c>
      <c r="B66" s="34" t="s">
        <v>70</v>
      </c>
      <c r="C66" s="33">
        <v>4028784.42</v>
      </c>
      <c r="D66" s="33">
        <v>4660000</v>
      </c>
      <c r="E66" s="33">
        <v>4060000</v>
      </c>
      <c r="F66" s="55">
        <v>4089966.27</v>
      </c>
      <c r="G66" s="61">
        <f>F66/F13*100</f>
        <v>1.1867064517009218</v>
      </c>
      <c r="H66" s="61">
        <f>F66/F14*100</f>
        <v>7.7026721541508083</v>
      </c>
      <c r="I66" s="45">
        <f t="shared" si="9"/>
        <v>101.51861811459248</v>
      </c>
      <c r="J66" s="46">
        <f t="shared" si="1"/>
        <v>61181.850000000093</v>
      </c>
      <c r="K66" s="45">
        <f t="shared" si="11"/>
        <v>87.767516523605153</v>
      </c>
      <c r="L66" s="46">
        <f t="shared" si="2"/>
        <v>-570033.73</v>
      </c>
      <c r="M66" s="45">
        <f t="shared" si="12"/>
        <v>100.73808546798028</v>
      </c>
      <c r="N66" s="46">
        <f t="shared" si="4"/>
        <v>29966.270000000019</v>
      </c>
    </row>
    <row r="67" spans="1:14" ht="51" hidden="1" outlineLevel="4">
      <c r="A67" s="27" t="s">
        <v>71</v>
      </c>
      <c r="B67" s="28" t="s">
        <v>72</v>
      </c>
      <c r="C67" s="29">
        <v>4660000</v>
      </c>
      <c r="D67" s="29">
        <v>4660000</v>
      </c>
      <c r="E67" s="29">
        <v>4660000</v>
      </c>
      <c r="F67" s="54">
        <v>306049.94</v>
      </c>
      <c r="G67" s="60"/>
      <c r="H67" s="60"/>
      <c r="I67" s="40">
        <f t="shared" si="9"/>
        <v>6.5675952789699563</v>
      </c>
      <c r="J67" s="11">
        <f t="shared" si="1"/>
        <v>-4353950.0599999996</v>
      </c>
      <c r="K67" s="40">
        <f t="shared" si="11"/>
        <v>6.5675952789699563</v>
      </c>
      <c r="L67" s="11">
        <f t="shared" si="2"/>
        <v>-4353950.0599999996</v>
      </c>
      <c r="M67" s="40">
        <f t="shared" si="12"/>
        <v>6.5675952789699563</v>
      </c>
      <c r="N67" s="11">
        <f t="shared" si="4"/>
        <v>-4353950.0599999996</v>
      </c>
    </row>
    <row r="68" spans="1:14" ht="51" hidden="1" outlineLevel="7">
      <c r="A68" s="31" t="s">
        <v>71</v>
      </c>
      <c r="B68" s="34" t="s">
        <v>72</v>
      </c>
      <c r="C68" s="33">
        <v>4660000</v>
      </c>
      <c r="D68" s="33">
        <v>4660000</v>
      </c>
      <c r="E68" s="33">
        <v>4660000</v>
      </c>
      <c r="F68" s="54">
        <v>306049.94</v>
      </c>
      <c r="G68" s="60"/>
      <c r="H68" s="60"/>
      <c r="I68" s="40">
        <f t="shared" si="9"/>
        <v>6.5675952789699563</v>
      </c>
      <c r="J68" s="11">
        <f t="shared" si="1"/>
        <v>-4353950.0599999996</v>
      </c>
      <c r="K68" s="40">
        <f t="shared" si="11"/>
        <v>6.5675952789699563</v>
      </c>
      <c r="L68" s="11">
        <f t="shared" si="2"/>
        <v>-4353950.0599999996</v>
      </c>
      <c r="M68" s="40">
        <f t="shared" si="12"/>
        <v>6.5675952789699563</v>
      </c>
      <c r="N68" s="11">
        <f t="shared" si="4"/>
        <v>-4353950.0599999996</v>
      </c>
    </row>
    <row r="69" spans="1:14" ht="25.5" hidden="1" outlineLevel="4">
      <c r="A69" s="27" t="s">
        <v>73</v>
      </c>
      <c r="B69" s="28" t="s">
        <v>74</v>
      </c>
      <c r="C69" s="29">
        <v>0</v>
      </c>
      <c r="D69" s="29">
        <v>0</v>
      </c>
      <c r="E69" s="29">
        <v>0</v>
      </c>
      <c r="F69" s="54">
        <v>12846.93</v>
      </c>
      <c r="G69" s="60"/>
      <c r="H69" s="60"/>
      <c r="I69" s="40" t="e">
        <f t="shared" si="9"/>
        <v>#DIV/0!</v>
      </c>
      <c r="J69" s="11">
        <f t="shared" si="1"/>
        <v>12846.93</v>
      </c>
      <c r="K69" s="40" t="e">
        <f t="shared" si="11"/>
        <v>#DIV/0!</v>
      </c>
      <c r="L69" s="11">
        <f t="shared" si="2"/>
        <v>12846.93</v>
      </c>
      <c r="M69" s="40" t="e">
        <f t="shared" si="12"/>
        <v>#DIV/0!</v>
      </c>
      <c r="N69" s="11">
        <f t="shared" si="4"/>
        <v>12846.93</v>
      </c>
    </row>
    <row r="70" spans="1:14" ht="25.5" hidden="1" outlineLevel="7">
      <c r="A70" s="31" t="s">
        <v>73</v>
      </c>
      <c r="B70" s="34" t="s">
        <v>74</v>
      </c>
      <c r="C70" s="33">
        <v>0</v>
      </c>
      <c r="D70" s="33">
        <v>0</v>
      </c>
      <c r="E70" s="33">
        <v>0</v>
      </c>
      <c r="F70" s="54">
        <v>12846.93</v>
      </c>
      <c r="G70" s="60"/>
      <c r="H70" s="60"/>
      <c r="I70" s="40" t="e">
        <f t="shared" si="9"/>
        <v>#DIV/0!</v>
      </c>
      <c r="J70" s="11">
        <f t="shared" si="1"/>
        <v>12846.93</v>
      </c>
      <c r="K70" s="40" t="e">
        <f t="shared" si="11"/>
        <v>#DIV/0!</v>
      </c>
      <c r="L70" s="11">
        <f t="shared" si="2"/>
        <v>12846.93</v>
      </c>
      <c r="M70" s="40" t="e">
        <f t="shared" si="12"/>
        <v>#DIV/0!</v>
      </c>
      <c r="N70" s="11">
        <f t="shared" si="4"/>
        <v>12846.93</v>
      </c>
    </row>
    <row r="71" spans="1:14" outlineLevel="1" collapsed="1">
      <c r="A71" s="27" t="s">
        <v>75</v>
      </c>
      <c r="B71" s="28" t="s">
        <v>76</v>
      </c>
      <c r="C71" s="29">
        <v>837143</v>
      </c>
      <c r="D71" s="29">
        <v>808000</v>
      </c>
      <c r="E71" s="29">
        <v>463000</v>
      </c>
      <c r="F71" s="54">
        <v>503197.24</v>
      </c>
      <c r="G71" s="60">
        <f>F71/F13*100</f>
        <v>0.14600301610460401</v>
      </c>
      <c r="H71" s="60">
        <f>F71/F14*100</f>
        <v>0.9476761207112695</v>
      </c>
      <c r="I71" s="40">
        <f t="shared" si="9"/>
        <v>60.108875066744872</v>
      </c>
      <c r="J71" s="11">
        <f t="shared" si="1"/>
        <v>-333945.76</v>
      </c>
      <c r="K71" s="40">
        <f t="shared" si="11"/>
        <v>62.276886138613861</v>
      </c>
      <c r="L71" s="11">
        <f t="shared" si="2"/>
        <v>-304802.76</v>
      </c>
      <c r="M71" s="40">
        <f t="shared" si="12"/>
        <v>108.68190928725703</v>
      </c>
      <c r="N71" s="11">
        <f t="shared" si="4"/>
        <v>40197.239999999991</v>
      </c>
    </row>
    <row r="72" spans="1:14" ht="38.25" hidden="1" outlineLevel="2">
      <c r="A72" s="27" t="s">
        <v>77</v>
      </c>
      <c r="B72" s="28" t="s">
        <v>78</v>
      </c>
      <c r="C72" s="29">
        <v>808000</v>
      </c>
      <c r="D72" s="29">
        <v>808000</v>
      </c>
      <c r="E72" s="29">
        <v>808000</v>
      </c>
      <c r="F72" s="54">
        <v>124053.1</v>
      </c>
      <c r="G72" s="60"/>
      <c r="H72" s="60"/>
      <c r="I72" s="40">
        <f t="shared" si="9"/>
        <v>15.353106435643566</v>
      </c>
      <c r="J72" s="11">
        <f t="shared" si="1"/>
        <v>-683946.9</v>
      </c>
      <c r="K72" s="40">
        <f t="shared" si="11"/>
        <v>15.353106435643566</v>
      </c>
      <c r="L72" s="11">
        <f t="shared" si="2"/>
        <v>-683946.9</v>
      </c>
      <c r="M72" s="40">
        <f t="shared" si="12"/>
        <v>15.353106435643566</v>
      </c>
      <c r="N72" s="11">
        <f t="shared" si="4"/>
        <v>-683946.9</v>
      </c>
    </row>
    <row r="73" spans="1:14" ht="63.75" hidden="1" outlineLevel="3">
      <c r="A73" s="27" t="s">
        <v>79</v>
      </c>
      <c r="B73" s="28" t="s">
        <v>80</v>
      </c>
      <c r="C73" s="29">
        <v>808000</v>
      </c>
      <c r="D73" s="29">
        <v>808000</v>
      </c>
      <c r="E73" s="29">
        <v>808000</v>
      </c>
      <c r="F73" s="54">
        <v>124053.1</v>
      </c>
      <c r="G73" s="60"/>
      <c r="H73" s="60"/>
      <c r="I73" s="40">
        <f t="shared" si="9"/>
        <v>15.353106435643566</v>
      </c>
      <c r="J73" s="11">
        <f t="shared" si="1"/>
        <v>-683946.9</v>
      </c>
      <c r="K73" s="40">
        <f t="shared" si="11"/>
        <v>15.353106435643566</v>
      </c>
      <c r="L73" s="11">
        <f t="shared" si="2"/>
        <v>-683946.9</v>
      </c>
      <c r="M73" s="40">
        <f t="shared" si="12"/>
        <v>15.353106435643566</v>
      </c>
      <c r="N73" s="11">
        <f t="shared" si="4"/>
        <v>-683946.9</v>
      </c>
    </row>
    <row r="74" spans="1:14" ht="102" hidden="1" outlineLevel="4">
      <c r="A74" s="27" t="s">
        <v>81</v>
      </c>
      <c r="B74" s="30" t="s">
        <v>82</v>
      </c>
      <c r="C74" s="29">
        <v>808000</v>
      </c>
      <c r="D74" s="29">
        <v>808000</v>
      </c>
      <c r="E74" s="29">
        <v>808000</v>
      </c>
      <c r="F74" s="54">
        <v>124053.1</v>
      </c>
      <c r="G74" s="60"/>
      <c r="H74" s="60"/>
      <c r="I74" s="40">
        <f t="shared" si="9"/>
        <v>15.353106435643566</v>
      </c>
      <c r="J74" s="11">
        <f t="shared" si="1"/>
        <v>-683946.9</v>
      </c>
      <c r="K74" s="40">
        <f t="shared" si="11"/>
        <v>15.353106435643566</v>
      </c>
      <c r="L74" s="11">
        <f t="shared" si="2"/>
        <v>-683946.9</v>
      </c>
      <c r="M74" s="40">
        <f t="shared" si="12"/>
        <v>15.353106435643566</v>
      </c>
      <c r="N74" s="11">
        <f t="shared" si="4"/>
        <v>-683946.9</v>
      </c>
    </row>
    <row r="75" spans="1:14" ht="102" hidden="1" outlineLevel="7">
      <c r="A75" s="31" t="s">
        <v>81</v>
      </c>
      <c r="B75" s="32" t="s">
        <v>82</v>
      </c>
      <c r="C75" s="33">
        <v>808000</v>
      </c>
      <c r="D75" s="33">
        <v>808000</v>
      </c>
      <c r="E75" s="33">
        <v>808000</v>
      </c>
      <c r="F75" s="54">
        <v>124053.1</v>
      </c>
      <c r="G75" s="60"/>
      <c r="H75" s="60"/>
      <c r="I75" s="40">
        <f t="shared" si="9"/>
        <v>15.353106435643566</v>
      </c>
      <c r="J75" s="11">
        <f t="shared" si="1"/>
        <v>-683946.9</v>
      </c>
      <c r="K75" s="40">
        <f t="shared" si="11"/>
        <v>15.353106435643566</v>
      </c>
      <c r="L75" s="11">
        <f t="shared" si="2"/>
        <v>-683946.9</v>
      </c>
      <c r="M75" s="40">
        <f t="shared" si="12"/>
        <v>15.353106435643566</v>
      </c>
      <c r="N75" s="11">
        <f t="shared" si="4"/>
        <v>-683946.9</v>
      </c>
    </row>
    <row r="76" spans="1:14" s="18" customFormat="1" outlineLevel="7">
      <c r="A76" s="35"/>
      <c r="B76" s="36" t="s">
        <v>273</v>
      </c>
      <c r="C76" s="20">
        <f>C77+C99+C111+C123+C133+C162</f>
        <v>25016846.490000002</v>
      </c>
      <c r="D76" s="20">
        <f t="shared" ref="D76:E76" si="15">D77+D99+D111+D123+D133+D162</f>
        <v>21074100</v>
      </c>
      <c r="E76" s="20">
        <f t="shared" si="15"/>
        <v>26785833.100000001</v>
      </c>
      <c r="F76" s="54">
        <f>F77+F99+F111+F123+F133+F162</f>
        <v>27452002.139999997</v>
      </c>
      <c r="G76" s="60">
        <f>F76/F13*100</f>
        <v>7.965216801566803</v>
      </c>
      <c r="H76" s="62">
        <f>F76/F14*100</f>
        <v>51.70061523746169</v>
      </c>
      <c r="I76" s="40">
        <f t="shared" si="9"/>
        <v>109.73406320806023</v>
      </c>
      <c r="J76" s="11">
        <f t="shared" si="1"/>
        <v>2435155.6499999948</v>
      </c>
      <c r="K76" s="40">
        <f t="shared" si="11"/>
        <v>130.26417327430352</v>
      </c>
      <c r="L76" s="11">
        <f t="shared" si="2"/>
        <v>6377902.1399999969</v>
      </c>
      <c r="M76" s="40">
        <f t="shared" si="12"/>
        <v>102.48702005090891</v>
      </c>
      <c r="N76" s="11">
        <f t="shared" si="4"/>
        <v>666169.03999999538</v>
      </c>
    </row>
    <row r="77" spans="1:14" ht="39" customHeight="1" outlineLevel="1">
      <c r="A77" s="27" t="s">
        <v>83</v>
      </c>
      <c r="B77" s="28" t="s">
        <v>84</v>
      </c>
      <c r="C77" s="29">
        <f>C78+C91+C95</f>
        <v>17560766.48</v>
      </c>
      <c r="D77" s="29">
        <f>D78+D91+D95</f>
        <v>14499500</v>
      </c>
      <c r="E77" s="29">
        <f t="shared" ref="E77:F77" si="16">E78+E91+E95</f>
        <v>19236446.350000001</v>
      </c>
      <c r="F77" s="54">
        <f t="shared" si="16"/>
        <v>19276741.959999997</v>
      </c>
      <c r="G77" s="60">
        <f>F77/F13*100</f>
        <v>5.5931595865473653</v>
      </c>
      <c r="H77" s="60">
        <f>F77/F14*100</f>
        <v>36.3040704289335</v>
      </c>
      <c r="I77" s="40">
        <f t="shared" ref="I77:I108" si="17">F77/C77*100</f>
        <v>109.77164340721872</v>
      </c>
      <c r="J77" s="11">
        <f t="shared" ref="J77:J140" si="18">F77-C77</f>
        <v>1715975.4799999967</v>
      </c>
      <c r="K77" s="40">
        <f t="shared" si="11"/>
        <v>132.94763240111726</v>
      </c>
      <c r="L77" s="11">
        <f t="shared" ref="L77:L140" si="19">F77-D77</f>
        <v>4777241.9599999972</v>
      </c>
      <c r="M77" s="40">
        <f t="shared" si="12"/>
        <v>100.20947533274511</v>
      </c>
      <c r="N77" s="11">
        <f t="shared" ref="N77:N140" si="20">F77-E77</f>
        <v>40295.609999995679</v>
      </c>
    </row>
    <row r="78" spans="1:14" s="42" customFormat="1" ht="77.25" customHeight="1" outlineLevel="2">
      <c r="A78" s="31" t="s">
        <v>85</v>
      </c>
      <c r="B78" s="32" t="s">
        <v>86</v>
      </c>
      <c r="C78" s="33">
        <f>C79+C82+C85+C88</f>
        <v>17481917.5</v>
      </c>
      <c r="D78" s="33">
        <f>D79+D82+D85+D88</f>
        <v>14417300</v>
      </c>
      <c r="E78" s="33">
        <f t="shared" ref="E78:F78" si="21">E79+E82+E85+E88</f>
        <v>19160446.350000001</v>
      </c>
      <c r="F78" s="55">
        <f t="shared" si="21"/>
        <v>19198548.739999998</v>
      </c>
      <c r="G78" s="61">
        <f>F78/F13*100</f>
        <v>5.5704717714096459</v>
      </c>
      <c r="H78" s="61">
        <f>F78/F14*100</f>
        <v>36.156808398252402</v>
      </c>
      <c r="I78" s="45">
        <f t="shared" si="17"/>
        <v>109.81946768711155</v>
      </c>
      <c r="J78" s="46">
        <f t="shared" si="18"/>
        <v>1716631.2399999984</v>
      </c>
      <c r="K78" s="45">
        <f t="shared" si="11"/>
        <v>133.16327426078391</v>
      </c>
      <c r="L78" s="46">
        <f t="shared" si="19"/>
        <v>4781248.7399999984</v>
      </c>
      <c r="M78" s="45">
        <f t="shared" si="12"/>
        <v>100.19885961581471</v>
      </c>
      <c r="N78" s="46">
        <f t="shared" si="20"/>
        <v>38102.389999996871</v>
      </c>
    </row>
    <row r="79" spans="1:14" s="42" customFormat="1" ht="64.5" customHeight="1" outlineLevel="3" collapsed="1">
      <c r="A79" s="31" t="s">
        <v>87</v>
      </c>
      <c r="B79" s="34" t="s">
        <v>88</v>
      </c>
      <c r="C79" s="33">
        <v>16722915.48</v>
      </c>
      <c r="D79" s="33">
        <v>13680000</v>
      </c>
      <c r="E79" s="33">
        <v>18478000</v>
      </c>
      <c r="F79" s="55">
        <v>18512798.530000001</v>
      </c>
      <c r="G79" s="61">
        <f>F79/F13*100</f>
        <v>5.3715008888301528</v>
      </c>
      <c r="H79" s="61">
        <f>F79/F14*100</f>
        <v>34.86532854277916</v>
      </c>
      <c r="I79" s="45">
        <f t="shared" si="17"/>
        <v>110.703175843594</v>
      </c>
      <c r="J79" s="46">
        <f t="shared" si="18"/>
        <v>1789883.0500000007</v>
      </c>
      <c r="K79" s="45">
        <f t="shared" si="11"/>
        <v>135.32747463450295</v>
      </c>
      <c r="L79" s="46">
        <f t="shared" si="19"/>
        <v>4832798.5300000012</v>
      </c>
      <c r="M79" s="45">
        <f t="shared" si="12"/>
        <v>100.18832411516398</v>
      </c>
      <c r="N79" s="46">
        <f t="shared" si="20"/>
        <v>34798.530000001192</v>
      </c>
    </row>
    <row r="80" spans="1:14" s="42" customFormat="1" ht="102" hidden="1" outlineLevel="4">
      <c r="A80" s="31" t="s">
        <v>89</v>
      </c>
      <c r="B80" s="32" t="s">
        <v>90</v>
      </c>
      <c r="C80" s="33">
        <v>13680000</v>
      </c>
      <c r="D80" s="33">
        <v>13680000</v>
      </c>
      <c r="E80" s="33">
        <v>13680000</v>
      </c>
      <c r="F80" s="55">
        <v>4286623.38</v>
      </c>
      <c r="G80" s="61"/>
      <c r="H80" s="61"/>
      <c r="I80" s="45">
        <f t="shared" si="17"/>
        <v>31.334966228070176</v>
      </c>
      <c r="J80" s="46">
        <f t="shared" si="18"/>
        <v>-9393376.620000001</v>
      </c>
      <c r="K80" s="45">
        <f t="shared" si="11"/>
        <v>31.334966228070176</v>
      </c>
      <c r="L80" s="46">
        <f t="shared" si="19"/>
        <v>-9393376.620000001</v>
      </c>
      <c r="M80" s="45">
        <f t="shared" si="12"/>
        <v>31.334966228070176</v>
      </c>
      <c r="N80" s="46">
        <f t="shared" si="20"/>
        <v>-9393376.620000001</v>
      </c>
    </row>
    <row r="81" spans="1:14" s="42" customFormat="1" ht="102" hidden="1" outlineLevel="7">
      <c r="A81" s="31" t="s">
        <v>89</v>
      </c>
      <c r="B81" s="32" t="s">
        <v>90</v>
      </c>
      <c r="C81" s="33">
        <v>13680000</v>
      </c>
      <c r="D81" s="33">
        <v>13680000</v>
      </c>
      <c r="E81" s="33">
        <v>13680000</v>
      </c>
      <c r="F81" s="55">
        <v>4286623.38</v>
      </c>
      <c r="G81" s="61"/>
      <c r="H81" s="61"/>
      <c r="I81" s="45">
        <f t="shared" si="17"/>
        <v>31.334966228070176</v>
      </c>
      <c r="J81" s="46">
        <f t="shared" si="18"/>
        <v>-9393376.620000001</v>
      </c>
      <c r="K81" s="45">
        <f t="shared" si="11"/>
        <v>31.334966228070176</v>
      </c>
      <c r="L81" s="46">
        <f t="shared" si="19"/>
        <v>-9393376.620000001</v>
      </c>
      <c r="M81" s="45">
        <f t="shared" si="12"/>
        <v>31.334966228070176</v>
      </c>
      <c r="N81" s="46">
        <f t="shared" si="20"/>
        <v>-9393376.620000001</v>
      </c>
    </row>
    <row r="82" spans="1:14" s="42" customFormat="1" ht="78.75" customHeight="1" outlineLevel="3" collapsed="1">
      <c r="A82" s="31" t="s">
        <v>91</v>
      </c>
      <c r="B82" s="32" t="s">
        <v>92</v>
      </c>
      <c r="C82" s="33">
        <v>21945.08</v>
      </c>
      <c r="D82" s="33">
        <v>17200</v>
      </c>
      <c r="E82" s="33">
        <v>22176.35</v>
      </c>
      <c r="F82" s="55">
        <v>22163.47</v>
      </c>
      <c r="G82" s="61">
        <f>F82/F13*100</f>
        <v>6.4307456601787162E-3</v>
      </c>
      <c r="H82" s="61">
        <f>F82/F14*100</f>
        <v>4.1740672645781213E-2</v>
      </c>
      <c r="I82" s="45">
        <f t="shared" si="17"/>
        <v>100.99516611468265</v>
      </c>
      <c r="J82" s="46">
        <f t="shared" si="18"/>
        <v>218.38999999999942</v>
      </c>
      <c r="K82" s="45">
        <f t="shared" si="11"/>
        <v>128.85738372093022</v>
      </c>
      <c r="L82" s="46">
        <f t="shared" si="19"/>
        <v>4963.4700000000012</v>
      </c>
      <c r="M82" s="45">
        <f t="shared" si="12"/>
        <v>99.941920108584156</v>
      </c>
      <c r="N82" s="46">
        <f t="shared" si="20"/>
        <v>-12.879999999997381</v>
      </c>
    </row>
    <row r="83" spans="1:14" ht="102" hidden="1" outlineLevel="4">
      <c r="A83" s="27" t="s">
        <v>93</v>
      </c>
      <c r="B83" s="28" t="s">
        <v>94</v>
      </c>
      <c r="C83" s="29">
        <v>17200</v>
      </c>
      <c r="D83" s="29">
        <v>17200</v>
      </c>
      <c r="E83" s="29">
        <v>17200</v>
      </c>
      <c r="F83" s="54">
        <v>16453.310000000001</v>
      </c>
      <c r="G83" s="60"/>
      <c r="H83" s="60"/>
      <c r="I83" s="40">
        <f t="shared" si="17"/>
        <v>95.658779069767448</v>
      </c>
      <c r="J83" s="11">
        <f t="shared" si="18"/>
        <v>-746.68999999999869</v>
      </c>
      <c r="K83" s="40">
        <f t="shared" si="11"/>
        <v>95.658779069767448</v>
      </c>
      <c r="L83" s="11">
        <f t="shared" si="19"/>
        <v>-746.68999999999869</v>
      </c>
      <c r="M83" s="40">
        <f t="shared" si="12"/>
        <v>95.658779069767448</v>
      </c>
      <c r="N83" s="11">
        <f t="shared" si="20"/>
        <v>-746.68999999999869</v>
      </c>
    </row>
    <row r="84" spans="1:14" ht="89.25" hidden="1" outlineLevel="7">
      <c r="A84" s="31" t="s">
        <v>93</v>
      </c>
      <c r="B84" s="34" t="s">
        <v>94</v>
      </c>
      <c r="C84" s="33">
        <v>17200</v>
      </c>
      <c r="D84" s="33">
        <v>17200</v>
      </c>
      <c r="E84" s="33">
        <v>17200</v>
      </c>
      <c r="F84" s="54">
        <v>16453.310000000001</v>
      </c>
      <c r="G84" s="60"/>
      <c r="H84" s="60"/>
      <c r="I84" s="40">
        <f t="shared" si="17"/>
        <v>95.658779069767448</v>
      </c>
      <c r="J84" s="11">
        <f t="shared" si="18"/>
        <v>-746.68999999999869</v>
      </c>
      <c r="K84" s="40">
        <f t="shared" si="11"/>
        <v>95.658779069767448</v>
      </c>
      <c r="L84" s="11">
        <f t="shared" si="19"/>
        <v>-746.68999999999869</v>
      </c>
      <c r="M84" s="40">
        <f t="shared" si="12"/>
        <v>95.658779069767448</v>
      </c>
      <c r="N84" s="11">
        <f t="shared" si="20"/>
        <v>-746.68999999999869</v>
      </c>
    </row>
    <row r="85" spans="1:14" s="42" customFormat="1" ht="66.75" customHeight="1" outlineLevel="3" collapsed="1">
      <c r="A85" s="31" t="s">
        <v>95</v>
      </c>
      <c r="B85" s="32" t="s">
        <v>96</v>
      </c>
      <c r="C85" s="33">
        <v>73010.81</v>
      </c>
      <c r="D85" s="33">
        <v>76000</v>
      </c>
      <c r="E85" s="33">
        <v>74900</v>
      </c>
      <c r="F85" s="55">
        <v>75889.72</v>
      </c>
      <c r="G85" s="61">
        <f>F85/F13*100</f>
        <v>2.2019453070398178E-2</v>
      </c>
      <c r="H85" s="61">
        <f>F85/F14*100</f>
        <v>0.14292382734743231</v>
      </c>
      <c r="I85" s="45">
        <f t="shared" si="17"/>
        <v>103.94312842166798</v>
      </c>
      <c r="J85" s="46">
        <f t="shared" si="18"/>
        <v>2878.9100000000035</v>
      </c>
      <c r="K85" s="45">
        <f t="shared" si="11"/>
        <v>99.854894736842098</v>
      </c>
      <c r="L85" s="46">
        <f t="shared" si="19"/>
        <v>-110.27999999999884</v>
      </c>
      <c r="M85" s="45">
        <f t="shared" si="12"/>
        <v>101.32138851802404</v>
      </c>
      <c r="N85" s="46">
        <f t="shared" si="20"/>
        <v>989.72000000000116</v>
      </c>
    </row>
    <row r="86" spans="1:14" s="42" customFormat="1" ht="76.5" hidden="1" outlineLevel="4">
      <c r="A86" s="31" t="s">
        <v>97</v>
      </c>
      <c r="B86" s="34" t="s">
        <v>98</v>
      </c>
      <c r="C86" s="33">
        <v>76000</v>
      </c>
      <c r="D86" s="33">
        <v>76000</v>
      </c>
      <c r="E86" s="33">
        <v>76000</v>
      </c>
      <c r="F86" s="55">
        <v>13966.9</v>
      </c>
      <c r="G86" s="61"/>
      <c r="H86" s="61"/>
      <c r="I86" s="45">
        <f t="shared" si="17"/>
        <v>18.377499999999998</v>
      </c>
      <c r="J86" s="46">
        <f t="shared" si="18"/>
        <v>-62033.1</v>
      </c>
      <c r="K86" s="45">
        <f t="shared" si="11"/>
        <v>18.377499999999998</v>
      </c>
      <c r="L86" s="46">
        <f t="shared" si="19"/>
        <v>-62033.1</v>
      </c>
      <c r="M86" s="45">
        <f t="shared" si="12"/>
        <v>18.377499999999998</v>
      </c>
      <c r="N86" s="46">
        <f t="shared" si="20"/>
        <v>-62033.1</v>
      </c>
    </row>
    <row r="87" spans="1:14" s="42" customFormat="1" ht="76.5" hidden="1" outlineLevel="7">
      <c r="A87" s="31" t="s">
        <v>97</v>
      </c>
      <c r="B87" s="34" t="s">
        <v>98</v>
      </c>
      <c r="C87" s="33">
        <v>76000</v>
      </c>
      <c r="D87" s="33">
        <v>76000</v>
      </c>
      <c r="E87" s="33">
        <v>76000</v>
      </c>
      <c r="F87" s="55">
        <v>13966.9</v>
      </c>
      <c r="G87" s="61"/>
      <c r="H87" s="61"/>
      <c r="I87" s="45">
        <f t="shared" si="17"/>
        <v>18.377499999999998</v>
      </c>
      <c r="J87" s="46">
        <f t="shared" si="18"/>
        <v>-62033.1</v>
      </c>
      <c r="K87" s="45">
        <f t="shared" si="11"/>
        <v>18.377499999999998</v>
      </c>
      <c r="L87" s="46">
        <f t="shared" si="19"/>
        <v>-62033.1</v>
      </c>
      <c r="M87" s="45">
        <f t="shared" si="12"/>
        <v>18.377499999999998</v>
      </c>
      <c r="N87" s="46">
        <f t="shared" si="20"/>
        <v>-62033.1</v>
      </c>
    </row>
    <row r="88" spans="1:14" s="42" customFormat="1" ht="39" customHeight="1" outlineLevel="3" collapsed="1">
      <c r="A88" s="31" t="s">
        <v>99</v>
      </c>
      <c r="B88" s="34" t="s">
        <v>100</v>
      </c>
      <c r="C88" s="33">
        <v>664046.13</v>
      </c>
      <c r="D88" s="33">
        <v>644100</v>
      </c>
      <c r="E88" s="33">
        <v>585370</v>
      </c>
      <c r="F88" s="55">
        <v>587697.02</v>
      </c>
      <c r="G88" s="61">
        <f>F88/F13*100</f>
        <v>0.17052068384891733</v>
      </c>
      <c r="H88" s="61">
        <f>F88/F14*100</f>
        <v>1.1068153554800371</v>
      </c>
      <c r="I88" s="45">
        <f t="shared" si="17"/>
        <v>88.502438829061475</v>
      </c>
      <c r="J88" s="46">
        <f t="shared" si="18"/>
        <v>-76349.109999999986</v>
      </c>
      <c r="K88" s="45">
        <f t="shared" ref="K88:K119" si="22">F88/D88*100</f>
        <v>91.24313305387362</v>
      </c>
      <c r="L88" s="46">
        <f t="shared" si="19"/>
        <v>-56402.979999999981</v>
      </c>
      <c r="M88" s="45">
        <f t="shared" ref="M88:M119" si="23">F88/E88*100</f>
        <v>100.39752976749747</v>
      </c>
      <c r="N88" s="46">
        <f t="shared" si="20"/>
        <v>2327.0200000000186</v>
      </c>
    </row>
    <row r="89" spans="1:14" ht="51" hidden="1" outlineLevel="4">
      <c r="A89" s="27" t="s">
        <v>101</v>
      </c>
      <c r="B89" s="28" t="s">
        <v>102</v>
      </c>
      <c r="C89" s="29">
        <v>644100</v>
      </c>
      <c r="D89" s="29">
        <v>644100</v>
      </c>
      <c r="E89" s="29">
        <v>644100</v>
      </c>
      <c r="F89" s="54">
        <v>116509.22</v>
      </c>
      <c r="G89" s="60"/>
      <c r="H89" s="60"/>
      <c r="I89" s="40">
        <f t="shared" si="17"/>
        <v>18.08868498680329</v>
      </c>
      <c r="J89" s="11">
        <f t="shared" si="18"/>
        <v>-527590.78</v>
      </c>
      <c r="K89" s="40">
        <f t="shared" si="22"/>
        <v>18.08868498680329</v>
      </c>
      <c r="L89" s="11">
        <f t="shared" si="19"/>
        <v>-527590.78</v>
      </c>
      <c r="M89" s="40">
        <f t="shared" si="23"/>
        <v>18.08868498680329</v>
      </c>
      <c r="N89" s="11">
        <f t="shared" si="20"/>
        <v>-527590.78</v>
      </c>
    </row>
    <row r="90" spans="1:14" ht="51" hidden="1" outlineLevel="7">
      <c r="A90" s="31" t="s">
        <v>101</v>
      </c>
      <c r="B90" s="34" t="s">
        <v>102</v>
      </c>
      <c r="C90" s="33">
        <v>644100</v>
      </c>
      <c r="D90" s="33">
        <v>644100</v>
      </c>
      <c r="E90" s="33">
        <v>644100</v>
      </c>
      <c r="F90" s="54">
        <v>116509.22</v>
      </c>
      <c r="G90" s="60"/>
      <c r="H90" s="60"/>
      <c r="I90" s="40">
        <f t="shared" si="17"/>
        <v>18.08868498680329</v>
      </c>
      <c r="J90" s="11">
        <f t="shared" si="18"/>
        <v>-527590.78</v>
      </c>
      <c r="K90" s="40">
        <f t="shared" si="22"/>
        <v>18.08868498680329</v>
      </c>
      <c r="L90" s="11">
        <f t="shared" si="19"/>
        <v>-527590.78</v>
      </c>
      <c r="M90" s="40">
        <f t="shared" si="23"/>
        <v>18.08868498680329</v>
      </c>
      <c r="N90" s="11">
        <f t="shared" si="20"/>
        <v>-527590.78</v>
      </c>
    </row>
    <row r="91" spans="1:14" ht="25.5" customHeight="1" outlineLevel="2">
      <c r="A91" s="27" t="s">
        <v>103</v>
      </c>
      <c r="B91" s="28" t="s">
        <v>104</v>
      </c>
      <c r="C91" s="29">
        <f>C92</f>
        <v>2000</v>
      </c>
      <c r="D91" s="29">
        <f>D92</f>
        <v>2600</v>
      </c>
      <c r="E91" s="29">
        <f t="shared" ref="E91:F91" si="24">E92</f>
        <v>300</v>
      </c>
      <c r="F91" s="54">
        <f t="shared" si="24"/>
        <v>300</v>
      </c>
      <c r="G91" s="60">
        <f>F91/F13*100</f>
        <v>8.7045200866724151E-5</v>
      </c>
      <c r="H91" s="60">
        <v>0</v>
      </c>
      <c r="I91" s="40">
        <f t="shared" si="17"/>
        <v>15</v>
      </c>
      <c r="J91" s="11">
        <f t="shared" si="18"/>
        <v>-1700</v>
      </c>
      <c r="K91" s="40">
        <f t="shared" si="22"/>
        <v>11.538461538461538</v>
      </c>
      <c r="L91" s="11">
        <f t="shared" si="19"/>
        <v>-2300</v>
      </c>
      <c r="M91" s="40">
        <f t="shared" si="23"/>
        <v>100</v>
      </c>
      <c r="N91" s="11">
        <f t="shared" si="20"/>
        <v>0</v>
      </c>
    </row>
    <row r="92" spans="1:14" s="42" customFormat="1" ht="51" outlineLevel="3" collapsed="1">
      <c r="A92" s="31" t="s">
        <v>105</v>
      </c>
      <c r="B92" s="34" t="s">
        <v>106</v>
      </c>
      <c r="C92" s="33">
        <v>2000</v>
      </c>
      <c r="D92" s="33">
        <v>2600</v>
      </c>
      <c r="E92" s="33">
        <v>300</v>
      </c>
      <c r="F92" s="55">
        <v>300</v>
      </c>
      <c r="G92" s="61">
        <v>0</v>
      </c>
      <c r="H92" s="61">
        <v>0</v>
      </c>
      <c r="I92" s="45">
        <f t="shared" si="17"/>
        <v>15</v>
      </c>
      <c r="J92" s="46">
        <f t="shared" si="18"/>
        <v>-1700</v>
      </c>
      <c r="K92" s="45">
        <f t="shared" si="22"/>
        <v>11.538461538461538</v>
      </c>
      <c r="L92" s="46">
        <f t="shared" si="19"/>
        <v>-2300</v>
      </c>
      <c r="M92" s="45">
        <f t="shared" si="23"/>
        <v>100</v>
      </c>
      <c r="N92" s="46">
        <f t="shared" si="20"/>
        <v>0</v>
      </c>
    </row>
    <row r="93" spans="1:14" ht="76.5" hidden="1" outlineLevel="4">
      <c r="A93" s="27" t="s">
        <v>107</v>
      </c>
      <c r="B93" s="28" t="s">
        <v>108</v>
      </c>
      <c r="C93" s="29">
        <v>2600</v>
      </c>
      <c r="D93" s="29">
        <v>2600</v>
      </c>
      <c r="E93" s="29">
        <v>2600</v>
      </c>
      <c r="F93" s="54">
        <v>0</v>
      </c>
      <c r="G93" s="60"/>
      <c r="H93" s="60"/>
      <c r="I93" s="40">
        <f t="shared" si="17"/>
        <v>0</v>
      </c>
      <c r="J93" s="11">
        <f t="shared" si="18"/>
        <v>-2600</v>
      </c>
      <c r="K93" s="40">
        <f t="shared" si="22"/>
        <v>0</v>
      </c>
      <c r="L93" s="11">
        <f t="shared" si="19"/>
        <v>-2600</v>
      </c>
      <c r="M93" s="40">
        <f t="shared" si="23"/>
        <v>0</v>
      </c>
      <c r="N93" s="11">
        <f t="shared" si="20"/>
        <v>-2600</v>
      </c>
    </row>
    <row r="94" spans="1:14" ht="63.75" hidden="1" outlineLevel="7">
      <c r="A94" s="31" t="s">
        <v>107</v>
      </c>
      <c r="B94" s="34" t="s">
        <v>108</v>
      </c>
      <c r="C94" s="33">
        <v>2600</v>
      </c>
      <c r="D94" s="33">
        <v>2600</v>
      </c>
      <c r="E94" s="33">
        <v>2600</v>
      </c>
      <c r="F94" s="54">
        <v>0</v>
      </c>
      <c r="G94" s="60"/>
      <c r="H94" s="60"/>
      <c r="I94" s="40">
        <f t="shared" si="17"/>
        <v>0</v>
      </c>
      <c r="J94" s="11">
        <f t="shared" si="18"/>
        <v>-2600</v>
      </c>
      <c r="K94" s="40">
        <f t="shared" si="22"/>
        <v>0</v>
      </c>
      <c r="L94" s="11">
        <f t="shared" si="19"/>
        <v>-2600</v>
      </c>
      <c r="M94" s="40">
        <f t="shared" si="23"/>
        <v>0</v>
      </c>
      <c r="N94" s="11">
        <f t="shared" si="20"/>
        <v>-2600</v>
      </c>
    </row>
    <row r="95" spans="1:14" ht="81" customHeight="1" outlineLevel="2" collapsed="1">
      <c r="A95" s="27" t="s">
        <v>109</v>
      </c>
      <c r="B95" s="30" t="s">
        <v>110</v>
      </c>
      <c r="C95" s="29">
        <v>76848.98</v>
      </c>
      <c r="D95" s="29">
        <v>79600</v>
      </c>
      <c r="E95" s="29">
        <v>75700</v>
      </c>
      <c r="F95" s="54">
        <v>77893.22</v>
      </c>
      <c r="G95" s="60">
        <f>F95/F13*100</f>
        <v>2.2600769936853119E-2</v>
      </c>
      <c r="H95" s="60">
        <f>F95/F14*100</f>
        <v>0.14669703784406582</v>
      </c>
      <c r="I95" s="40">
        <f t="shared" si="17"/>
        <v>101.35882089781805</v>
      </c>
      <c r="J95" s="11">
        <f t="shared" si="18"/>
        <v>1044.2400000000052</v>
      </c>
      <c r="K95" s="40">
        <f t="shared" si="22"/>
        <v>97.855804020100507</v>
      </c>
      <c r="L95" s="11">
        <f t="shared" si="19"/>
        <v>-1706.7799999999988</v>
      </c>
      <c r="M95" s="40">
        <f t="shared" si="23"/>
        <v>102.89725231175693</v>
      </c>
      <c r="N95" s="11">
        <f t="shared" si="20"/>
        <v>2193.2200000000012</v>
      </c>
    </row>
    <row r="96" spans="1:14" ht="114.75" hidden="1" outlineLevel="3">
      <c r="A96" s="27" t="s">
        <v>111</v>
      </c>
      <c r="B96" s="30" t="s">
        <v>112</v>
      </c>
      <c r="C96" s="29">
        <v>79600</v>
      </c>
      <c r="D96" s="29">
        <v>79600</v>
      </c>
      <c r="E96" s="29">
        <v>79600</v>
      </c>
      <c r="F96" s="54">
        <v>15692.1</v>
      </c>
      <c r="G96" s="60"/>
      <c r="H96" s="60"/>
      <c r="I96" s="40">
        <f t="shared" si="17"/>
        <v>19.713693467336686</v>
      </c>
      <c r="J96" s="11">
        <f t="shared" si="18"/>
        <v>-63907.9</v>
      </c>
      <c r="K96" s="40">
        <f t="shared" si="22"/>
        <v>19.713693467336686</v>
      </c>
      <c r="L96" s="11">
        <f t="shared" si="19"/>
        <v>-63907.9</v>
      </c>
      <c r="M96" s="40">
        <f t="shared" si="23"/>
        <v>19.713693467336686</v>
      </c>
      <c r="N96" s="11">
        <f t="shared" si="20"/>
        <v>-63907.9</v>
      </c>
    </row>
    <row r="97" spans="1:14" ht="102" hidden="1" outlineLevel="4">
      <c r="A97" s="27" t="s">
        <v>113</v>
      </c>
      <c r="B97" s="28" t="s">
        <v>114</v>
      </c>
      <c r="C97" s="29">
        <v>79600</v>
      </c>
      <c r="D97" s="29">
        <v>79600</v>
      </c>
      <c r="E97" s="29">
        <v>79600</v>
      </c>
      <c r="F97" s="54">
        <v>15692.1</v>
      </c>
      <c r="G97" s="60"/>
      <c r="H97" s="60"/>
      <c r="I97" s="40">
        <f t="shared" si="17"/>
        <v>19.713693467336686</v>
      </c>
      <c r="J97" s="11">
        <f t="shared" si="18"/>
        <v>-63907.9</v>
      </c>
      <c r="K97" s="40">
        <f t="shared" si="22"/>
        <v>19.713693467336686</v>
      </c>
      <c r="L97" s="11">
        <f t="shared" si="19"/>
        <v>-63907.9</v>
      </c>
      <c r="M97" s="40">
        <f t="shared" si="23"/>
        <v>19.713693467336686</v>
      </c>
      <c r="N97" s="11">
        <f t="shared" si="20"/>
        <v>-63907.9</v>
      </c>
    </row>
    <row r="98" spans="1:14" ht="89.25" hidden="1" outlineLevel="7">
      <c r="A98" s="31" t="s">
        <v>113</v>
      </c>
      <c r="B98" s="34" t="s">
        <v>114</v>
      </c>
      <c r="C98" s="33">
        <v>79600</v>
      </c>
      <c r="D98" s="33">
        <v>79600</v>
      </c>
      <c r="E98" s="33">
        <v>79600</v>
      </c>
      <c r="F98" s="54">
        <v>15692.1</v>
      </c>
      <c r="G98" s="60"/>
      <c r="H98" s="60"/>
      <c r="I98" s="40">
        <f t="shared" si="17"/>
        <v>19.713693467336686</v>
      </c>
      <c r="J98" s="11">
        <f t="shared" si="18"/>
        <v>-63907.9</v>
      </c>
      <c r="K98" s="40">
        <f t="shared" si="22"/>
        <v>19.713693467336686</v>
      </c>
      <c r="L98" s="11">
        <f t="shared" si="19"/>
        <v>-63907.9</v>
      </c>
      <c r="M98" s="40">
        <f t="shared" si="23"/>
        <v>19.713693467336686</v>
      </c>
      <c r="N98" s="11">
        <f t="shared" si="20"/>
        <v>-63907.9</v>
      </c>
    </row>
    <row r="99" spans="1:14" ht="25.5" outlineLevel="1" collapsed="1">
      <c r="A99" s="27" t="s">
        <v>115</v>
      </c>
      <c r="B99" s="28" t="s">
        <v>116</v>
      </c>
      <c r="C99" s="29">
        <v>71524.17</v>
      </c>
      <c r="D99" s="29">
        <v>84900</v>
      </c>
      <c r="E99" s="29">
        <v>18981.939999999999</v>
      </c>
      <c r="F99" s="54">
        <v>23118.37</v>
      </c>
      <c r="G99" s="60">
        <f>F99/F13*100</f>
        <v>6.7078105345374983E-3</v>
      </c>
      <c r="H99" s="60">
        <f>F99/F14*100</f>
        <v>4.3539044846048425E-2</v>
      </c>
      <c r="I99" s="40">
        <f t="shared" si="17"/>
        <v>32.322458268302867</v>
      </c>
      <c r="J99" s="11">
        <f t="shared" si="18"/>
        <v>-48405.8</v>
      </c>
      <c r="K99" s="40">
        <f t="shared" si="22"/>
        <v>27.230117785630153</v>
      </c>
      <c r="L99" s="11">
        <f t="shared" si="19"/>
        <v>-61781.630000000005</v>
      </c>
      <c r="M99" s="40">
        <f t="shared" si="23"/>
        <v>121.79139750731484</v>
      </c>
      <c r="N99" s="11">
        <f t="shared" si="20"/>
        <v>4136.43</v>
      </c>
    </row>
    <row r="100" spans="1:14" ht="25.5" hidden="1" outlineLevel="2">
      <c r="A100" s="27" t="s">
        <v>117</v>
      </c>
      <c r="B100" s="28" t="s">
        <v>118</v>
      </c>
      <c r="C100" s="29">
        <v>84900</v>
      </c>
      <c r="D100" s="29">
        <v>84900</v>
      </c>
      <c r="E100" s="29">
        <v>84900</v>
      </c>
      <c r="F100" s="54">
        <v>11971.32</v>
      </c>
      <c r="G100" s="60"/>
      <c r="H100" s="60"/>
      <c r="I100" s="40">
        <f t="shared" si="17"/>
        <v>14.100494699646642</v>
      </c>
      <c r="J100" s="11">
        <f t="shared" si="18"/>
        <v>-72928.679999999993</v>
      </c>
      <c r="K100" s="40">
        <f t="shared" si="22"/>
        <v>14.100494699646642</v>
      </c>
      <c r="L100" s="11">
        <f t="shared" si="19"/>
        <v>-72928.679999999993</v>
      </c>
      <c r="M100" s="40">
        <f t="shared" si="23"/>
        <v>14.100494699646642</v>
      </c>
      <c r="N100" s="11">
        <f t="shared" si="20"/>
        <v>-72928.679999999993</v>
      </c>
    </row>
    <row r="101" spans="1:14" ht="38.25" hidden="1" outlineLevel="3">
      <c r="A101" s="27" t="s">
        <v>119</v>
      </c>
      <c r="B101" s="28" t="s">
        <v>120</v>
      </c>
      <c r="C101" s="29">
        <v>69700</v>
      </c>
      <c r="D101" s="29">
        <v>69700</v>
      </c>
      <c r="E101" s="29">
        <v>69700</v>
      </c>
      <c r="F101" s="54">
        <v>8872.48</v>
      </c>
      <c r="G101" s="60"/>
      <c r="H101" s="60"/>
      <c r="I101" s="40">
        <f t="shared" si="17"/>
        <v>12.729526542324246</v>
      </c>
      <c r="J101" s="11">
        <f t="shared" si="18"/>
        <v>-60827.520000000004</v>
      </c>
      <c r="K101" s="40">
        <f t="shared" si="22"/>
        <v>12.729526542324246</v>
      </c>
      <c r="L101" s="11">
        <f t="shared" si="19"/>
        <v>-60827.520000000004</v>
      </c>
      <c r="M101" s="40">
        <f t="shared" si="23"/>
        <v>12.729526542324246</v>
      </c>
      <c r="N101" s="11">
        <f t="shared" si="20"/>
        <v>-60827.520000000004</v>
      </c>
    </row>
    <row r="102" spans="1:14" ht="38.25" hidden="1" outlineLevel="4">
      <c r="A102" s="27" t="s">
        <v>119</v>
      </c>
      <c r="B102" s="28" t="s">
        <v>120</v>
      </c>
      <c r="C102" s="29">
        <v>69700</v>
      </c>
      <c r="D102" s="29">
        <v>69700</v>
      </c>
      <c r="E102" s="29">
        <v>69700</v>
      </c>
      <c r="F102" s="54">
        <v>0</v>
      </c>
      <c r="G102" s="60"/>
      <c r="H102" s="60"/>
      <c r="I102" s="40">
        <f t="shared" si="17"/>
        <v>0</v>
      </c>
      <c r="J102" s="11">
        <f t="shared" si="18"/>
        <v>-69700</v>
      </c>
      <c r="K102" s="40">
        <f t="shared" si="22"/>
        <v>0</v>
      </c>
      <c r="L102" s="11">
        <f t="shared" si="19"/>
        <v>-69700</v>
      </c>
      <c r="M102" s="40">
        <f t="shared" si="23"/>
        <v>0</v>
      </c>
      <c r="N102" s="11">
        <f t="shared" si="20"/>
        <v>-69700</v>
      </c>
    </row>
    <row r="103" spans="1:14" ht="38.25" hidden="1" outlineLevel="7">
      <c r="A103" s="31" t="s">
        <v>119</v>
      </c>
      <c r="B103" s="34" t="s">
        <v>120</v>
      </c>
      <c r="C103" s="33">
        <v>69700</v>
      </c>
      <c r="D103" s="33">
        <v>69700</v>
      </c>
      <c r="E103" s="33">
        <v>69700</v>
      </c>
      <c r="F103" s="54">
        <v>0</v>
      </c>
      <c r="G103" s="60"/>
      <c r="H103" s="60"/>
      <c r="I103" s="40">
        <f t="shared" si="17"/>
        <v>0</v>
      </c>
      <c r="J103" s="11">
        <f t="shared" si="18"/>
        <v>-69700</v>
      </c>
      <c r="K103" s="40">
        <f t="shared" si="22"/>
        <v>0</v>
      </c>
      <c r="L103" s="11">
        <f t="shared" si="19"/>
        <v>-69700</v>
      </c>
      <c r="M103" s="40">
        <f t="shared" si="23"/>
        <v>0</v>
      </c>
      <c r="N103" s="11">
        <f t="shared" si="20"/>
        <v>-69700</v>
      </c>
    </row>
    <row r="104" spans="1:14" ht="102" hidden="1" outlineLevel="4">
      <c r="A104" s="27" t="s">
        <v>121</v>
      </c>
      <c r="B104" s="28" t="s">
        <v>122</v>
      </c>
      <c r="C104" s="29">
        <v>0</v>
      </c>
      <c r="D104" s="29">
        <v>0</v>
      </c>
      <c r="E104" s="29">
        <v>0</v>
      </c>
      <c r="F104" s="54">
        <v>8872.48</v>
      </c>
      <c r="G104" s="60"/>
      <c r="H104" s="60"/>
      <c r="I104" s="40" t="e">
        <f t="shared" si="17"/>
        <v>#DIV/0!</v>
      </c>
      <c r="J104" s="11">
        <f t="shared" si="18"/>
        <v>8872.48</v>
      </c>
      <c r="K104" s="40" t="e">
        <f t="shared" si="22"/>
        <v>#DIV/0!</v>
      </c>
      <c r="L104" s="11">
        <f t="shared" si="19"/>
        <v>8872.48</v>
      </c>
      <c r="M104" s="40" t="e">
        <f t="shared" si="23"/>
        <v>#DIV/0!</v>
      </c>
      <c r="N104" s="11">
        <f t="shared" si="20"/>
        <v>8872.48</v>
      </c>
    </row>
    <row r="105" spans="1:14" ht="76.5" hidden="1" outlineLevel="7">
      <c r="A105" s="31" t="s">
        <v>121</v>
      </c>
      <c r="B105" s="34" t="s">
        <v>122</v>
      </c>
      <c r="C105" s="33">
        <v>0</v>
      </c>
      <c r="D105" s="33">
        <v>0</v>
      </c>
      <c r="E105" s="33">
        <v>0</v>
      </c>
      <c r="F105" s="54">
        <v>8872.48</v>
      </c>
      <c r="G105" s="60"/>
      <c r="H105" s="60"/>
      <c r="I105" s="40" t="e">
        <f t="shared" si="17"/>
        <v>#DIV/0!</v>
      </c>
      <c r="J105" s="11">
        <f t="shared" si="18"/>
        <v>8872.48</v>
      </c>
      <c r="K105" s="40" t="e">
        <f t="shared" si="22"/>
        <v>#DIV/0!</v>
      </c>
      <c r="L105" s="11">
        <f t="shared" si="19"/>
        <v>8872.48</v>
      </c>
      <c r="M105" s="40" t="e">
        <f t="shared" si="23"/>
        <v>#DIV/0!</v>
      </c>
      <c r="N105" s="11">
        <f t="shared" si="20"/>
        <v>8872.48</v>
      </c>
    </row>
    <row r="106" spans="1:14" ht="25.5" hidden="1" outlineLevel="3">
      <c r="A106" s="27" t="s">
        <v>123</v>
      </c>
      <c r="B106" s="28" t="s">
        <v>124</v>
      </c>
      <c r="C106" s="29">
        <v>15200</v>
      </c>
      <c r="D106" s="29">
        <v>15200</v>
      </c>
      <c r="E106" s="29">
        <v>15200</v>
      </c>
      <c r="F106" s="54">
        <v>3098.84</v>
      </c>
      <c r="G106" s="60"/>
      <c r="H106" s="60"/>
      <c r="I106" s="40">
        <f t="shared" si="17"/>
        <v>20.387105263157896</v>
      </c>
      <c r="J106" s="11">
        <f t="shared" si="18"/>
        <v>-12101.16</v>
      </c>
      <c r="K106" s="40">
        <f t="shared" si="22"/>
        <v>20.387105263157896</v>
      </c>
      <c r="L106" s="11">
        <f t="shared" si="19"/>
        <v>-12101.16</v>
      </c>
      <c r="M106" s="40">
        <f t="shared" si="23"/>
        <v>20.387105263157896</v>
      </c>
      <c r="N106" s="11">
        <f t="shared" si="20"/>
        <v>-12101.16</v>
      </c>
    </row>
    <row r="107" spans="1:14" ht="25.5" hidden="1" outlineLevel="4">
      <c r="A107" s="27" t="s">
        <v>123</v>
      </c>
      <c r="B107" s="28" t="s">
        <v>124</v>
      </c>
      <c r="C107" s="29">
        <v>15200</v>
      </c>
      <c r="D107" s="29">
        <v>15200</v>
      </c>
      <c r="E107" s="29">
        <v>15200</v>
      </c>
      <c r="F107" s="54">
        <v>0</v>
      </c>
      <c r="G107" s="60"/>
      <c r="H107" s="60"/>
      <c r="I107" s="40">
        <f t="shared" si="17"/>
        <v>0</v>
      </c>
      <c r="J107" s="11">
        <f t="shared" si="18"/>
        <v>-15200</v>
      </c>
      <c r="K107" s="40">
        <f t="shared" si="22"/>
        <v>0</v>
      </c>
      <c r="L107" s="11">
        <f t="shared" si="19"/>
        <v>-15200</v>
      </c>
      <c r="M107" s="40">
        <f t="shared" si="23"/>
        <v>0</v>
      </c>
      <c r="N107" s="11">
        <f t="shared" si="20"/>
        <v>-15200</v>
      </c>
    </row>
    <row r="108" spans="1:14" ht="25.5" hidden="1" outlineLevel="7">
      <c r="A108" s="31" t="s">
        <v>123</v>
      </c>
      <c r="B108" s="34" t="s">
        <v>124</v>
      </c>
      <c r="C108" s="33">
        <v>15200</v>
      </c>
      <c r="D108" s="33">
        <v>15200</v>
      </c>
      <c r="E108" s="33">
        <v>15200</v>
      </c>
      <c r="F108" s="54">
        <v>0</v>
      </c>
      <c r="G108" s="60"/>
      <c r="H108" s="60"/>
      <c r="I108" s="40">
        <f t="shared" si="17"/>
        <v>0</v>
      </c>
      <c r="J108" s="11">
        <f t="shared" si="18"/>
        <v>-15200</v>
      </c>
      <c r="K108" s="40">
        <f t="shared" si="22"/>
        <v>0</v>
      </c>
      <c r="L108" s="11">
        <f t="shared" si="19"/>
        <v>-15200</v>
      </c>
      <c r="M108" s="40">
        <f t="shared" si="23"/>
        <v>0</v>
      </c>
      <c r="N108" s="11">
        <f t="shared" si="20"/>
        <v>-15200</v>
      </c>
    </row>
    <row r="109" spans="1:14" ht="89.25" hidden="1" outlineLevel="4">
      <c r="A109" s="27" t="s">
        <v>125</v>
      </c>
      <c r="B109" s="28" t="s">
        <v>126</v>
      </c>
      <c r="C109" s="29">
        <v>0</v>
      </c>
      <c r="D109" s="29">
        <v>0</v>
      </c>
      <c r="E109" s="29">
        <v>0</v>
      </c>
      <c r="F109" s="54">
        <v>3098.84</v>
      </c>
      <c r="G109" s="60"/>
      <c r="H109" s="60"/>
      <c r="I109" s="40" t="e">
        <f t="shared" ref="I109:I140" si="25">F109/C109*100</f>
        <v>#DIV/0!</v>
      </c>
      <c r="J109" s="11">
        <f t="shared" si="18"/>
        <v>3098.84</v>
      </c>
      <c r="K109" s="40" t="e">
        <f t="shared" si="22"/>
        <v>#DIV/0!</v>
      </c>
      <c r="L109" s="11">
        <f t="shared" si="19"/>
        <v>3098.84</v>
      </c>
      <c r="M109" s="40" t="e">
        <f t="shared" si="23"/>
        <v>#DIV/0!</v>
      </c>
      <c r="N109" s="11">
        <f t="shared" si="20"/>
        <v>3098.84</v>
      </c>
    </row>
    <row r="110" spans="1:14" ht="76.5" hidden="1" outlineLevel="7">
      <c r="A110" s="31" t="s">
        <v>125</v>
      </c>
      <c r="B110" s="34" t="s">
        <v>126</v>
      </c>
      <c r="C110" s="33">
        <v>0</v>
      </c>
      <c r="D110" s="33">
        <v>0</v>
      </c>
      <c r="E110" s="33">
        <v>0</v>
      </c>
      <c r="F110" s="54">
        <v>3098.84</v>
      </c>
      <c r="G110" s="60"/>
      <c r="H110" s="60"/>
      <c r="I110" s="40" t="e">
        <f t="shared" si="25"/>
        <v>#DIV/0!</v>
      </c>
      <c r="J110" s="11">
        <f t="shared" si="18"/>
        <v>3098.84</v>
      </c>
      <c r="K110" s="40" t="e">
        <f t="shared" si="22"/>
        <v>#DIV/0!</v>
      </c>
      <c r="L110" s="11">
        <f t="shared" si="19"/>
        <v>3098.84</v>
      </c>
      <c r="M110" s="40" t="e">
        <f t="shared" si="23"/>
        <v>#DIV/0!</v>
      </c>
      <c r="N110" s="11">
        <f t="shared" si="20"/>
        <v>3098.84</v>
      </c>
    </row>
    <row r="111" spans="1:14" ht="38.25" outlineLevel="1">
      <c r="A111" s="27" t="s">
        <v>127</v>
      </c>
      <c r="B111" s="28" t="s">
        <v>128</v>
      </c>
      <c r="C111" s="29">
        <f>C112+C116</f>
        <v>5596956.9600000009</v>
      </c>
      <c r="D111" s="29">
        <f>D112+D116</f>
        <v>5363200</v>
      </c>
      <c r="E111" s="29">
        <f t="shared" ref="E111:F111" si="26">E112+E116</f>
        <v>5951635.8999999994</v>
      </c>
      <c r="F111" s="54">
        <f t="shared" si="26"/>
        <v>6441223.6400000006</v>
      </c>
      <c r="G111" s="60">
        <f>F111/F13*100</f>
        <v>1.8689253519043072</v>
      </c>
      <c r="H111" s="60">
        <f>F111/F14*100</f>
        <v>12.130817394365923</v>
      </c>
      <c r="I111" s="40">
        <f t="shared" si="25"/>
        <v>115.08438757049151</v>
      </c>
      <c r="J111" s="11">
        <f t="shared" si="18"/>
        <v>844266.6799999997</v>
      </c>
      <c r="K111" s="40">
        <f t="shared" si="22"/>
        <v>120.10038111575182</v>
      </c>
      <c r="L111" s="11">
        <f t="shared" si="19"/>
        <v>1078023.6400000006</v>
      </c>
      <c r="M111" s="40">
        <f t="shared" si="23"/>
        <v>108.22610368352676</v>
      </c>
      <c r="N111" s="11">
        <f t="shared" si="20"/>
        <v>489587.74000000115</v>
      </c>
    </row>
    <row r="112" spans="1:14" s="18" customFormat="1" ht="25.5" outlineLevel="2" collapsed="1">
      <c r="A112" s="27" t="s">
        <v>129</v>
      </c>
      <c r="B112" s="28" t="s">
        <v>130</v>
      </c>
      <c r="C112" s="29">
        <v>4959056.6500000004</v>
      </c>
      <c r="D112" s="29">
        <v>4803700</v>
      </c>
      <c r="E112" s="29">
        <v>5273209.5199999996</v>
      </c>
      <c r="F112" s="56">
        <v>5708332.4100000001</v>
      </c>
      <c r="G112" s="62">
        <f>F112/F13*100</f>
        <v>1.6562764708082718</v>
      </c>
      <c r="H112" s="62">
        <f>F112/F14*100</f>
        <v>10.750556410125009</v>
      </c>
      <c r="I112" s="49">
        <f t="shared" si="25"/>
        <v>115.10923977849698</v>
      </c>
      <c r="J112" s="50">
        <f t="shared" si="18"/>
        <v>749275.75999999978</v>
      </c>
      <c r="K112" s="49">
        <f t="shared" si="22"/>
        <v>118.83199221433478</v>
      </c>
      <c r="L112" s="50">
        <f t="shared" si="19"/>
        <v>904632.41000000015</v>
      </c>
      <c r="M112" s="49">
        <f t="shared" si="23"/>
        <v>108.25157597758415</v>
      </c>
      <c r="N112" s="50">
        <f t="shared" si="20"/>
        <v>435122.8900000006</v>
      </c>
    </row>
    <row r="113" spans="1:14" ht="25.5" hidden="1" outlineLevel="3">
      <c r="A113" s="27" t="s">
        <v>131</v>
      </c>
      <c r="B113" s="28" t="s">
        <v>132</v>
      </c>
      <c r="C113" s="29">
        <v>4803700</v>
      </c>
      <c r="D113" s="29">
        <v>4803700</v>
      </c>
      <c r="E113" s="29">
        <v>4803700</v>
      </c>
      <c r="F113" s="54">
        <v>1055017.22</v>
      </c>
      <c r="G113" s="60"/>
      <c r="H113" s="60"/>
      <c r="I113" s="40">
        <f t="shared" si="25"/>
        <v>21.962595915648354</v>
      </c>
      <c r="J113" s="11">
        <f t="shared" si="18"/>
        <v>-3748682.7800000003</v>
      </c>
      <c r="K113" s="40">
        <f t="shared" si="22"/>
        <v>21.962595915648354</v>
      </c>
      <c r="L113" s="11">
        <f t="shared" si="19"/>
        <v>-3748682.7800000003</v>
      </c>
      <c r="M113" s="40">
        <f t="shared" si="23"/>
        <v>21.962595915648354</v>
      </c>
      <c r="N113" s="11">
        <f t="shared" si="20"/>
        <v>-3748682.7800000003</v>
      </c>
    </row>
    <row r="114" spans="1:14" ht="38.25" hidden="1" outlineLevel="4">
      <c r="A114" s="27" t="s">
        <v>133</v>
      </c>
      <c r="B114" s="28" t="s">
        <v>134</v>
      </c>
      <c r="C114" s="29">
        <v>4803700</v>
      </c>
      <c r="D114" s="29">
        <v>4803700</v>
      </c>
      <c r="E114" s="29">
        <v>4803700</v>
      </c>
      <c r="F114" s="54">
        <v>1055017.22</v>
      </c>
      <c r="G114" s="60"/>
      <c r="H114" s="60"/>
      <c r="I114" s="40">
        <f t="shared" si="25"/>
        <v>21.962595915648354</v>
      </c>
      <c r="J114" s="11">
        <f t="shared" si="18"/>
        <v>-3748682.7800000003</v>
      </c>
      <c r="K114" s="40">
        <f t="shared" si="22"/>
        <v>21.962595915648354</v>
      </c>
      <c r="L114" s="11">
        <f t="shared" si="19"/>
        <v>-3748682.7800000003</v>
      </c>
      <c r="M114" s="40">
        <f t="shared" si="23"/>
        <v>21.962595915648354</v>
      </c>
      <c r="N114" s="11">
        <f t="shared" si="20"/>
        <v>-3748682.7800000003</v>
      </c>
    </row>
    <row r="115" spans="1:14" ht="38.25" hidden="1" outlineLevel="7">
      <c r="A115" s="31" t="s">
        <v>133</v>
      </c>
      <c r="B115" s="34" t="s">
        <v>134</v>
      </c>
      <c r="C115" s="33">
        <v>4803700</v>
      </c>
      <c r="D115" s="33">
        <v>4803700</v>
      </c>
      <c r="E115" s="33">
        <v>4803700</v>
      </c>
      <c r="F115" s="54">
        <v>1055017.22</v>
      </c>
      <c r="G115" s="60"/>
      <c r="H115" s="60"/>
      <c r="I115" s="40">
        <f t="shared" si="25"/>
        <v>21.962595915648354</v>
      </c>
      <c r="J115" s="11">
        <f t="shared" si="18"/>
        <v>-3748682.7800000003</v>
      </c>
      <c r="K115" s="40">
        <f t="shared" si="22"/>
        <v>21.962595915648354</v>
      </c>
      <c r="L115" s="11">
        <f t="shared" si="19"/>
        <v>-3748682.7800000003</v>
      </c>
      <c r="M115" s="40">
        <f t="shared" si="23"/>
        <v>21.962595915648354</v>
      </c>
      <c r="N115" s="11">
        <f t="shared" si="20"/>
        <v>-3748682.7800000003</v>
      </c>
    </row>
    <row r="116" spans="1:14" ht="12.75" customHeight="1" outlineLevel="2">
      <c r="A116" s="27" t="s">
        <v>135</v>
      </c>
      <c r="B116" s="28" t="s">
        <v>136</v>
      </c>
      <c r="C116" s="29">
        <f>C117+C120</f>
        <v>637900.31000000006</v>
      </c>
      <c r="D116" s="29">
        <f>D117+D120</f>
        <v>559500</v>
      </c>
      <c r="E116" s="29">
        <f t="shared" ref="E116:F116" si="27">E117+E120</f>
        <v>678426.38</v>
      </c>
      <c r="F116" s="54">
        <f t="shared" si="27"/>
        <v>732891.23</v>
      </c>
      <c r="G116" s="60">
        <f>F116/F13*100</f>
        <v>0.21264888109603511</v>
      </c>
      <c r="H116" s="60">
        <f>F116/F14*100</f>
        <v>1.3802609842409128</v>
      </c>
      <c r="I116" s="40">
        <f t="shared" si="25"/>
        <v>114.89118574029223</v>
      </c>
      <c r="J116" s="11">
        <f t="shared" si="18"/>
        <v>94990.919999999925</v>
      </c>
      <c r="K116" s="40">
        <f t="shared" si="22"/>
        <v>130.99038963360144</v>
      </c>
      <c r="L116" s="11">
        <f t="shared" si="19"/>
        <v>173391.22999999998</v>
      </c>
      <c r="M116" s="40">
        <f t="shared" si="23"/>
        <v>108.02811500342897</v>
      </c>
      <c r="N116" s="11">
        <f t="shared" si="20"/>
        <v>54464.849999999977</v>
      </c>
    </row>
    <row r="117" spans="1:14" s="42" customFormat="1" ht="38.25" outlineLevel="3" collapsed="1">
      <c r="A117" s="31" t="s">
        <v>137</v>
      </c>
      <c r="B117" s="34" t="s">
        <v>138</v>
      </c>
      <c r="C117" s="33">
        <v>553262.12</v>
      </c>
      <c r="D117" s="33">
        <v>559500</v>
      </c>
      <c r="E117" s="33">
        <v>523100</v>
      </c>
      <c r="F117" s="55">
        <v>567319.56999999995</v>
      </c>
      <c r="G117" s="61">
        <f>F117/F13*100</f>
        <v>0.16460815308757856</v>
      </c>
      <c r="H117" s="61">
        <f>F117/F14*100</f>
        <v>1.0684383111902314</v>
      </c>
      <c r="I117" s="45">
        <f t="shared" si="25"/>
        <v>102.54083001380971</v>
      </c>
      <c r="J117" s="46">
        <f t="shared" si="18"/>
        <v>14057.449999999953</v>
      </c>
      <c r="K117" s="45">
        <f t="shared" si="22"/>
        <v>101.39759964253795</v>
      </c>
      <c r="L117" s="46">
        <f t="shared" si="19"/>
        <v>7819.5699999999488</v>
      </c>
      <c r="M117" s="45">
        <f t="shared" si="23"/>
        <v>108.45336838080672</v>
      </c>
      <c r="N117" s="46">
        <f t="shared" si="20"/>
        <v>44219.569999999949</v>
      </c>
    </row>
    <row r="118" spans="1:14" s="42" customFormat="1" ht="51" hidden="1" outlineLevel="4">
      <c r="A118" s="31" t="s">
        <v>139</v>
      </c>
      <c r="B118" s="34" t="s">
        <v>140</v>
      </c>
      <c r="C118" s="33">
        <v>559500</v>
      </c>
      <c r="D118" s="33">
        <v>559500</v>
      </c>
      <c r="E118" s="33">
        <v>559500</v>
      </c>
      <c r="F118" s="55">
        <v>91978.02</v>
      </c>
      <c r="G118" s="61"/>
      <c r="H118" s="61"/>
      <c r="I118" s="45">
        <f t="shared" si="25"/>
        <v>16.439324396782844</v>
      </c>
      <c r="J118" s="46">
        <f t="shared" si="18"/>
        <v>-467521.98</v>
      </c>
      <c r="K118" s="45">
        <f t="shared" si="22"/>
        <v>16.439324396782844</v>
      </c>
      <c r="L118" s="46">
        <f t="shared" si="19"/>
        <v>-467521.98</v>
      </c>
      <c r="M118" s="45">
        <f t="shared" si="23"/>
        <v>16.439324396782844</v>
      </c>
      <c r="N118" s="46">
        <f t="shared" si="20"/>
        <v>-467521.98</v>
      </c>
    </row>
    <row r="119" spans="1:14" s="42" customFormat="1" ht="51" hidden="1" outlineLevel="7">
      <c r="A119" s="31" t="s">
        <v>139</v>
      </c>
      <c r="B119" s="34" t="s">
        <v>140</v>
      </c>
      <c r="C119" s="33">
        <v>559500</v>
      </c>
      <c r="D119" s="33">
        <v>559500</v>
      </c>
      <c r="E119" s="33">
        <v>559500</v>
      </c>
      <c r="F119" s="55">
        <v>91978.02</v>
      </c>
      <c r="G119" s="61"/>
      <c r="H119" s="61"/>
      <c r="I119" s="45">
        <f t="shared" si="25"/>
        <v>16.439324396782844</v>
      </c>
      <c r="J119" s="46">
        <f t="shared" si="18"/>
        <v>-467521.98</v>
      </c>
      <c r="K119" s="45">
        <f t="shared" si="22"/>
        <v>16.439324396782844</v>
      </c>
      <c r="L119" s="46">
        <f t="shared" si="19"/>
        <v>-467521.98</v>
      </c>
      <c r="M119" s="45">
        <f t="shared" si="23"/>
        <v>16.439324396782844</v>
      </c>
      <c r="N119" s="46">
        <f t="shared" si="20"/>
        <v>-467521.98</v>
      </c>
    </row>
    <row r="120" spans="1:14" s="42" customFormat="1" ht="15" customHeight="1" outlineLevel="3" collapsed="1">
      <c r="A120" s="31" t="s">
        <v>141</v>
      </c>
      <c r="B120" s="34" t="s">
        <v>142</v>
      </c>
      <c r="C120" s="33">
        <v>84638.19</v>
      </c>
      <c r="D120" s="33">
        <v>0</v>
      </c>
      <c r="E120" s="33">
        <v>155326.38</v>
      </c>
      <c r="F120" s="55">
        <v>165571.66</v>
      </c>
      <c r="G120" s="61">
        <f>F120/F13*100</f>
        <v>4.8040728008456518E-2</v>
      </c>
      <c r="H120" s="61">
        <f>F120/F14*100</f>
        <v>0.31182267305068145</v>
      </c>
      <c r="I120" s="45">
        <f t="shared" si="25"/>
        <v>195.62287426042545</v>
      </c>
      <c r="J120" s="46">
        <f t="shared" si="18"/>
        <v>80933.47</v>
      </c>
      <c r="K120" s="45">
        <v>0</v>
      </c>
      <c r="L120" s="46">
        <f t="shared" si="19"/>
        <v>165571.66</v>
      </c>
      <c r="M120" s="45">
        <v>0</v>
      </c>
      <c r="N120" s="46">
        <f t="shared" si="20"/>
        <v>10245.279999999999</v>
      </c>
    </row>
    <row r="121" spans="1:14" ht="25.5" hidden="1" outlineLevel="4">
      <c r="A121" s="27" t="s">
        <v>143</v>
      </c>
      <c r="B121" s="28" t="s">
        <v>144</v>
      </c>
      <c r="C121" s="29">
        <v>0</v>
      </c>
      <c r="D121" s="29">
        <v>0</v>
      </c>
      <c r="E121" s="29">
        <v>0</v>
      </c>
      <c r="F121" s="54">
        <v>118810.35</v>
      </c>
      <c r="G121" s="60"/>
      <c r="H121" s="60"/>
      <c r="I121" s="40" t="e">
        <f t="shared" si="25"/>
        <v>#DIV/0!</v>
      </c>
      <c r="J121" s="11">
        <f t="shared" si="18"/>
        <v>118810.35</v>
      </c>
      <c r="K121" s="40" t="e">
        <f t="shared" ref="K121:K131" si="28">F121/D121*100</f>
        <v>#DIV/0!</v>
      </c>
      <c r="L121" s="11">
        <f t="shared" si="19"/>
        <v>118810.35</v>
      </c>
      <c r="M121" s="40" t="e">
        <f t="shared" ref="M121:M131" si="29">F121/E121*100</f>
        <v>#DIV/0!</v>
      </c>
      <c r="N121" s="11">
        <f t="shared" si="20"/>
        <v>118810.35</v>
      </c>
    </row>
    <row r="122" spans="1:14" ht="25.5" hidden="1" outlineLevel="7">
      <c r="A122" s="31" t="s">
        <v>143</v>
      </c>
      <c r="B122" s="34" t="s">
        <v>144</v>
      </c>
      <c r="C122" s="33">
        <v>0</v>
      </c>
      <c r="D122" s="33">
        <v>0</v>
      </c>
      <c r="E122" s="33">
        <v>0</v>
      </c>
      <c r="F122" s="54">
        <v>118810.35</v>
      </c>
      <c r="G122" s="60"/>
      <c r="H122" s="60"/>
      <c r="I122" s="40" t="e">
        <f t="shared" si="25"/>
        <v>#DIV/0!</v>
      </c>
      <c r="J122" s="11">
        <f t="shared" si="18"/>
        <v>118810.35</v>
      </c>
      <c r="K122" s="40" t="e">
        <f t="shared" si="28"/>
        <v>#DIV/0!</v>
      </c>
      <c r="L122" s="11">
        <f t="shared" si="19"/>
        <v>118810.35</v>
      </c>
      <c r="M122" s="40" t="e">
        <f t="shared" si="29"/>
        <v>#DIV/0!</v>
      </c>
      <c r="N122" s="11">
        <f t="shared" si="20"/>
        <v>118810.35</v>
      </c>
    </row>
    <row r="123" spans="1:14" ht="25.5" outlineLevel="1">
      <c r="A123" s="27" t="s">
        <v>145</v>
      </c>
      <c r="B123" s="28" t="s">
        <v>146</v>
      </c>
      <c r="C123" s="29">
        <f>C124+C128</f>
        <v>1350147.82</v>
      </c>
      <c r="D123" s="29">
        <f>D124+D128</f>
        <v>502500</v>
      </c>
      <c r="E123" s="29">
        <f t="shared" ref="E123" si="30">E124+E128</f>
        <v>234421.91</v>
      </c>
      <c r="F123" s="54">
        <f>F124+F128</f>
        <v>234809.95</v>
      </c>
      <c r="G123" s="60">
        <f>F123/F13*100</f>
        <v>6.8130264210851513E-2</v>
      </c>
      <c r="H123" s="60">
        <f>F123/F14*100</f>
        <v>0.4422197993780872</v>
      </c>
      <c r="I123" s="40">
        <f t="shared" si="25"/>
        <v>17.391425332968353</v>
      </c>
      <c r="J123" s="11">
        <f t="shared" si="18"/>
        <v>-1115337.8700000001</v>
      </c>
      <c r="K123" s="40">
        <f t="shared" si="28"/>
        <v>46.728348258706468</v>
      </c>
      <c r="L123" s="11">
        <f t="shared" si="19"/>
        <v>-267690.05</v>
      </c>
      <c r="M123" s="40">
        <f t="shared" si="29"/>
        <v>100.1655306024936</v>
      </c>
      <c r="N123" s="11">
        <f t="shared" si="20"/>
        <v>388.04000000000815</v>
      </c>
    </row>
    <row r="124" spans="1:14" s="42" customFormat="1" ht="76.5" customHeight="1" outlineLevel="2" collapsed="1">
      <c r="A124" s="31" t="s">
        <v>147</v>
      </c>
      <c r="B124" s="32" t="s">
        <v>148</v>
      </c>
      <c r="C124" s="33">
        <v>1098805.22</v>
      </c>
      <c r="D124" s="33">
        <v>500000</v>
      </c>
      <c r="E124" s="33">
        <v>89800</v>
      </c>
      <c r="F124" s="55">
        <v>90189.48</v>
      </c>
      <c r="G124" s="61">
        <f>F124/F13*100</f>
        <v>2.6168538008884669E-2</v>
      </c>
      <c r="H124" s="61">
        <f>F124/F14*100</f>
        <v>0.1698547005849369</v>
      </c>
      <c r="I124" s="45">
        <f t="shared" si="25"/>
        <v>8.2079588227656952</v>
      </c>
      <c r="J124" s="46">
        <f t="shared" si="18"/>
        <v>-1008615.74</v>
      </c>
      <c r="K124" s="45">
        <f t="shared" si="28"/>
        <v>18.037896</v>
      </c>
      <c r="L124" s="46">
        <f t="shared" si="19"/>
        <v>-409810.52</v>
      </c>
      <c r="M124" s="45">
        <f t="shared" si="29"/>
        <v>100.43371937639198</v>
      </c>
      <c r="N124" s="46">
        <f t="shared" si="20"/>
        <v>389.47999999999593</v>
      </c>
    </row>
    <row r="125" spans="1:14" ht="114.75" hidden="1" outlineLevel="3">
      <c r="A125" s="27" t="s">
        <v>149</v>
      </c>
      <c r="B125" s="30" t="s">
        <v>150</v>
      </c>
      <c r="C125" s="29">
        <v>500000</v>
      </c>
      <c r="D125" s="29">
        <v>500000</v>
      </c>
      <c r="E125" s="29">
        <v>500000</v>
      </c>
      <c r="F125" s="54">
        <v>26533.599999999999</v>
      </c>
      <c r="G125" s="60"/>
      <c r="H125" s="60"/>
      <c r="I125" s="40">
        <f t="shared" si="25"/>
        <v>5.3067199999999994</v>
      </c>
      <c r="J125" s="11">
        <f t="shared" si="18"/>
        <v>-473466.4</v>
      </c>
      <c r="K125" s="40">
        <f t="shared" si="28"/>
        <v>5.3067199999999994</v>
      </c>
      <c r="L125" s="11">
        <f t="shared" si="19"/>
        <v>-473466.4</v>
      </c>
      <c r="M125" s="40">
        <f t="shared" si="29"/>
        <v>5.3067199999999994</v>
      </c>
      <c r="N125" s="11">
        <f t="shared" si="20"/>
        <v>-473466.4</v>
      </c>
    </row>
    <row r="126" spans="1:14" ht="127.5" hidden="1" outlineLevel="4">
      <c r="A126" s="27" t="s">
        <v>151</v>
      </c>
      <c r="B126" s="30" t="s">
        <v>152</v>
      </c>
      <c r="C126" s="29">
        <v>500000</v>
      </c>
      <c r="D126" s="29">
        <v>500000</v>
      </c>
      <c r="E126" s="29">
        <v>500000</v>
      </c>
      <c r="F126" s="54">
        <v>26533.599999999999</v>
      </c>
      <c r="G126" s="60"/>
      <c r="H126" s="60"/>
      <c r="I126" s="40">
        <f t="shared" si="25"/>
        <v>5.3067199999999994</v>
      </c>
      <c r="J126" s="11">
        <f t="shared" si="18"/>
        <v>-473466.4</v>
      </c>
      <c r="K126" s="40">
        <f t="shared" si="28"/>
        <v>5.3067199999999994</v>
      </c>
      <c r="L126" s="11">
        <f t="shared" si="19"/>
        <v>-473466.4</v>
      </c>
      <c r="M126" s="40">
        <f t="shared" si="29"/>
        <v>5.3067199999999994</v>
      </c>
      <c r="N126" s="11">
        <f t="shared" si="20"/>
        <v>-473466.4</v>
      </c>
    </row>
    <row r="127" spans="1:14" ht="114.75" hidden="1" outlineLevel="7">
      <c r="A127" s="31" t="s">
        <v>151</v>
      </c>
      <c r="B127" s="32" t="s">
        <v>152</v>
      </c>
      <c r="C127" s="33">
        <v>500000</v>
      </c>
      <c r="D127" s="33">
        <v>500000</v>
      </c>
      <c r="E127" s="33">
        <v>500000</v>
      </c>
      <c r="F127" s="54">
        <v>26533.599999999999</v>
      </c>
      <c r="G127" s="60"/>
      <c r="H127" s="60"/>
      <c r="I127" s="40">
        <f t="shared" si="25"/>
        <v>5.3067199999999994</v>
      </c>
      <c r="J127" s="11">
        <f t="shared" si="18"/>
        <v>-473466.4</v>
      </c>
      <c r="K127" s="40">
        <f t="shared" si="28"/>
        <v>5.3067199999999994</v>
      </c>
      <c r="L127" s="11">
        <f t="shared" si="19"/>
        <v>-473466.4</v>
      </c>
      <c r="M127" s="40">
        <f t="shared" si="29"/>
        <v>5.3067199999999994</v>
      </c>
      <c r="N127" s="11">
        <f t="shared" si="20"/>
        <v>-473466.4</v>
      </c>
    </row>
    <row r="128" spans="1:14" ht="40.5" customHeight="1" outlineLevel="2">
      <c r="A128" s="27" t="s">
        <v>153</v>
      </c>
      <c r="B128" s="28" t="s">
        <v>154</v>
      </c>
      <c r="C128" s="29">
        <f>C129+C132</f>
        <v>251342.6</v>
      </c>
      <c r="D128" s="29">
        <f>D129</f>
        <v>2500</v>
      </c>
      <c r="E128" s="29">
        <f>E129+E132</f>
        <v>144621.91</v>
      </c>
      <c r="F128" s="54">
        <f>F129+F132</f>
        <v>144620.47</v>
      </c>
      <c r="G128" s="60">
        <f>F128/F13*100</f>
        <v>4.1961726201966851E-2</v>
      </c>
      <c r="H128" s="60">
        <f>F128/F14*100</f>
        <v>0.2723650987931503</v>
      </c>
      <c r="I128" s="40">
        <f t="shared" si="25"/>
        <v>57.539179589930235</v>
      </c>
      <c r="J128" s="11">
        <f t="shared" si="18"/>
        <v>-106722.13</v>
      </c>
      <c r="K128" s="40">
        <f t="shared" si="28"/>
        <v>5784.8188</v>
      </c>
      <c r="L128" s="11">
        <f t="shared" si="19"/>
        <v>142120.47</v>
      </c>
      <c r="M128" s="40">
        <f t="shared" si="29"/>
        <v>99.999004300247449</v>
      </c>
      <c r="N128" s="11">
        <f t="shared" si="20"/>
        <v>-1.4400000000023283</v>
      </c>
    </row>
    <row r="129" spans="1:14" s="42" customFormat="1" ht="38.25" outlineLevel="3" collapsed="1">
      <c r="A129" s="31" t="s">
        <v>155</v>
      </c>
      <c r="B129" s="34" t="s">
        <v>156</v>
      </c>
      <c r="C129" s="33">
        <v>212740.78</v>
      </c>
      <c r="D129" s="33">
        <v>2500</v>
      </c>
      <c r="E129" s="33">
        <v>107400</v>
      </c>
      <c r="F129" s="55">
        <v>107398.56</v>
      </c>
      <c r="G129" s="61">
        <f>F129/F13*100</f>
        <v>3.1161764093323083E-2</v>
      </c>
      <c r="H129" s="61">
        <f>F129/F14*100</f>
        <v>0.20226472369120416</v>
      </c>
      <c r="I129" s="45">
        <f t="shared" si="25"/>
        <v>50.483297090477905</v>
      </c>
      <c r="J129" s="46">
        <f t="shared" si="18"/>
        <v>-105342.22</v>
      </c>
      <c r="K129" s="45">
        <f t="shared" si="28"/>
        <v>4295.9423999999999</v>
      </c>
      <c r="L129" s="46">
        <f t="shared" si="19"/>
        <v>104898.56</v>
      </c>
      <c r="M129" s="45">
        <f t="shared" si="29"/>
        <v>99.998659217877091</v>
      </c>
      <c r="N129" s="46">
        <f t="shared" si="20"/>
        <v>-1.4400000000023283</v>
      </c>
    </row>
    <row r="130" spans="1:14" s="42" customFormat="1" ht="51" hidden="1" outlineLevel="4">
      <c r="A130" s="31" t="s">
        <v>157</v>
      </c>
      <c r="B130" s="34" t="s">
        <v>158</v>
      </c>
      <c r="C130" s="33">
        <v>2500</v>
      </c>
      <c r="D130" s="33">
        <v>2500</v>
      </c>
      <c r="E130" s="33">
        <v>2500</v>
      </c>
      <c r="F130" s="55">
        <v>13493.88</v>
      </c>
      <c r="G130" s="61"/>
      <c r="H130" s="61"/>
      <c r="I130" s="45">
        <f t="shared" si="25"/>
        <v>539.75519999999995</v>
      </c>
      <c r="J130" s="46">
        <f t="shared" si="18"/>
        <v>10993.88</v>
      </c>
      <c r="K130" s="45">
        <f t="shared" si="28"/>
        <v>539.75519999999995</v>
      </c>
      <c r="L130" s="46">
        <f t="shared" si="19"/>
        <v>10993.88</v>
      </c>
      <c r="M130" s="45">
        <f t="shared" si="29"/>
        <v>539.75519999999995</v>
      </c>
      <c r="N130" s="46">
        <f t="shared" si="20"/>
        <v>10993.88</v>
      </c>
    </row>
    <row r="131" spans="1:14" s="42" customFormat="1" ht="51" hidden="1" outlineLevel="7">
      <c r="A131" s="31" t="s">
        <v>157</v>
      </c>
      <c r="B131" s="34" t="s">
        <v>158</v>
      </c>
      <c r="C131" s="33">
        <v>2500</v>
      </c>
      <c r="D131" s="33">
        <v>2500</v>
      </c>
      <c r="E131" s="33">
        <v>2500</v>
      </c>
      <c r="F131" s="55">
        <v>13493.88</v>
      </c>
      <c r="G131" s="61"/>
      <c r="H131" s="61"/>
      <c r="I131" s="45">
        <f t="shared" si="25"/>
        <v>539.75519999999995</v>
      </c>
      <c r="J131" s="46">
        <f t="shared" si="18"/>
        <v>10993.88</v>
      </c>
      <c r="K131" s="45">
        <f t="shared" si="28"/>
        <v>539.75519999999995</v>
      </c>
      <c r="L131" s="46">
        <f t="shared" si="19"/>
        <v>10993.88</v>
      </c>
      <c r="M131" s="45">
        <f t="shared" si="29"/>
        <v>539.75519999999995</v>
      </c>
      <c r="N131" s="46">
        <f t="shared" si="20"/>
        <v>10993.88</v>
      </c>
    </row>
    <row r="132" spans="1:14" s="42" customFormat="1" ht="63.75" outlineLevel="7">
      <c r="A132" s="31" t="s">
        <v>282</v>
      </c>
      <c r="B132" s="34" t="s">
        <v>283</v>
      </c>
      <c r="C132" s="33">
        <v>38601.82</v>
      </c>
      <c r="D132" s="33">
        <v>0</v>
      </c>
      <c r="E132" s="33">
        <v>37221.910000000003</v>
      </c>
      <c r="F132" s="55">
        <v>37221.910000000003</v>
      </c>
      <c r="G132" s="61">
        <f>F132/F13*100</f>
        <v>1.0799962108643762E-2</v>
      </c>
      <c r="H132" s="61">
        <f>F132/F14*100</f>
        <v>7.0100375101946139E-2</v>
      </c>
      <c r="I132" s="45">
        <f t="shared" si="25"/>
        <v>96.425272176286001</v>
      </c>
      <c r="J132" s="46">
        <f t="shared" si="18"/>
        <v>-1379.9099999999962</v>
      </c>
      <c r="K132" s="45">
        <v>0</v>
      </c>
      <c r="L132" s="46">
        <f t="shared" si="19"/>
        <v>37221.910000000003</v>
      </c>
      <c r="M132" s="45">
        <v>0</v>
      </c>
      <c r="N132" s="46">
        <f t="shared" si="20"/>
        <v>0</v>
      </c>
    </row>
    <row r="133" spans="1:14" ht="14.25" customHeight="1" outlineLevel="1">
      <c r="A133" s="27" t="s">
        <v>159</v>
      </c>
      <c r="B133" s="28" t="s">
        <v>160</v>
      </c>
      <c r="C133" s="29">
        <f>C134+C141+C145+C150+C153+C154+C155+C158</f>
        <v>437451.06</v>
      </c>
      <c r="D133" s="29">
        <f t="shared" ref="D133" si="31">D134+D141+D145+D150+D153+D154+D155+D158</f>
        <v>624000</v>
      </c>
      <c r="E133" s="29">
        <f>E134+E141+E145+E150+E153+E154+E155+E158+E144</f>
        <v>1344347</v>
      </c>
      <c r="F133" s="56">
        <f>F134+F144+F145+F150+F153+F154+F155+F158+F141</f>
        <v>1475886.68</v>
      </c>
      <c r="G133" s="62">
        <f>F133/F13*100</f>
        <v>0.4282295083904088</v>
      </c>
      <c r="H133" s="62">
        <f>F133/F14*100</f>
        <v>2.779551341561084</v>
      </c>
      <c r="I133" s="40">
        <f t="shared" si="25"/>
        <v>337.38326751339906</v>
      </c>
      <c r="J133" s="11">
        <f t="shared" si="18"/>
        <v>1038435.6199999999</v>
      </c>
      <c r="K133" s="40">
        <f t="shared" ref="K133:K140" si="32">F133/D133*100</f>
        <v>236.52030128205129</v>
      </c>
      <c r="L133" s="11">
        <f t="shared" si="19"/>
        <v>851886.67999999993</v>
      </c>
      <c r="M133" s="40">
        <f t="shared" ref="M133:M140" si="33">F133/E133*100</f>
        <v>109.78465232562723</v>
      </c>
      <c r="N133" s="11">
        <f t="shared" si="20"/>
        <v>131539.67999999993</v>
      </c>
    </row>
    <row r="134" spans="1:14" s="42" customFormat="1" ht="25.5" customHeight="1" outlineLevel="2" collapsed="1">
      <c r="A134" s="31" t="s">
        <v>161</v>
      </c>
      <c r="B134" s="34" t="s">
        <v>162</v>
      </c>
      <c r="C134" s="33">
        <v>39507.89</v>
      </c>
      <c r="D134" s="33">
        <v>50000</v>
      </c>
      <c r="E134" s="33">
        <v>26053</v>
      </c>
      <c r="F134" s="55">
        <v>26952.85</v>
      </c>
      <c r="G134" s="61">
        <f>F134/F13*100</f>
        <v>7.8203874739356197E-3</v>
      </c>
      <c r="H134" s="61">
        <f>F134/F14*100</f>
        <v>5.0760557291833999E-2</v>
      </c>
      <c r="I134" s="45">
        <f t="shared" si="25"/>
        <v>68.221436275133897</v>
      </c>
      <c r="J134" s="46">
        <f t="shared" si="18"/>
        <v>-12555.04</v>
      </c>
      <c r="K134" s="45">
        <f t="shared" si="32"/>
        <v>53.905700000000003</v>
      </c>
      <c r="L134" s="46">
        <f t="shared" si="19"/>
        <v>-23047.15</v>
      </c>
      <c r="M134" s="45">
        <f t="shared" si="33"/>
        <v>103.45392085364449</v>
      </c>
      <c r="N134" s="46">
        <f t="shared" si="20"/>
        <v>899.84999999999854</v>
      </c>
    </row>
    <row r="135" spans="1:14" s="42" customFormat="1" ht="89.25" hidden="1" outlineLevel="3">
      <c r="A135" s="31" t="s">
        <v>163</v>
      </c>
      <c r="B135" s="32" t="s">
        <v>164</v>
      </c>
      <c r="C135" s="33">
        <v>50000</v>
      </c>
      <c r="D135" s="33">
        <v>50000</v>
      </c>
      <c r="E135" s="33">
        <v>50000</v>
      </c>
      <c r="F135" s="55">
        <v>11525</v>
      </c>
      <c r="G135" s="61"/>
      <c r="H135" s="61"/>
      <c r="I135" s="45">
        <f t="shared" si="25"/>
        <v>23.05</v>
      </c>
      <c r="J135" s="46">
        <f t="shared" si="18"/>
        <v>-38475</v>
      </c>
      <c r="K135" s="45">
        <f t="shared" si="32"/>
        <v>23.05</v>
      </c>
      <c r="L135" s="46">
        <f t="shared" si="19"/>
        <v>-38475</v>
      </c>
      <c r="M135" s="45">
        <f t="shared" si="33"/>
        <v>23.05</v>
      </c>
      <c r="N135" s="46">
        <f t="shared" si="20"/>
        <v>-38475</v>
      </c>
    </row>
    <row r="136" spans="1:14" s="42" customFormat="1" ht="89.25" hidden="1" outlineLevel="4">
      <c r="A136" s="31" t="s">
        <v>165</v>
      </c>
      <c r="B136" s="32" t="s">
        <v>166</v>
      </c>
      <c r="C136" s="33">
        <v>50000</v>
      </c>
      <c r="D136" s="33">
        <v>50000</v>
      </c>
      <c r="E136" s="33">
        <v>50000</v>
      </c>
      <c r="F136" s="55">
        <v>11525</v>
      </c>
      <c r="G136" s="61"/>
      <c r="H136" s="61"/>
      <c r="I136" s="45">
        <f t="shared" si="25"/>
        <v>23.05</v>
      </c>
      <c r="J136" s="46">
        <f t="shared" si="18"/>
        <v>-38475</v>
      </c>
      <c r="K136" s="45">
        <f t="shared" si="32"/>
        <v>23.05</v>
      </c>
      <c r="L136" s="46">
        <f t="shared" si="19"/>
        <v>-38475</v>
      </c>
      <c r="M136" s="45">
        <f t="shared" si="33"/>
        <v>23.05</v>
      </c>
      <c r="N136" s="46">
        <f t="shared" si="20"/>
        <v>-38475</v>
      </c>
    </row>
    <row r="137" spans="1:14" s="42" customFormat="1" ht="89.25" hidden="1" outlineLevel="7">
      <c r="A137" s="31" t="s">
        <v>165</v>
      </c>
      <c r="B137" s="32" t="s">
        <v>166</v>
      </c>
      <c r="C137" s="33">
        <v>50000</v>
      </c>
      <c r="D137" s="33">
        <v>50000</v>
      </c>
      <c r="E137" s="33">
        <v>50000</v>
      </c>
      <c r="F137" s="55">
        <v>11525</v>
      </c>
      <c r="G137" s="61"/>
      <c r="H137" s="61"/>
      <c r="I137" s="45">
        <f t="shared" si="25"/>
        <v>23.05</v>
      </c>
      <c r="J137" s="46">
        <f t="shared" si="18"/>
        <v>-38475</v>
      </c>
      <c r="K137" s="45">
        <f t="shared" si="32"/>
        <v>23.05</v>
      </c>
      <c r="L137" s="46">
        <f t="shared" si="19"/>
        <v>-38475</v>
      </c>
      <c r="M137" s="45">
        <f t="shared" si="33"/>
        <v>23.05</v>
      </c>
      <c r="N137" s="46">
        <f t="shared" si="20"/>
        <v>-38475</v>
      </c>
    </row>
    <row r="138" spans="1:14" s="42" customFormat="1" ht="63.75" hidden="1" outlineLevel="3">
      <c r="A138" s="31" t="s">
        <v>167</v>
      </c>
      <c r="B138" s="34" t="s">
        <v>168</v>
      </c>
      <c r="C138" s="33">
        <v>0</v>
      </c>
      <c r="D138" s="33">
        <v>0</v>
      </c>
      <c r="E138" s="33">
        <v>0</v>
      </c>
      <c r="F138" s="55">
        <v>917.82</v>
      </c>
      <c r="G138" s="61"/>
      <c r="H138" s="61"/>
      <c r="I138" s="45" t="e">
        <f t="shared" si="25"/>
        <v>#DIV/0!</v>
      </c>
      <c r="J138" s="46">
        <f t="shared" si="18"/>
        <v>917.82</v>
      </c>
      <c r="K138" s="45" t="e">
        <f t="shared" si="32"/>
        <v>#DIV/0!</v>
      </c>
      <c r="L138" s="46">
        <f t="shared" si="19"/>
        <v>917.82</v>
      </c>
      <c r="M138" s="45" t="e">
        <f t="shared" si="33"/>
        <v>#DIV/0!</v>
      </c>
      <c r="N138" s="46">
        <f t="shared" si="20"/>
        <v>917.82</v>
      </c>
    </row>
    <row r="139" spans="1:14" s="42" customFormat="1" ht="114.75" hidden="1" outlineLevel="4">
      <c r="A139" s="31" t="s">
        <v>169</v>
      </c>
      <c r="B139" s="32" t="s">
        <v>170</v>
      </c>
      <c r="C139" s="33">
        <v>0</v>
      </c>
      <c r="D139" s="33">
        <v>0</v>
      </c>
      <c r="E139" s="33">
        <v>0</v>
      </c>
      <c r="F139" s="55">
        <v>917.82</v>
      </c>
      <c r="G139" s="61"/>
      <c r="H139" s="61"/>
      <c r="I139" s="45" t="e">
        <f t="shared" si="25"/>
        <v>#DIV/0!</v>
      </c>
      <c r="J139" s="46">
        <f t="shared" si="18"/>
        <v>917.82</v>
      </c>
      <c r="K139" s="45" t="e">
        <f t="shared" si="32"/>
        <v>#DIV/0!</v>
      </c>
      <c r="L139" s="46">
        <f t="shared" si="19"/>
        <v>917.82</v>
      </c>
      <c r="M139" s="45" t="e">
        <f t="shared" si="33"/>
        <v>#DIV/0!</v>
      </c>
      <c r="N139" s="46">
        <f t="shared" si="20"/>
        <v>917.82</v>
      </c>
    </row>
    <row r="140" spans="1:14" s="42" customFormat="1" ht="114.75" hidden="1" outlineLevel="7">
      <c r="A140" s="31" t="s">
        <v>169</v>
      </c>
      <c r="B140" s="32" t="s">
        <v>170</v>
      </c>
      <c r="C140" s="33">
        <v>0</v>
      </c>
      <c r="D140" s="33">
        <v>0</v>
      </c>
      <c r="E140" s="33">
        <v>0</v>
      </c>
      <c r="F140" s="55">
        <v>917.82</v>
      </c>
      <c r="G140" s="61"/>
      <c r="H140" s="61"/>
      <c r="I140" s="45" t="e">
        <f t="shared" si="25"/>
        <v>#DIV/0!</v>
      </c>
      <c r="J140" s="46">
        <f t="shared" si="18"/>
        <v>917.82</v>
      </c>
      <c r="K140" s="45" t="e">
        <f t="shared" si="32"/>
        <v>#DIV/0!</v>
      </c>
      <c r="L140" s="46">
        <f t="shared" si="19"/>
        <v>917.82</v>
      </c>
      <c r="M140" s="45" t="e">
        <f t="shared" si="33"/>
        <v>#DIV/0!</v>
      </c>
      <c r="N140" s="46">
        <f t="shared" si="20"/>
        <v>917.82</v>
      </c>
    </row>
    <row r="141" spans="1:14" s="42" customFormat="1" ht="64.5" customHeight="1" outlineLevel="2" collapsed="1">
      <c r="A141" s="31" t="s">
        <v>171</v>
      </c>
      <c r="B141" s="34" t="s">
        <v>172</v>
      </c>
      <c r="C141" s="33">
        <v>10700</v>
      </c>
      <c r="D141" s="33">
        <v>0</v>
      </c>
      <c r="E141" s="33">
        <v>14000</v>
      </c>
      <c r="F141" s="55">
        <v>14000</v>
      </c>
      <c r="G141" s="61">
        <f>F141/F13*100</f>
        <v>4.0621093737804601E-3</v>
      </c>
      <c r="H141" s="61">
        <f>F141/F14*100</f>
        <v>2.6366332394744008E-2</v>
      </c>
      <c r="I141" s="45">
        <f t="shared" ref="I141:I143" si="34">F141/C141*100</f>
        <v>130.84112149532709</v>
      </c>
      <c r="J141" s="46">
        <f t="shared" ref="J141:J204" si="35">F141-C141</f>
        <v>3300</v>
      </c>
      <c r="K141" s="45">
        <v>0</v>
      </c>
      <c r="L141" s="46">
        <f t="shared" ref="L141:L204" si="36">F141-D141</f>
        <v>14000</v>
      </c>
      <c r="M141" s="45">
        <v>0</v>
      </c>
      <c r="N141" s="46">
        <f t="shared" ref="N141:N204" si="37">F141-E141</f>
        <v>0</v>
      </c>
    </row>
    <row r="142" spans="1:14" s="42" customFormat="1" ht="127.5" hidden="1" outlineLevel="3">
      <c r="A142" s="31" t="s">
        <v>173</v>
      </c>
      <c r="B142" s="32" t="s">
        <v>174</v>
      </c>
      <c r="C142" s="33">
        <v>0</v>
      </c>
      <c r="D142" s="33">
        <v>0</v>
      </c>
      <c r="E142" s="33">
        <v>0</v>
      </c>
      <c r="F142" s="55">
        <v>4264.3599999999997</v>
      </c>
      <c r="G142" s="61"/>
      <c r="H142" s="61"/>
      <c r="I142" s="45" t="e">
        <f t="shared" si="34"/>
        <v>#DIV/0!</v>
      </c>
      <c r="J142" s="46">
        <f t="shared" si="35"/>
        <v>4264.3599999999997</v>
      </c>
      <c r="K142" s="45" t="e">
        <f>F142/D142*100</f>
        <v>#DIV/0!</v>
      </c>
      <c r="L142" s="46">
        <f t="shared" si="36"/>
        <v>4264.3599999999997</v>
      </c>
      <c r="M142" s="45" t="e">
        <f>F142/E142*100</f>
        <v>#DIV/0!</v>
      </c>
      <c r="N142" s="46">
        <f t="shared" si="37"/>
        <v>4264.3599999999997</v>
      </c>
    </row>
    <row r="143" spans="1:14" s="42" customFormat="1" ht="127.5" hidden="1" outlineLevel="7">
      <c r="A143" s="31" t="s">
        <v>173</v>
      </c>
      <c r="B143" s="32" t="s">
        <v>174</v>
      </c>
      <c r="C143" s="33">
        <v>0</v>
      </c>
      <c r="D143" s="33">
        <v>0</v>
      </c>
      <c r="E143" s="33">
        <v>0</v>
      </c>
      <c r="F143" s="55">
        <v>4264.3599999999997</v>
      </c>
      <c r="G143" s="61"/>
      <c r="H143" s="61"/>
      <c r="I143" s="45" t="e">
        <f t="shared" si="34"/>
        <v>#DIV/0!</v>
      </c>
      <c r="J143" s="46">
        <f t="shared" si="35"/>
        <v>4264.3599999999997</v>
      </c>
      <c r="K143" s="45" t="e">
        <f>F143/D143*100</f>
        <v>#DIV/0!</v>
      </c>
      <c r="L143" s="46">
        <f t="shared" si="36"/>
        <v>4264.3599999999997</v>
      </c>
      <c r="M143" s="45" t="e">
        <f>F143/E143*100</f>
        <v>#DIV/0!</v>
      </c>
      <c r="N143" s="46">
        <f t="shared" si="37"/>
        <v>4264.3599999999997</v>
      </c>
    </row>
    <row r="144" spans="1:14" s="42" customFormat="1" ht="76.5" outlineLevel="7">
      <c r="A144" s="31" t="s">
        <v>288</v>
      </c>
      <c r="B144" s="32" t="s">
        <v>289</v>
      </c>
      <c r="C144" s="33">
        <v>0</v>
      </c>
      <c r="D144" s="33">
        <v>0</v>
      </c>
      <c r="E144" s="33">
        <v>135000</v>
      </c>
      <c r="F144" s="55">
        <v>165000</v>
      </c>
      <c r="G144" s="61">
        <f>F144/F13*100</f>
        <v>4.7874860476698283E-2</v>
      </c>
      <c r="H144" s="61">
        <f>F144/F14*100</f>
        <v>0.31074606036662578</v>
      </c>
      <c r="I144" s="45">
        <v>0</v>
      </c>
      <c r="J144" s="46">
        <f t="shared" si="35"/>
        <v>165000</v>
      </c>
      <c r="K144" s="45">
        <v>0</v>
      </c>
      <c r="L144" s="46">
        <f t="shared" si="36"/>
        <v>165000</v>
      </c>
      <c r="M144" s="45">
        <v>0</v>
      </c>
      <c r="N144" s="46">
        <f t="shared" si="37"/>
        <v>30000</v>
      </c>
    </row>
    <row r="145" spans="1:14" s="42" customFormat="1" ht="72.75" customHeight="1" outlineLevel="2" collapsed="1">
      <c r="A145" s="31" t="s">
        <v>175</v>
      </c>
      <c r="B145" s="32" t="s">
        <v>176</v>
      </c>
      <c r="C145" s="33">
        <v>98910.54</v>
      </c>
      <c r="D145" s="33">
        <v>100000</v>
      </c>
      <c r="E145" s="33">
        <v>96000</v>
      </c>
      <c r="F145" s="55">
        <v>100000</v>
      </c>
      <c r="G145" s="61">
        <f>F145/F13*100</f>
        <v>2.9015066955574719E-2</v>
      </c>
      <c r="H145" s="61">
        <f>F145/F14*100</f>
        <v>0.18833094567674291</v>
      </c>
      <c r="I145" s="45">
        <f>F145/C145*100</f>
        <v>101.10145996574278</v>
      </c>
      <c r="J145" s="46">
        <f t="shared" si="35"/>
        <v>1089.4600000000064</v>
      </c>
      <c r="K145" s="45">
        <f>F145/D145*100</f>
        <v>100</v>
      </c>
      <c r="L145" s="46">
        <f t="shared" si="36"/>
        <v>0</v>
      </c>
      <c r="M145" s="45">
        <f>F145/E145*100</f>
        <v>104.16666666666667</v>
      </c>
      <c r="N145" s="46">
        <f t="shared" si="37"/>
        <v>4000</v>
      </c>
    </row>
    <row r="146" spans="1:14" s="42" customFormat="1" ht="51" hidden="1" outlineLevel="3">
      <c r="A146" s="31" t="s">
        <v>177</v>
      </c>
      <c r="B146" s="34" t="s">
        <v>178</v>
      </c>
      <c r="C146" s="33">
        <v>100000</v>
      </c>
      <c r="D146" s="33">
        <v>100000</v>
      </c>
      <c r="E146" s="33">
        <v>100000</v>
      </c>
      <c r="F146" s="55">
        <v>0</v>
      </c>
      <c r="G146" s="61"/>
      <c r="H146" s="61"/>
      <c r="I146" s="45">
        <f>F146/C146*100</f>
        <v>0</v>
      </c>
      <c r="J146" s="46">
        <f t="shared" si="35"/>
        <v>-100000</v>
      </c>
      <c r="K146" s="45">
        <f>F146/D146*100</f>
        <v>0</v>
      </c>
      <c r="L146" s="46">
        <f t="shared" si="36"/>
        <v>-100000</v>
      </c>
      <c r="M146" s="45">
        <f>F146/E146*100</f>
        <v>0</v>
      </c>
      <c r="N146" s="46">
        <f t="shared" si="37"/>
        <v>-100000</v>
      </c>
    </row>
    <row r="147" spans="1:14" s="42" customFormat="1" ht="51" hidden="1" outlineLevel="7">
      <c r="A147" s="31" t="s">
        <v>177</v>
      </c>
      <c r="B147" s="34" t="s">
        <v>178</v>
      </c>
      <c r="C147" s="33">
        <v>100000</v>
      </c>
      <c r="D147" s="33">
        <v>100000</v>
      </c>
      <c r="E147" s="33">
        <v>100000</v>
      </c>
      <c r="F147" s="55">
        <v>0</v>
      </c>
      <c r="G147" s="61"/>
      <c r="H147" s="61"/>
      <c r="I147" s="45">
        <f>F147/C147*100</f>
        <v>0</v>
      </c>
      <c r="J147" s="46">
        <f t="shared" si="35"/>
        <v>-100000</v>
      </c>
      <c r="K147" s="45">
        <f>F147/D147*100</f>
        <v>0</v>
      </c>
      <c r="L147" s="46">
        <f t="shared" si="36"/>
        <v>-100000</v>
      </c>
      <c r="M147" s="45">
        <f>F147/E147*100</f>
        <v>0</v>
      </c>
      <c r="N147" s="46">
        <f t="shared" si="37"/>
        <v>-100000</v>
      </c>
    </row>
    <row r="148" spans="1:14" s="42" customFormat="1" ht="38.25" hidden="1" outlineLevel="3">
      <c r="A148" s="31" t="s">
        <v>179</v>
      </c>
      <c r="B148" s="34" t="s">
        <v>180</v>
      </c>
      <c r="C148" s="33">
        <v>0</v>
      </c>
      <c r="D148" s="33">
        <v>0</v>
      </c>
      <c r="E148" s="33">
        <v>0</v>
      </c>
      <c r="F148" s="55">
        <v>2000</v>
      </c>
      <c r="G148" s="61"/>
      <c r="H148" s="61"/>
      <c r="I148" s="45" t="e">
        <f>F148/C148*100</f>
        <v>#DIV/0!</v>
      </c>
      <c r="J148" s="46">
        <f t="shared" si="35"/>
        <v>2000</v>
      </c>
      <c r="K148" s="45" t="e">
        <f>F148/D148*100</f>
        <v>#DIV/0!</v>
      </c>
      <c r="L148" s="46">
        <f t="shared" si="36"/>
        <v>2000</v>
      </c>
      <c r="M148" s="45" t="e">
        <f>F148/E148*100</f>
        <v>#DIV/0!</v>
      </c>
      <c r="N148" s="46">
        <f t="shared" si="37"/>
        <v>2000</v>
      </c>
    </row>
    <row r="149" spans="1:14" s="42" customFormat="1" ht="38.25" hidden="1" outlineLevel="7">
      <c r="A149" s="31" t="s">
        <v>179</v>
      </c>
      <c r="B149" s="34" t="s">
        <v>180</v>
      </c>
      <c r="C149" s="33">
        <v>0</v>
      </c>
      <c r="D149" s="33">
        <v>0</v>
      </c>
      <c r="E149" s="33">
        <v>0</v>
      </c>
      <c r="F149" s="55">
        <v>2000</v>
      </c>
      <c r="G149" s="61"/>
      <c r="H149" s="61"/>
      <c r="I149" s="45" t="e">
        <f>F149/C149*100</f>
        <v>#DIV/0!</v>
      </c>
      <c r="J149" s="46">
        <f t="shared" si="35"/>
        <v>2000</v>
      </c>
      <c r="K149" s="45" t="e">
        <f>F149/D149*100</f>
        <v>#DIV/0!</v>
      </c>
      <c r="L149" s="46">
        <f t="shared" si="36"/>
        <v>2000</v>
      </c>
      <c r="M149" s="45" t="e">
        <f>F149/E149*100</f>
        <v>#DIV/0!</v>
      </c>
      <c r="N149" s="46">
        <f t="shared" si="37"/>
        <v>2000</v>
      </c>
    </row>
    <row r="150" spans="1:14" s="42" customFormat="1" ht="63.75" outlineLevel="2" collapsed="1">
      <c r="A150" s="31" t="s">
        <v>181</v>
      </c>
      <c r="B150" s="34" t="s">
        <v>182</v>
      </c>
      <c r="C150" s="33">
        <v>500</v>
      </c>
      <c r="D150" s="33">
        <v>0</v>
      </c>
      <c r="E150" s="33">
        <v>2258</v>
      </c>
      <c r="F150" s="55">
        <v>2258.33</v>
      </c>
      <c r="G150" s="61">
        <f>F150/F13*100</f>
        <v>6.5525596157783048E-4</v>
      </c>
      <c r="H150" s="61">
        <f>F150/F14*100</f>
        <v>4.2531342455015882E-3</v>
      </c>
      <c r="I150" s="45">
        <v>0</v>
      </c>
      <c r="J150" s="46">
        <f t="shared" si="35"/>
        <v>1758.33</v>
      </c>
      <c r="K150" s="45">
        <v>0</v>
      </c>
      <c r="L150" s="46">
        <f t="shared" si="36"/>
        <v>2258.33</v>
      </c>
      <c r="M150" s="45">
        <v>0</v>
      </c>
      <c r="N150" s="46">
        <f t="shared" si="37"/>
        <v>0.32999999999992724</v>
      </c>
    </row>
    <row r="151" spans="1:14" s="42" customFormat="1" ht="114.75" hidden="1" outlineLevel="3">
      <c r="A151" s="31" t="s">
        <v>183</v>
      </c>
      <c r="B151" s="32" t="s">
        <v>184</v>
      </c>
      <c r="C151" s="33">
        <v>0</v>
      </c>
      <c r="D151" s="33">
        <v>0</v>
      </c>
      <c r="E151" s="33">
        <v>0</v>
      </c>
      <c r="F151" s="55">
        <v>1758.33</v>
      </c>
      <c r="G151" s="61"/>
      <c r="H151" s="61"/>
      <c r="I151" s="45" t="e">
        <f t="shared" ref="I151:I161" si="38">F151/C151*100</f>
        <v>#DIV/0!</v>
      </c>
      <c r="J151" s="46">
        <f t="shared" si="35"/>
        <v>1758.33</v>
      </c>
      <c r="K151" s="45" t="e">
        <f>F151/D151*100</f>
        <v>#DIV/0!</v>
      </c>
      <c r="L151" s="46">
        <f t="shared" si="36"/>
        <v>1758.33</v>
      </c>
      <c r="M151" s="45" t="e">
        <f>F151/E151*100</f>
        <v>#DIV/0!</v>
      </c>
      <c r="N151" s="46">
        <f t="shared" si="37"/>
        <v>1758.33</v>
      </c>
    </row>
    <row r="152" spans="1:14" s="42" customFormat="1" ht="114.75" hidden="1" outlineLevel="7">
      <c r="A152" s="31" t="s">
        <v>183</v>
      </c>
      <c r="B152" s="32" t="s">
        <v>184</v>
      </c>
      <c r="C152" s="33">
        <v>0</v>
      </c>
      <c r="D152" s="33">
        <v>0</v>
      </c>
      <c r="E152" s="33">
        <v>0</v>
      </c>
      <c r="F152" s="55">
        <v>1758.33</v>
      </c>
      <c r="G152" s="61"/>
      <c r="H152" s="61"/>
      <c r="I152" s="45" t="e">
        <f t="shared" si="38"/>
        <v>#DIV/0!</v>
      </c>
      <c r="J152" s="46">
        <f t="shared" si="35"/>
        <v>1758.33</v>
      </c>
      <c r="K152" s="45" t="e">
        <f>F152/D152*100</f>
        <v>#DIV/0!</v>
      </c>
      <c r="L152" s="46">
        <f t="shared" si="36"/>
        <v>1758.33</v>
      </c>
      <c r="M152" s="45" t="e">
        <f>F152/E152*100</f>
        <v>#DIV/0!</v>
      </c>
      <c r="N152" s="46">
        <f t="shared" si="37"/>
        <v>1758.33</v>
      </c>
    </row>
    <row r="153" spans="1:14" s="42" customFormat="1" ht="51" outlineLevel="7">
      <c r="A153" s="31" t="s">
        <v>275</v>
      </c>
      <c r="B153" s="32" t="s">
        <v>274</v>
      </c>
      <c r="C153" s="33">
        <v>6870.95</v>
      </c>
      <c r="D153" s="33">
        <v>0</v>
      </c>
      <c r="E153" s="33">
        <v>0</v>
      </c>
      <c r="F153" s="55">
        <v>0</v>
      </c>
      <c r="G153" s="61">
        <v>0</v>
      </c>
      <c r="H153" s="61">
        <v>0</v>
      </c>
      <c r="I153" s="45">
        <f t="shared" si="38"/>
        <v>0</v>
      </c>
      <c r="J153" s="46">
        <f t="shared" si="35"/>
        <v>-6870.95</v>
      </c>
      <c r="K153" s="45">
        <v>0</v>
      </c>
      <c r="L153" s="46">
        <f t="shared" si="36"/>
        <v>0</v>
      </c>
      <c r="M153" s="45">
        <v>0</v>
      </c>
      <c r="N153" s="46">
        <f t="shared" si="37"/>
        <v>0</v>
      </c>
    </row>
    <row r="154" spans="1:14" s="42" customFormat="1" ht="76.5" outlineLevel="7">
      <c r="A154" s="31" t="s">
        <v>280</v>
      </c>
      <c r="B154" s="32" t="s">
        <v>281</v>
      </c>
      <c r="C154" s="33">
        <v>20000</v>
      </c>
      <c r="D154" s="33">
        <v>0</v>
      </c>
      <c r="E154" s="33">
        <v>17000</v>
      </c>
      <c r="F154" s="55">
        <v>17000</v>
      </c>
      <c r="G154" s="61">
        <f>F154/F13*100</f>
        <v>4.9325613824477022E-3</v>
      </c>
      <c r="H154" s="61">
        <f>F154/F14*100</f>
        <v>3.2016260765046295E-2</v>
      </c>
      <c r="I154" s="45">
        <f t="shared" si="38"/>
        <v>85</v>
      </c>
      <c r="J154" s="46">
        <f t="shared" si="35"/>
        <v>-3000</v>
      </c>
      <c r="K154" s="45">
        <v>0</v>
      </c>
      <c r="L154" s="46">
        <f t="shared" si="36"/>
        <v>17000</v>
      </c>
      <c r="M154" s="45">
        <v>0</v>
      </c>
      <c r="N154" s="46">
        <f t="shared" si="37"/>
        <v>0</v>
      </c>
    </row>
    <row r="155" spans="1:14" s="42" customFormat="1" ht="89.25" outlineLevel="2" collapsed="1">
      <c r="A155" s="31" t="s">
        <v>185</v>
      </c>
      <c r="B155" s="34" t="s">
        <v>186</v>
      </c>
      <c r="C155" s="33">
        <v>3239.5</v>
      </c>
      <c r="D155" s="33">
        <v>0</v>
      </c>
      <c r="E155" s="33">
        <v>128036</v>
      </c>
      <c r="F155" s="55">
        <v>129134.31</v>
      </c>
      <c r="G155" s="61">
        <f>F155/F13*100</f>
        <v>3.7468406509119416E-2</v>
      </c>
      <c r="H155" s="61">
        <f>F155/F14*100</f>
        <v>0.24319986721613676</v>
      </c>
      <c r="I155" s="45">
        <f t="shared" si="38"/>
        <v>3986.2420126562738</v>
      </c>
      <c r="J155" s="46">
        <f t="shared" si="35"/>
        <v>125894.81</v>
      </c>
      <c r="K155" s="45">
        <v>0</v>
      </c>
      <c r="L155" s="46">
        <f t="shared" si="36"/>
        <v>129134.31</v>
      </c>
      <c r="M155" s="45">
        <v>0</v>
      </c>
      <c r="N155" s="46">
        <f t="shared" si="37"/>
        <v>1098.3099999999977</v>
      </c>
    </row>
    <row r="156" spans="1:14" ht="153" hidden="1" outlineLevel="3">
      <c r="A156" s="27" t="s">
        <v>187</v>
      </c>
      <c r="B156" s="30" t="s">
        <v>188</v>
      </c>
      <c r="C156" s="29">
        <v>0</v>
      </c>
      <c r="D156" s="29">
        <v>0</v>
      </c>
      <c r="E156" s="29">
        <v>0</v>
      </c>
      <c r="F156" s="54">
        <v>14804</v>
      </c>
      <c r="G156" s="60"/>
      <c r="H156" s="60"/>
      <c r="I156" s="40" t="e">
        <f t="shared" si="38"/>
        <v>#DIV/0!</v>
      </c>
      <c r="J156" s="11">
        <f t="shared" si="35"/>
        <v>14804</v>
      </c>
      <c r="K156" s="40" t="e">
        <f t="shared" ref="K156:K161" si="39">F156/D156*100</f>
        <v>#DIV/0!</v>
      </c>
      <c r="L156" s="11">
        <f t="shared" si="36"/>
        <v>14804</v>
      </c>
      <c r="M156" s="40" t="e">
        <f t="shared" ref="M156:M161" si="40">F156/E156*100</f>
        <v>#DIV/0!</v>
      </c>
      <c r="N156" s="11">
        <f t="shared" si="37"/>
        <v>14804</v>
      </c>
    </row>
    <row r="157" spans="1:14" ht="140.25" hidden="1" outlineLevel="7">
      <c r="A157" s="31" t="s">
        <v>187</v>
      </c>
      <c r="B157" s="32" t="s">
        <v>188</v>
      </c>
      <c r="C157" s="33">
        <v>0</v>
      </c>
      <c r="D157" s="33">
        <v>0</v>
      </c>
      <c r="E157" s="33">
        <v>0</v>
      </c>
      <c r="F157" s="54">
        <v>14804</v>
      </c>
      <c r="G157" s="60"/>
      <c r="H157" s="60"/>
      <c r="I157" s="40" t="e">
        <f t="shared" si="38"/>
        <v>#DIV/0!</v>
      </c>
      <c r="J157" s="11">
        <f t="shared" si="35"/>
        <v>14804</v>
      </c>
      <c r="K157" s="40" t="e">
        <f t="shared" si="39"/>
        <v>#DIV/0!</v>
      </c>
      <c r="L157" s="11">
        <f t="shared" si="36"/>
        <v>14804</v>
      </c>
      <c r="M157" s="40" t="e">
        <f t="shared" si="40"/>
        <v>#DIV/0!</v>
      </c>
      <c r="N157" s="11">
        <f t="shared" si="37"/>
        <v>14804</v>
      </c>
    </row>
    <row r="158" spans="1:14" ht="38.25" outlineLevel="2" collapsed="1">
      <c r="A158" s="27" t="s">
        <v>189</v>
      </c>
      <c r="B158" s="28" t="s">
        <v>190</v>
      </c>
      <c r="C158" s="29">
        <v>257722.18</v>
      </c>
      <c r="D158" s="29">
        <v>474000</v>
      </c>
      <c r="E158" s="29">
        <v>926000</v>
      </c>
      <c r="F158" s="54">
        <v>1021541.19</v>
      </c>
      <c r="G158" s="60">
        <f>F158/F13*100</f>
        <v>0.29640086025727469</v>
      </c>
      <c r="H158" s="60">
        <f>F158/F14*100</f>
        <v>1.923878183604453</v>
      </c>
      <c r="I158" s="40">
        <f t="shared" si="38"/>
        <v>396.37302074660397</v>
      </c>
      <c r="J158" s="11">
        <f t="shared" si="35"/>
        <v>763819.01</v>
      </c>
      <c r="K158" s="40">
        <f t="shared" si="39"/>
        <v>215.51501898734179</v>
      </c>
      <c r="L158" s="11">
        <f t="shared" si="36"/>
        <v>547541.18999999994</v>
      </c>
      <c r="M158" s="40">
        <f t="shared" si="40"/>
        <v>110.31762311015119</v>
      </c>
      <c r="N158" s="11">
        <f t="shared" si="37"/>
        <v>95541.189999999944</v>
      </c>
    </row>
    <row r="159" spans="1:14" ht="51" hidden="1" outlineLevel="3">
      <c r="A159" s="27" t="s">
        <v>191</v>
      </c>
      <c r="B159" s="28" t="s">
        <v>192</v>
      </c>
      <c r="C159" s="29">
        <v>474000</v>
      </c>
      <c r="D159" s="29">
        <v>474000</v>
      </c>
      <c r="E159" s="29">
        <v>474000</v>
      </c>
      <c r="F159" s="54">
        <v>49928.800000000003</v>
      </c>
      <c r="G159" s="60"/>
      <c r="H159" s="60"/>
      <c r="I159" s="40">
        <f t="shared" si="38"/>
        <v>10.533502109704642</v>
      </c>
      <c r="J159" s="11">
        <f t="shared" si="35"/>
        <v>-424071.2</v>
      </c>
      <c r="K159" s="40">
        <f t="shared" si="39"/>
        <v>10.533502109704642</v>
      </c>
      <c r="L159" s="11">
        <f t="shared" si="36"/>
        <v>-424071.2</v>
      </c>
      <c r="M159" s="40">
        <f t="shared" si="40"/>
        <v>10.533502109704642</v>
      </c>
      <c r="N159" s="11">
        <f t="shared" si="37"/>
        <v>-424071.2</v>
      </c>
    </row>
    <row r="160" spans="1:14" ht="114.75" hidden="1" outlineLevel="4">
      <c r="A160" s="27" t="s">
        <v>193</v>
      </c>
      <c r="B160" s="30" t="s">
        <v>194</v>
      </c>
      <c r="C160" s="29">
        <v>474000</v>
      </c>
      <c r="D160" s="29">
        <v>474000</v>
      </c>
      <c r="E160" s="29">
        <v>474000</v>
      </c>
      <c r="F160" s="54">
        <v>49928.800000000003</v>
      </c>
      <c r="G160" s="60"/>
      <c r="H160" s="60"/>
      <c r="I160" s="40">
        <f t="shared" si="38"/>
        <v>10.533502109704642</v>
      </c>
      <c r="J160" s="11">
        <f t="shared" si="35"/>
        <v>-424071.2</v>
      </c>
      <c r="K160" s="40">
        <f t="shared" si="39"/>
        <v>10.533502109704642</v>
      </c>
      <c r="L160" s="11">
        <f t="shared" si="36"/>
        <v>-424071.2</v>
      </c>
      <c r="M160" s="40">
        <f t="shared" si="40"/>
        <v>10.533502109704642</v>
      </c>
      <c r="N160" s="11">
        <f t="shared" si="37"/>
        <v>-424071.2</v>
      </c>
    </row>
    <row r="161" spans="1:14" ht="102" hidden="1" outlineLevel="7">
      <c r="A161" s="31" t="s">
        <v>193</v>
      </c>
      <c r="B161" s="32" t="s">
        <v>194</v>
      </c>
      <c r="C161" s="33">
        <v>474000</v>
      </c>
      <c r="D161" s="33">
        <v>474000</v>
      </c>
      <c r="E161" s="33">
        <v>474000</v>
      </c>
      <c r="F161" s="54">
        <v>49928.800000000003</v>
      </c>
      <c r="G161" s="60"/>
      <c r="H161" s="60"/>
      <c r="I161" s="40">
        <f t="shared" si="38"/>
        <v>10.533502109704642</v>
      </c>
      <c r="J161" s="11">
        <f t="shared" si="35"/>
        <v>-424071.2</v>
      </c>
      <c r="K161" s="40">
        <f t="shared" si="39"/>
        <v>10.533502109704642</v>
      </c>
      <c r="L161" s="11">
        <f t="shared" si="36"/>
        <v>-424071.2</v>
      </c>
      <c r="M161" s="40">
        <f t="shared" si="40"/>
        <v>10.533502109704642</v>
      </c>
      <c r="N161" s="11">
        <f t="shared" si="37"/>
        <v>-424071.2</v>
      </c>
    </row>
    <row r="162" spans="1:14" s="18" customFormat="1" outlineLevel="7">
      <c r="A162" s="27" t="s">
        <v>292</v>
      </c>
      <c r="B162" s="30" t="s">
        <v>294</v>
      </c>
      <c r="C162" s="29">
        <f>C163</f>
        <v>0</v>
      </c>
      <c r="D162" s="29">
        <f t="shared" ref="D162:F162" si="41">D163</f>
        <v>0</v>
      </c>
      <c r="E162" s="29">
        <f t="shared" si="41"/>
        <v>0</v>
      </c>
      <c r="F162" s="56">
        <f t="shared" si="41"/>
        <v>221.54</v>
      </c>
      <c r="G162" s="62">
        <f>F162/F13*100</f>
        <v>6.4279979333380219E-5</v>
      </c>
      <c r="H162" s="62">
        <f>F162/F14*100</f>
        <v>4.1722837705225618E-4</v>
      </c>
      <c r="I162" s="49">
        <v>0</v>
      </c>
      <c r="J162" s="50">
        <f t="shared" si="35"/>
        <v>221.54</v>
      </c>
      <c r="K162" s="49">
        <v>0</v>
      </c>
      <c r="L162" s="50">
        <f t="shared" si="36"/>
        <v>221.54</v>
      </c>
      <c r="M162" s="49">
        <v>0</v>
      </c>
      <c r="N162" s="50">
        <f t="shared" si="37"/>
        <v>221.54</v>
      </c>
    </row>
    <row r="163" spans="1:14" s="42" customFormat="1" outlineLevel="7">
      <c r="A163" s="31" t="s">
        <v>293</v>
      </c>
      <c r="B163" s="32" t="s">
        <v>295</v>
      </c>
      <c r="C163" s="33">
        <v>0</v>
      </c>
      <c r="D163" s="33">
        <v>0</v>
      </c>
      <c r="E163" s="33">
        <v>0</v>
      </c>
      <c r="F163" s="55">
        <v>221.54</v>
      </c>
      <c r="G163" s="61">
        <v>0</v>
      </c>
      <c r="H163" s="61">
        <v>0</v>
      </c>
      <c r="I163" s="45">
        <v>0</v>
      </c>
      <c r="J163" s="46">
        <f t="shared" si="35"/>
        <v>221.54</v>
      </c>
      <c r="K163" s="45">
        <v>0</v>
      </c>
      <c r="L163" s="46">
        <f t="shared" si="36"/>
        <v>221.54</v>
      </c>
      <c r="M163" s="45">
        <v>0</v>
      </c>
      <c r="N163" s="46">
        <f t="shared" si="37"/>
        <v>221.54</v>
      </c>
    </row>
    <row r="164" spans="1:14">
      <c r="A164" s="27" t="s">
        <v>195</v>
      </c>
      <c r="B164" s="28" t="s">
        <v>196</v>
      </c>
      <c r="C164" s="29">
        <f>C165+C203+C205+C214</f>
        <v>277422145.66000003</v>
      </c>
      <c r="D164" s="29">
        <f>D165+D205+D214</f>
        <v>251636599</v>
      </c>
      <c r="E164" s="29">
        <f>E165+E205+E214+E203</f>
        <v>293379167.68000007</v>
      </c>
      <c r="F164" s="56">
        <f t="shared" ref="F164" si="42">F165+F205+F214+F203</f>
        <v>291550505.69999999</v>
      </c>
      <c r="G164" s="62">
        <f>F164/F13*100</f>
        <v>84.593574438171686</v>
      </c>
      <c r="H164" s="62" t="s">
        <v>297</v>
      </c>
      <c r="I164" s="40">
        <f t="shared" ref="I164:I195" si="43">F164/C164*100</f>
        <v>105.09272971211001</v>
      </c>
      <c r="J164" s="11">
        <f t="shared" si="35"/>
        <v>14128360.039999962</v>
      </c>
      <c r="K164" s="40">
        <f t="shared" ref="K164:K199" si="44">F164/D164*100</f>
        <v>115.86172554334991</v>
      </c>
      <c r="L164" s="11">
        <f t="shared" si="36"/>
        <v>39913906.699999988</v>
      </c>
      <c r="M164" s="40">
        <f t="shared" ref="M164:M199" si="45">F164/E164*100</f>
        <v>99.376689901174359</v>
      </c>
      <c r="N164" s="11">
        <f t="shared" si="37"/>
        <v>-1828661.9800000787</v>
      </c>
    </row>
    <row r="165" spans="1:14" ht="38.25" outlineLevel="1">
      <c r="A165" s="27" t="s">
        <v>197</v>
      </c>
      <c r="B165" s="28" t="s">
        <v>198</v>
      </c>
      <c r="C165" s="29">
        <f>C166+C170+C174+C196</f>
        <v>267714474.61999997</v>
      </c>
      <c r="D165" s="29">
        <f>D166+D170+D174+D196</f>
        <v>251636599</v>
      </c>
      <c r="E165" s="29">
        <f>E166+E170+E174+E196</f>
        <v>292661872.08000004</v>
      </c>
      <c r="F165" s="54">
        <f t="shared" ref="F165" si="46">F166+F170+F174+F196</f>
        <v>291541592.14999998</v>
      </c>
      <c r="G165" s="60">
        <f>F165/F13*100</f>
        <v>84.59098816567105</v>
      </c>
      <c r="H165" s="62" t="s">
        <v>297</v>
      </c>
      <c r="I165" s="40">
        <f t="shared" si="43"/>
        <v>108.90019770646349</v>
      </c>
      <c r="J165" s="11">
        <f t="shared" si="35"/>
        <v>23827117.530000001</v>
      </c>
      <c r="K165" s="40">
        <f t="shared" si="44"/>
        <v>115.85818331219775</v>
      </c>
      <c r="L165" s="11">
        <f t="shared" si="36"/>
        <v>39904993.149999976</v>
      </c>
      <c r="M165" s="40">
        <f t="shared" si="45"/>
        <v>99.617210153807179</v>
      </c>
      <c r="N165" s="11">
        <f t="shared" si="37"/>
        <v>-1120279.9300000668</v>
      </c>
    </row>
    <row r="166" spans="1:14" ht="25.5" outlineLevel="2" collapsed="1">
      <c r="A166" s="27" t="s">
        <v>199</v>
      </c>
      <c r="B166" s="28" t="s">
        <v>200</v>
      </c>
      <c r="C166" s="29">
        <v>96149300</v>
      </c>
      <c r="D166" s="29">
        <v>103359200</v>
      </c>
      <c r="E166" s="29">
        <v>103359200</v>
      </c>
      <c r="F166" s="54">
        <v>103359200</v>
      </c>
      <c r="G166" s="60">
        <f>F166/F13*100</f>
        <v>29.989741084746385</v>
      </c>
      <c r="H166" s="62" t="s">
        <v>297</v>
      </c>
      <c r="I166" s="40">
        <f t="shared" si="43"/>
        <v>107.49865053619736</v>
      </c>
      <c r="J166" s="11">
        <f t="shared" si="35"/>
        <v>7209900</v>
      </c>
      <c r="K166" s="40">
        <f t="shared" si="44"/>
        <v>100</v>
      </c>
      <c r="L166" s="11">
        <f t="shared" si="36"/>
        <v>0</v>
      </c>
      <c r="M166" s="40">
        <f t="shared" si="45"/>
        <v>100</v>
      </c>
      <c r="N166" s="11">
        <f t="shared" si="37"/>
        <v>0</v>
      </c>
    </row>
    <row r="167" spans="1:14" ht="25.5" hidden="1" outlineLevel="3">
      <c r="A167" s="27" t="s">
        <v>201</v>
      </c>
      <c r="B167" s="28" t="s">
        <v>202</v>
      </c>
      <c r="C167" s="29">
        <v>103359200</v>
      </c>
      <c r="D167" s="29">
        <v>103359200</v>
      </c>
      <c r="E167" s="29">
        <v>103359200</v>
      </c>
      <c r="F167" s="54">
        <v>20671800</v>
      </c>
      <c r="G167" s="60"/>
      <c r="H167" s="60"/>
      <c r="I167" s="40">
        <f t="shared" si="43"/>
        <v>19.99996130001006</v>
      </c>
      <c r="J167" s="11">
        <f t="shared" si="35"/>
        <v>-82687400</v>
      </c>
      <c r="K167" s="40">
        <f t="shared" si="44"/>
        <v>19.99996130001006</v>
      </c>
      <c r="L167" s="11">
        <f t="shared" si="36"/>
        <v>-82687400</v>
      </c>
      <c r="M167" s="40">
        <f t="shared" si="45"/>
        <v>19.99996130001006</v>
      </c>
      <c r="N167" s="11">
        <f t="shared" si="37"/>
        <v>-82687400</v>
      </c>
    </row>
    <row r="168" spans="1:14" ht="38.25" hidden="1" outlineLevel="4">
      <c r="A168" s="27" t="s">
        <v>203</v>
      </c>
      <c r="B168" s="28" t="s">
        <v>204</v>
      </c>
      <c r="C168" s="29">
        <v>103359200</v>
      </c>
      <c r="D168" s="29">
        <v>103359200</v>
      </c>
      <c r="E168" s="29">
        <v>103359200</v>
      </c>
      <c r="F168" s="54">
        <v>20671800</v>
      </c>
      <c r="G168" s="60"/>
      <c r="H168" s="60"/>
      <c r="I168" s="40">
        <f t="shared" si="43"/>
        <v>19.99996130001006</v>
      </c>
      <c r="J168" s="11">
        <f t="shared" si="35"/>
        <v>-82687400</v>
      </c>
      <c r="K168" s="40">
        <f t="shared" si="44"/>
        <v>19.99996130001006</v>
      </c>
      <c r="L168" s="11">
        <f t="shared" si="36"/>
        <v>-82687400</v>
      </c>
      <c r="M168" s="40">
        <f t="shared" si="45"/>
        <v>19.99996130001006</v>
      </c>
      <c r="N168" s="11">
        <f t="shared" si="37"/>
        <v>-82687400</v>
      </c>
    </row>
    <row r="169" spans="1:14" ht="38.25" hidden="1" outlineLevel="7">
      <c r="A169" s="31" t="s">
        <v>203</v>
      </c>
      <c r="B169" s="34" t="s">
        <v>204</v>
      </c>
      <c r="C169" s="33">
        <v>103359200</v>
      </c>
      <c r="D169" s="33">
        <v>103359200</v>
      </c>
      <c r="E169" s="33">
        <v>103359200</v>
      </c>
      <c r="F169" s="54">
        <v>20671800</v>
      </c>
      <c r="G169" s="60"/>
      <c r="H169" s="60"/>
      <c r="I169" s="40">
        <f t="shared" si="43"/>
        <v>19.99996130001006</v>
      </c>
      <c r="J169" s="11">
        <f t="shared" si="35"/>
        <v>-82687400</v>
      </c>
      <c r="K169" s="40">
        <f t="shared" si="44"/>
        <v>19.99996130001006</v>
      </c>
      <c r="L169" s="11">
        <f t="shared" si="36"/>
        <v>-82687400</v>
      </c>
      <c r="M169" s="40">
        <f t="shared" si="45"/>
        <v>19.99996130001006</v>
      </c>
      <c r="N169" s="11">
        <f t="shared" si="37"/>
        <v>-82687400</v>
      </c>
    </row>
    <row r="170" spans="1:14" ht="36" customHeight="1" outlineLevel="2" collapsed="1">
      <c r="A170" s="27" t="s">
        <v>205</v>
      </c>
      <c r="B170" s="28" t="s">
        <v>206</v>
      </c>
      <c r="C170" s="29">
        <v>23579655.140000001</v>
      </c>
      <c r="D170" s="29">
        <v>7482200</v>
      </c>
      <c r="E170" s="29">
        <v>23845374.960000001</v>
      </c>
      <c r="F170" s="54">
        <v>23739788.399999999</v>
      </c>
      <c r="G170" s="60">
        <f>F170/F13*100</f>
        <v>6.888115499371759</v>
      </c>
      <c r="H170" s="62" t="s">
        <v>297</v>
      </c>
      <c r="I170" s="40">
        <f t="shared" si="43"/>
        <v>100.67911620865206</v>
      </c>
      <c r="J170" s="11">
        <f t="shared" si="35"/>
        <v>160133.25999999791</v>
      </c>
      <c r="K170" s="40">
        <f t="shared" si="44"/>
        <v>317.28353158162037</v>
      </c>
      <c r="L170" s="11">
        <f t="shared" si="36"/>
        <v>16257588.399999999</v>
      </c>
      <c r="M170" s="40">
        <f t="shared" si="45"/>
        <v>99.557203188554922</v>
      </c>
      <c r="N170" s="11">
        <f t="shared" si="37"/>
        <v>-105586.56000000238</v>
      </c>
    </row>
    <row r="171" spans="1:14" hidden="1" outlineLevel="3">
      <c r="A171" s="27" t="s">
        <v>207</v>
      </c>
      <c r="B171" s="28" t="s">
        <v>208</v>
      </c>
      <c r="C171" s="29">
        <v>7482200</v>
      </c>
      <c r="D171" s="29">
        <v>7482200</v>
      </c>
      <c r="E171" s="29">
        <v>7482200</v>
      </c>
      <c r="F171" s="54">
        <v>0</v>
      </c>
      <c r="G171" s="60"/>
      <c r="H171" s="60"/>
      <c r="I171" s="40">
        <f t="shared" si="43"/>
        <v>0</v>
      </c>
      <c r="J171" s="11">
        <f t="shared" si="35"/>
        <v>-7482200</v>
      </c>
      <c r="K171" s="40">
        <f t="shared" si="44"/>
        <v>0</v>
      </c>
      <c r="L171" s="11">
        <f t="shared" si="36"/>
        <v>-7482200</v>
      </c>
      <c r="M171" s="40">
        <f t="shared" si="45"/>
        <v>0</v>
      </c>
      <c r="N171" s="11">
        <f t="shared" si="37"/>
        <v>-7482200</v>
      </c>
    </row>
    <row r="172" spans="1:14" ht="25.5" hidden="1" outlineLevel="4">
      <c r="A172" s="27" t="s">
        <v>209</v>
      </c>
      <c r="B172" s="28" t="s">
        <v>210</v>
      </c>
      <c r="C172" s="29">
        <v>7482200</v>
      </c>
      <c r="D172" s="29">
        <v>7482200</v>
      </c>
      <c r="E172" s="29">
        <v>7482200</v>
      </c>
      <c r="F172" s="54">
        <v>0</v>
      </c>
      <c r="G172" s="60"/>
      <c r="H172" s="60"/>
      <c r="I172" s="40">
        <f t="shared" si="43"/>
        <v>0</v>
      </c>
      <c r="J172" s="11">
        <f t="shared" si="35"/>
        <v>-7482200</v>
      </c>
      <c r="K172" s="40">
        <f t="shared" si="44"/>
        <v>0</v>
      </c>
      <c r="L172" s="11">
        <f t="shared" si="36"/>
        <v>-7482200</v>
      </c>
      <c r="M172" s="40">
        <f t="shared" si="45"/>
        <v>0</v>
      </c>
      <c r="N172" s="11">
        <f t="shared" si="37"/>
        <v>-7482200</v>
      </c>
    </row>
    <row r="173" spans="1:14" ht="1.5" hidden="1" customHeight="1" outlineLevel="7">
      <c r="A173" s="31" t="s">
        <v>209</v>
      </c>
      <c r="B173" s="34" t="s">
        <v>210</v>
      </c>
      <c r="C173" s="33">
        <v>7482200</v>
      </c>
      <c r="D173" s="33">
        <v>7482200</v>
      </c>
      <c r="E173" s="33">
        <v>7482200</v>
      </c>
      <c r="F173" s="54">
        <v>0</v>
      </c>
      <c r="G173" s="60"/>
      <c r="H173" s="60"/>
      <c r="I173" s="40">
        <f t="shared" si="43"/>
        <v>0</v>
      </c>
      <c r="J173" s="11">
        <f t="shared" si="35"/>
        <v>-7482200</v>
      </c>
      <c r="K173" s="40">
        <f t="shared" si="44"/>
        <v>0</v>
      </c>
      <c r="L173" s="11">
        <f t="shared" si="36"/>
        <v>-7482200</v>
      </c>
      <c r="M173" s="40">
        <f t="shared" si="45"/>
        <v>0</v>
      </c>
      <c r="N173" s="11">
        <f t="shared" si="37"/>
        <v>-7482200</v>
      </c>
    </row>
    <row r="174" spans="1:14" ht="25.5" outlineLevel="2" collapsed="1">
      <c r="A174" s="27" t="s">
        <v>211</v>
      </c>
      <c r="B174" s="28" t="s">
        <v>212</v>
      </c>
      <c r="C174" s="29">
        <v>141752042.88999999</v>
      </c>
      <c r="D174" s="29">
        <v>139132900</v>
      </c>
      <c r="E174" s="29">
        <v>147422960.34</v>
      </c>
      <c r="F174" s="54">
        <v>146576512.78</v>
      </c>
      <c r="G174" s="60">
        <f>F174/F13*100</f>
        <v>42.529273324263535</v>
      </c>
      <c r="H174" s="62" t="s">
        <v>297</v>
      </c>
      <c r="I174" s="40">
        <f t="shared" si="43"/>
        <v>103.4034570448793</v>
      </c>
      <c r="J174" s="11">
        <f t="shared" si="35"/>
        <v>4824469.8900000155</v>
      </c>
      <c r="K174" s="40">
        <f t="shared" si="44"/>
        <v>105.350001890279</v>
      </c>
      <c r="L174" s="11">
        <f t="shared" si="36"/>
        <v>7443612.7800000012</v>
      </c>
      <c r="M174" s="40">
        <f t="shared" si="45"/>
        <v>99.42583736071515</v>
      </c>
      <c r="N174" s="11">
        <f t="shared" si="37"/>
        <v>-846447.56000000238</v>
      </c>
    </row>
    <row r="175" spans="1:14" ht="51" hidden="1" outlineLevel="3">
      <c r="A175" s="27" t="s">
        <v>213</v>
      </c>
      <c r="B175" s="28" t="s">
        <v>214</v>
      </c>
      <c r="C175" s="29">
        <v>2728800</v>
      </c>
      <c r="D175" s="29">
        <v>2728800</v>
      </c>
      <c r="E175" s="29">
        <v>2728800</v>
      </c>
      <c r="F175" s="54">
        <v>505700</v>
      </c>
      <c r="G175" s="60"/>
      <c r="H175" s="60"/>
      <c r="I175" s="40">
        <f t="shared" si="43"/>
        <v>18.531955438287891</v>
      </c>
      <c r="J175" s="11">
        <f t="shared" si="35"/>
        <v>-2223100</v>
      </c>
      <c r="K175" s="40">
        <f t="shared" si="44"/>
        <v>18.531955438287891</v>
      </c>
      <c r="L175" s="11">
        <f t="shared" si="36"/>
        <v>-2223100</v>
      </c>
      <c r="M175" s="40">
        <f t="shared" si="45"/>
        <v>18.531955438287891</v>
      </c>
      <c r="N175" s="11">
        <f t="shared" si="37"/>
        <v>-2223100</v>
      </c>
    </row>
    <row r="176" spans="1:14" ht="51" hidden="1" outlineLevel="4">
      <c r="A176" s="27" t="s">
        <v>215</v>
      </c>
      <c r="B176" s="28" t="s">
        <v>216</v>
      </c>
      <c r="C176" s="29">
        <v>2728800</v>
      </c>
      <c r="D176" s="29">
        <v>2728800</v>
      </c>
      <c r="E176" s="29">
        <v>2728800</v>
      </c>
      <c r="F176" s="54">
        <v>505700</v>
      </c>
      <c r="G176" s="60"/>
      <c r="H176" s="60"/>
      <c r="I176" s="40">
        <f t="shared" si="43"/>
        <v>18.531955438287891</v>
      </c>
      <c r="J176" s="11">
        <f t="shared" si="35"/>
        <v>-2223100</v>
      </c>
      <c r="K176" s="40">
        <f t="shared" si="44"/>
        <v>18.531955438287891</v>
      </c>
      <c r="L176" s="11">
        <f t="shared" si="36"/>
        <v>-2223100</v>
      </c>
      <c r="M176" s="40">
        <f t="shared" si="45"/>
        <v>18.531955438287891</v>
      </c>
      <c r="N176" s="11">
        <f t="shared" si="37"/>
        <v>-2223100</v>
      </c>
    </row>
    <row r="177" spans="1:14" ht="38.25" hidden="1" outlineLevel="7">
      <c r="A177" s="31" t="s">
        <v>215</v>
      </c>
      <c r="B177" s="34" t="s">
        <v>216</v>
      </c>
      <c r="C177" s="33">
        <v>2728800</v>
      </c>
      <c r="D177" s="33">
        <v>2728800</v>
      </c>
      <c r="E177" s="33">
        <v>2728800</v>
      </c>
      <c r="F177" s="54">
        <v>505700</v>
      </c>
      <c r="G177" s="60"/>
      <c r="H177" s="60"/>
      <c r="I177" s="40">
        <f t="shared" si="43"/>
        <v>18.531955438287891</v>
      </c>
      <c r="J177" s="11">
        <f t="shared" si="35"/>
        <v>-2223100</v>
      </c>
      <c r="K177" s="40">
        <f t="shared" si="44"/>
        <v>18.531955438287891</v>
      </c>
      <c r="L177" s="11">
        <f t="shared" si="36"/>
        <v>-2223100</v>
      </c>
      <c r="M177" s="40">
        <f t="shared" si="45"/>
        <v>18.531955438287891</v>
      </c>
      <c r="N177" s="11">
        <f t="shared" si="37"/>
        <v>-2223100</v>
      </c>
    </row>
    <row r="178" spans="1:14" ht="38.25" hidden="1" outlineLevel="3">
      <c r="A178" s="27" t="s">
        <v>217</v>
      </c>
      <c r="B178" s="28" t="s">
        <v>218</v>
      </c>
      <c r="C178" s="29">
        <v>128366400</v>
      </c>
      <c r="D178" s="29">
        <v>128366400</v>
      </c>
      <c r="E178" s="29">
        <v>128378265</v>
      </c>
      <c r="F178" s="54">
        <v>26537744.239999998</v>
      </c>
      <c r="G178" s="60"/>
      <c r="H178" s="60"/>
      <c r="I178" s="40">
        <f t="shared" si="43"/>
        <v>20.67343497987012</v>
      </c>
      <c r="J178" s="11">
        <f t="shared" si="35"/>
        <v>-101828655.76000001</v>
      </c>
      <c r="K178" s="40">
        <f t="shared" si="44"/>
        <v>20.67343497987012</v>
      </c>
      <c r="L178" s="11">
        <f t="shared" si="36"/>
        <v>-101828655.76000001</v>
      </c>
      <c r="M178" s="40">
        <f t="shared" si="45"/>
        <v>20.671524295798825</v>
      </c>
      <c r="N178" s="11">
        <f t="shared" si="37"/>
        <v>-101840520.76000001</v>
      </c>
    </row>
    <row r="179" spans="1:14" ht="51" hidden="1" outlineLevel="4">
      <c r="A179" s="27" t="s">
        <v>219</v>
      </c>
      <c r="B179" s="28" t="s">
        <v>220</v>
      </c>
      <c r="C179" s="29">
        <v>128366400</v>
      </c>
      <c r="D179" s="29">
        <v>128366400</v>
      </c>
      <c r="E179" s="29">
        <v>128378265</v>
      </c>
      <c r="F179" s="54">
        <v>26537744.239999998</v>
      </c>
      <c r="G179" s="60"/>
      <c r="H179" s="60"/>
      <c r="I179" s="40">
        <f t="shared" si="43"/>
        <v>20.67343497987012</v>
      </c>
      <c r="J179" s="11">
        <f t="shared" si="35"/>
        <v>-101828655.76000001</v>
      </c>
      <c r="K179" s="40">
        <f t="shared" si="44"/>
        <v>20.67343497987012</v>
      </c>
      <c r="L179" s="11">
        <f t="shared" si="36"/>
        <v>-101828655.76000001</v>
      </c>
      <c r="M179" s="40">
        <f t="shared" si="45"/>
        <v>20.671524295798825</v>
      </c>
      <c r="N179" s="11">
        <f t="shared" si="37"/>
        <v>-101840520.76000001</v>
      </c>
    </row>
    <row r="180" spans="1:14" ht="51" hidden="1" outlineLevel="7">
      <c r="A180" s="31" t="s">
        <v>219</v>
      </c>
      <c r="B180" s="34" t="s">
        <v>220</v>
      </c>
      <c r="C180" s="33">
        <v>128366400</v>
      </c>
      <c r="D180" s="33">
        <v>128366400</v>
      </c>
      <c r="E180" s="33">
        <v>128378265</v>
      </c>
      <c r="F180" s="54">
        <v>26537744.239999998</v>
      </c>
      <c r="G180" s="60"/>
      <c r="H180" s="60"/>
      <c r="I180" s="40">
        <f t="shared" si="43"/>
        <v>20.67343497987012</v>
      </c>
      <c r="J180" s="11">
        <f t="shared" si="35"/>
        <v>-101828655.76000001</v>
      </c>
      <c r="K180" s="40">
        <f t="shared" si="44"/>
        <v>20.67343497987012</v>
      </c>
      <c r="L180" s="11">
        <f t="shared" si="36"/>
        <v>-101828655.76000001</v>
      </c>
      <c r="M180" s="40">
        <f t="shared" si="45"/>
        <v>20.671524295798825</v>
      </c>
      <c r="N180" s="11">
        <f t="shared" si="37"/>
        <v>-101840520.76000001</v>
      </c>
    </row>
    <row r="181" spans="1:14" ht="89.25" hidden="1" outlineLevel="3">
      <c r="A181" s="27" t="s">
        <v>221</v>
      </c>
      <c r="B181" s="28" t="s">
        <v>222</v>
      </c>
      <c r="C181" s="29">
        <v>1530000</v>
      </c>
      <c r="D181" s="29">
        <v>1530000</v>
      </c>
      <c r="E181" s="29">
        <v>1530000</v>
      </c>
      <c r="F181" s="54">
        <v>185000</v>
      </c>
      <c r="G181" s="60"/>
      <c r="H181" s="60"/>
      <c r="I181" s="40">
        <f t="shared" si="43"/>
        <v>12.091503267973856</v>
      </c>
      <c r="J181" s="11">
        <f t="shared" si="35"/>
        <v>-1345000</v>
      </c>
      <c r="K181" s="40">
        <f t="shared" si="44"/>
        <v>12.091503267973856</v>
      </c>
      <c r="L181" s="11">
        <f t="shared" si="36"/>
        <v>-1345000</v>
      </c>
      <c r="M181" s="40">
        <f t="shared" si="45"/>
        <v>12.091503267973856</v>
      </c>
      <c r="N181" s="11">
        <f t="shared" si="37"/>
        <v>-1345000</v>
      </c>
    </row>
    <row r="182" spans="1:14" ht="102" hidden="1" outlineLevel="4">
      <c r="A182" s="27" t="s">
        <v>223</v>
      </c>
      <c r="B182" s="28" t="s">
        <v>224</v>
      </c>
      <c r="C182" s="29">
        <v>1530000</v>
      </c>
      <c r="D182" s="29">
        <v>1530000</v>
      </c>
      <c r="E182" s="29">
        <v>1530000</v>
      </c>
      <c r="F182" s="54">
        <v>185000</v>
      </c>
      <c r="G182" s="60"/>
      <c r="H182" s="60"/>
      <c r="I182" s="40">
        <f t="shared" si="43"/>
        <v>12.091503267973856</v>
      </c>
      <c r="J182" s="11">
        <f t="shared" si="35"/>
        <v>-1345000</v>
      </c>
      <c r="K182" s="40">
        <f t="shared" si="44"/>
        <v>12.091503267973856</v>
      </c>
      <c r="L182" s="11">
        <f t="shared" si="36"/>
        <v>-1345000</v>
      </c>
      <c r="M182" s="40">
        <f t="shared" si="45"/>
        <v>12.091503267973856</v>
      </c>
      <c r="N182" s="11">
        <f t="shared" si="37"/>
        <v>-1345000</v>
      </c>
    </row>
    <row r="183" spans="1:14" ht="89.25" hidden="1" outlineLevel="7">
      <c r="A183" s="31" t="s">
        <v>223</v>
      </c>
      <c r="B183" s="34" t="s">
        <v>224</v>
      </c>
      <c r="C183" s="33">
        <v>1530000</v>
      </c>
      <c r="D183" s="33">
        <v>1530000</v>
      </c>
      <c r="E183" s="33">
        <v>1530000</v>
      </c>
      <c r="F183" s="54">
        <v>185000</v>
      </c>
      <c r="G183" s="60"/>
      <c r="H183" s="60"/>
      <c r="I183" s="40">
        <f t="shared" si="43"/>
        <v>12.091503267973856</v>
      </c>
      <c r="J183" s="11">
        <f t="shared" si="35"/>
        <v>-1345000</v>
      </c>
      <c r="K183" s="40">
        <f t="shared" si="44"/>
        <v>12.091503267973856</v>
      </c>
      <c r="L183" s="11">
        <f t="shared" si="36"/>
        <v>-1345000</v>
      </c>
      <c r="M183" s="40">
        <f t="shared" si="45"/>
        <v>12.091503267973856</v>
      </c>
      <c r="N183" s="11">
        <f t="shared" si="37"/>
        <v>-1345000</v>
      </c>
    </row>
    <row r="184" spans="1:14" ht="76.5" hidden="1" outlineLevel="3">
      <c r="A184" s="27" t="s">
        <v>225</v>
      </c>
      <c r="B184" s="28" t="s">
        <v>226</v>
      </c>
      <c r="C184" s="29">
        <v>42500</v>
      </c>
      <c r="D184" s="29">
        <v>42500</v>
      </c>
      <c r="E184" s="29">
        <v>42500</v>
      </c>
      <c r="F184" s="54">
        <v>0</v>
      </c>
      <c r="G184" s="60"/>
      <c r="H184" s="60"/>
      <c r="I184" s="40">
        <f t="shared" si="43"/>
        <v>0</v>
      </c>
      <c r="J184" s="11">
        <f t="shared" si="35"/>
        <v>-42500</v>
      </c>
      <c r="K184" s="40">
        <f t="shared" si="44"/>
        <v>0</v>
      </c>
      <c r="L184" s="11">
        <f t="shared" si="36"/>
        <v>-42500</v>
      </c>
      <c r="M184" s="40">
        <f t="shared" si="45"/>
        <v>0</v>
      </c>
      <c r="N184" s="11">
        <f t="shared" si="37"/>
        <v>-42500</v>
      </c>
    </row>
    <row r="185" spans="1:14" ht="76.5" hidden="1" outlineLevel="4">
      <c r="A185" s="27" t="s">
        <v>227</v>
      </c>
      <c r="B185" s="28" t="s">
        <v>228</v>
      </c>
      <c r="C185" s="29">
        <v>42500</v>
      </c>
      <c r="D185" s="29">
        <v>42500</v>
      </c>
      <c r="E185" s="29">
        <v>42500</v>
      </c>
      <c r="F185" s="54">
        <v>0</v>
      </c>
      <c r="G185" s="60"/>
      <c r="H185" s="60"/>
      <c r="I185" s="40">
        <f t="shared" si="43"/>
        <v>0</v>
      </c>
      <c r="J185" s="11">
        <f t="shared" si="35"/>
        <v>-42500</v>
      </c>
      <c r="K185" s="40">
        <f t="shared" si="44"/>
        <v>0</v>
      </c>
      <c r="L185" s="11">
        <f t="shared" si="36"/>
        <v>-42500</v>
      </c>
      <c r="M185" s="40">
        <f t="shared" si="45"/>
        <v>0</v>
      </c>
      <c r="N185" s="11">
        <f t="shared" si="37"/>
        <v>-42500</v>
      </c>
    </row>
    <row r="186" spans="1:14" ht="63.75" hidden="1" outlineLevel="7">
      <c r="A186" s="31" t="s">
        <v>227</v>
      </c>
      <c r="B186" s="34" t="s">
        <v>228</v>
      </c>
      <c r="C186" s="33">
        <v>42500</v>
      </c>
      <c r="D186" s="33">
        <v>42500</v>
      </c>
      <c r="E186" s="33">
        <v>42500</v>
      </c>
      <c r="F186" s="54">
        <v>0</v>
      </c>
      <c r="G186" s="60"/>
      <c r="H186" s="60"/>
      <c r="I186" s="40">
        <f t="shared" si="43"/>
        <v>0</v>
      </c>
      <c r="J186" s="11">
        <f t="shared" si="35"/>
        <v>-42500</v>
      </c>
      <c r="K186" s="40">
        <f t="shared" si="44"/>
        <v>0</v>
      </c>
      <c r="L186" s="11">
        <f t="shared" si="36"/>
        <v>-42500</v>
      </c>
      <c r="M186" s="40">
        <f t="shared" si="45"/>
        <v>0</v>
      </c>
      <c r="N186" s="11">
        <f t="shared" si="37"/>
        <v>-42500</v>
      </c>
    </row>
    <row r="187" spans="1:14" ht="127.5" hidden="1" outlineLevel="3">
      <c r="A187" s="27" t="s">
        <v>229</v>
      </c>
      <c r="B187" s="30" t="s">
        <v>230</v>
      </c>
      <c r="C187" s="29">
        <v>4021400</v>
      </c>
      <c r="D187" s="29">
        <v>4021400</v>
      </c>
      <c r="E187" s="29">
        <v>4021380</v>
      </c>
      <c r="F187" s="54">
        <v>0</v>
      </c>
      <c r="G187" s="60"/>
      <c r="H187" s="60"/>
      <c r="I187" s="40">
        <f t="shared" si="43"/>
        <v>0</v>
      </c>
      <c r="J187" s="11">
        <f t="shared" si="35"/>
        <v>-4021400</v>
      </c>
      <c r="K187" s="40">
        <f t="shared" si="44"/>
        <v>0</v>
      </c>
      <c r="L187" s="11">
        <f t="shared" si="36"/>
        <v>-4021400</v>
      </c>
      <c r="M187" s="40">
        <f t="shared" si="45"/>
        <v>0</v>
      </c>
      <c r="N187" s="11">
        <f t="shared" si="37"/>
        <v>-4021380</v>
      </c>
    </row>
    <row r="188" spans="1:14" ht="140.25" hidden="1" outlineLevel="4">
      <c r="A188" s="27" t="s">
        <v>231</v>
      </c>
      <c r="B188" s="30" t="s">
        <v>232</v>
      </c>
      <c r="C188" s="29">
        <v>4021400</v>
      </c>
      <c r="D188" s="29">
        <v>4021400</v>
      </c>
      <c r="E188" s="29">
        <v>4021380</v>
      </c>
      <c r="F188" s="54">
        <v>0</v>
      </c>
      <c r="G188" s="60"/>
      <c r="H188" s="60"/>
      <c r="I188" s="40">
        <f t="shared" si="43"/>
        <v>0</v>
      </c>
      <c r="J188" s="11">
        <f t="shared" si="35"/>
        <v>-4021400</v>
      </c>
      <c r="K188" s="40">
        <f t="shared" si="44"/>
        <v>0</v>
      </c>
      <c r="L188" s="11">
        <f t="shared" si="36"/>
        <v>-4021400</v>
      </c>
      <c r="M188" s="40">
        <f t="shared" si="45"/>
        <v>0</v>
      </c>
      <c r="N188" s="11">
        <f t="shared" si="37"/>
        <v>-4021380</v>
      </c>
    </row>
    <row r="189" spans="1:14" ht="127.5" hidden="1" outlineLevel="7">
      <c r="A189" s="31" t="s">
        <v>231</v>
      </c>
      <c r="B189" s="32" t="s">
        <v>232</v>
      </c>
      <c r="C189" s="33">
        <v>4021400</v>
      </c>
      <c r="D189" s="33">
        <v>4021400</v>
      </c>
      <c r="E189" s="33">
        <v>4021380</v>
      </c>
      <c r="F189" s="54">
        <v>0</v>
      </c>
      <c r="G189" s="60"/>
      <c r="H189" s="60"/>
      <c r="I189" s="40">
        <f t="shared" si="43"/>
        <v>0</v>
      </c>
      <c r="J189" s="11">
        <f t="shared" si="35"/>
        <v>-4021400</v>
      </c>
      <c r="K189" s="40">
        <f t="shared" si="44"/>
        <v>0</v>
      </c>
      <c r="L189" s="11">
        <f t="shared" si="36"/>
        <v>-4021400</v>
      </c>
      <c r="M189" s="40">
        <f t="shared" si="45"/>
        <v>0</v>
      </c>
      <c r="N189" s="11">
        <f t="shared" si="37"/>
        <v>-4021380</v>
      </c>
    </row>
    <row r="190" spans="1:14" ht="38.25" hidden="1" outlineLevel="3">
      <c r="A190" s="27" t="s">
        <v>233</v>
      </c>
      <c r="B190" s="28" t="s">
        <v>234</v>
      </c>
      <c r="C190" s="29">
        <v>1238600</v>
      </c>
      <c r="D190" s="29">
        <v>1238600</v>
      </c>
      <c r="E190" s="29">
        <v>1238600</v>
      </c>
      <c r="F190" s="54">
        <v>293000</v>
      </c>
      <c r="G190" s="60"/>
      <c r="H190" s="60"/>
      <c r="I190" s="40">
        <f t="shared" si="43"/>
        <v>23.655740352010334</v>
      </c>
      <c r="J190" s="11">
        <f t="shared" si="35"/>
        <v>-945600</v>
      </c>
      <c r="K190" s="40">
        <f t="shared" si="44"/>
        <v>23.655740352010334</v>
      </c>
      <c r="L190" s="11">
        <f t="shared" si="36"/>
        <v>-945600</v>
      </c>
      <c r="M190" s="40">
        <f t="shared" si="45"/>
        <v>23.655740352010334</v>
      </c>
      <c r="N190" s="11">
        <f t="shared" si="37"/>
        <v>-945600</v>
      </c>
    </row>
    <row r="191" spans="1:14" ht="51" hidden="1" outlineLevel="4">
      <c r="A191" s="27" t="s">
        <v>235</v>
      </c>
      <c r="B191" s="28" t="s">
        <v>236</v>
      </c>
      <c r="C191" s="29">
        <v>1238600</v>
      </c>
      <c r="D191" s="29">
        <v>1238600</v>
      </c>
      <c r="E191" s="29">
        <v>1238600</v>
      </c>
      <c r="F191" s="54">
        <v>293000</v>
      </c>
      <c r="G191" s="60"/>
      <c r="H191" s="60"/>
      <c r="I191" s="40">
        <f t="shared" si="43"/>
        <v>23.655740352010334</v>
      </c>
      <c r="J191" s="11">
        <f t="shared" si="35"/>
        <v>-945600</v>
      </c>
      <c r="K191" s="40">
        <f t="shared" si="44"/>
        <v>23.655740352010334</v>
      </c>
      <c r="L191" s="11">
        <f t="shared" si="36"/>
        <v>-945600</v>
      </c>
      <c r="M191" s="40">
        <f t="shared" si="45"/>
        <v>23.655740352010334</v>
      </c>
      <c r="N191" s="11">
        <f t="shared" si="37"/>
        <v>-945600</v>
      </c>
    </row>
    <row r="192" spans="1:14" ht="38.25" hidden="1" outlineLevel="7">
      <c r="A192" s="31" t="s">
        <v>235</v>
      </c>
      <c r="B192" s="34" t="s">
        <v>236</v>
      </c>
      <c r="C192" s="33">
        <v>1238600</v>
      </c>
      <c r="D192" s="33">
        <v>1238600</v>
      </c>
      <c r="E192" s="33">
        <v>1238600</v>
      </c>
      <c r="F192" s="54">
        <v>293000</v>
      </c>
      <c r="G192" s="60"/>
      <c r="H192" s="60"/>
      <c r="I192" s="40">
        <f t="shared" si="43"/>
        <v>23.655740352010334</v>
      </c>
      <c r="J192" s="11">
        <f t="shared" si="35"/>
        <v>-945600</v>
      </c>
      <c r="K192" s="40">
        <f t="shared" si="44"/>
        <v>23.655740352010334</v>
      </c>
      <c r="L192" s="11">
        <f t="shared" si="36"/>
        <v>-945600</v>
      </c>
      <c r="M192" s="40">
        <f t="shared" si="45"/>
        <v>23.655740352010334</v>
      </c>
      <c r="N192" s="11">
        <f t="shared" si="37"/>
        <v>-945600</v>
      </c>
    </row>
    <row r="193" spans="1:14" hidden="1" outlineLevel="3">
      <c r="A193" s="27" t="s">
        <v>237</v>
      </c>
      <c r="B193" s="28" t="s">
        <v>238</v>
      </c>
      <c r="C193" s="29">
        <v>1205200</v>
      </c>
      <c r="D193" s="29">
        <v>1205200</v>
      </c>
      <c r="E193" s="29">
        <v>1193346</v>
      </c>
      <c r="F193" s="54">
        <v>0</v>
      </c>
      <c r="G193" s="60"/>
      <c r="H193" s="60"/>
      <c r="I193" s="40">
        <f t="shared" si="43"/>
        <v>0</v>
      </c>
      <c r="J193" s="11">
        <f t="shared" si="35"/>
        <v>-1205200</v>
      </c>
      <c r="K193" s="40">
        <f t="shared" si="44"/>
        <v>0</v>
      </c>
      <c r="L193" s="11">
        <f t="shared" si="36"/>
        <v>-1205200</v>
      </c>
      <c r="M193" s="40">
        <f t="shared" si="45"/>
        <v>0</v>
      </c>
      <c r="N193" s="11">
        <f t="shared" si="37"/>
        <v>-1193346</v>
      </c>
    </row>
    <row r="194" spans="1:14" ht="25.5" hidden="1" outlineLevel="4">
      <c r="A194" s="27" t="s">
        <v>239</v>
      </c>
      <c r="B194" s="28" t="s">
        <v>240</v>
      </c>
      <c r="C194" s="29">
        <v>1205200</v>
      </c>
      <c r="D194" s="29">
        <v>1205200</v>
      </c>
      <c r="E194" s="29">
        <v>1193346</v>
      </c>
      <c r="F194" s="54">
        <v>0</v>
      </c>
      <c r="G194" s="60"/>
      <c r="H194" s="60"/>
      <c r="I194" s="40">
        <f t="shared" si="43"/>
        <v>0</v>
      </c>
      <c r="J194" s="11">
        <f t="shared" si="35"/>
        <v>-1205200</v>
      </c>
      <c r="K194" s="40">
        <f t="shared" si="44"/>
        <v>0</v>
      </c>
      <c r="L194" s="11">
        <f t="shared" si="36"/>
        <v>-1205200</v>
      </c>
      <c r="M194" s="40">
        <f t="shared" si="45"/>
        <v>0</v>
      </c>
      <c r="N194" s="11">
        <f t="shared" si="37"/>
        <v>-1193346</v>
      </c>
    </row>
    <row r="195" spans="1:14" ht="25.5" hidden="1" outlineLevel="7">
      <c r="A195" s="31" t="s">
        <v>239</v>
      </c>
      <c r="B195" s="34" t="s">
        <v>240</v>
      </c>
      <c r="C195" s="33">
        <v>1205200</v>
      </c>
      <c r="D195" s="33">
        <v>1205200</v>
      </c>
      <c r="E195" s="33">
        <v>1193346</v>
      </c>
      <c r="F195" s="54">
        <v>0</v>
      </c>
      <c r="G195" s="60"/>
      <c r="H195" s="60"/>
      <c r="I195" s="40">
        <f t="shared" si="43"/>
        <v>0</v>
      </c>
      <c r="J195" s="11">
        <f t="shared" si="35"/>
        <v>-1205200</v>
      </c>
      <c r="K195" s="40">
        <f t="shared" si="44"/>
        <v>0</v>
      </c>
      <c r="L195" s="11">
        <f t="shared" si="36"/>
        <v>-1205200</v>
      </c>
      <c r="M195" s="40">
        <f t="shared" si="45"/>
        <v>0</v>
      </c>
      <c r="N195" s="11">
        <f t="shared" si="37"/>
        <v>-1193346</v>
      </c>
    </row>
    <row r="196" spans="1:14" outlineLevel="2">
      <c r="A196" s="27" t="s">
        <v>241</v>
      </c>
      <c r="B196" s="28" t="s">
        <v>242</v>
      </c>
      <c r="C196" s="29">
        <f>C197+C201+C202+C200</f>
        <v>6233476.5899999999</v>
      </c>
      <c r="D196" s="29">
        <f t="shared" ref="D196:F196" si="47">D197+D201+D202+D200</f>
        <v>1662299</v>
      </c>
      <c r="E196" s="29">
        <f t="shared" si="47"/>
        <v>18034336.780000001</v>
      </c>
      <c r="F196" s="56">
        <f t="shared" si="47"/>
        <v>17866090.969999999</v>
      </c>
      <c r="G196" s="62">
        <f>F196/F13*100</f>
        <v>5.1838582572893879</v>
      </c>
      <c r="H196" s="62" t="s">
        <v>297</v>
      </c>
      <c r="I196" s="40">
        <f t="shared" ref="I196:I214" si="48">F196/C196*100</f>
        <v>286.6151931758518</v>
      </c>
      <c r="J196" s="11">
        <f t="shared" si="35"/>
        <v>11632614.379999999</v>
      </c>
      <c r="K196" s="40">
        <f t="shared" si="44"/>
        <v>1074.7820319930408</v>
      </c>
      <c r="L196" s="11">
        <f t="shared" si="36"/>
        <v>16203791.969999999</v>
      </c>
      <c r="M196" s="40">
        <f t="shared" si="45"/>
        <v>99.067080691392064</v>
      </c>
      <c r="N196" s="11">
        <f t="shared" si="37"/>
        <v>-168245.81000000238</v>
      </c>
    </row>
    <row r="197" spans="1:14" s="42" customFormat="1" ht="63.75" outlineLevel="3" collapsed="1">
      <c r="A197" s="31" t="s">
        <v>243</v>
      </c>
      <c r="B197" s="34" t="s">
        <v>244</v>
      </c>
      <c r="C197" s="33">
        <v>3524878.59</v>
      </c>
      <c r="D197" s="33">
        <v>1662299</v>
      </c>
      <c r="E197" s="33">
        <v>6879770.7800000003</v>
      </c>
      <c r="F197" s="55">
        <v>6879770.7800000003</v>
      </c>
      <c r="G197" s="61">
        <f>F197/F13*100</f>
        <v>1.9961700982070649</v>
      </c>
      <c r="H197" s="61" t="s">
        <v>297</v>
      </c>
      <c r="I197" s="45">
        <f t="shared" si="48"/>
        <v>195.1775246817792</v>
      </c>
      <c r="J197" s="46">
        <f t="shared" si="35"/>
        <v>3354892.1900000004</v>
      </c>
      <c r="K197" s="45">
        <f t="shared" si="44"/>
        <v>413.87083671469452</v>
      </c>
      <c r="L197" s="46">
        <f t="shared" si="36"/>
        <v>5217471.78</v>
      </c>
      <c r="M197" s="45">
        <f t="shared" si="45"/>
        <v>100</v>
      </c>
      <c r="N197" s="46">
        <f t="shared" si="37"/>
        <v>0</v>
      </c>
    </row>
    <row r="198" spans="1:14" s="42" customFormat="1" ht="76.5" hidden="1" outlineLevel="4">
      <c r="A198" s="31" t="s">
        <v>245</v>
      </c>
      <c r="B198" s="34" t="s">
        <v>246</v>
      </c>
      <c r="C198" s="33">
        <v>1228094.5</v>
      </c>
      <c r="D198" s="33">
        <v>1662299</v>
      </c>
      <c r="E198" s="33">
        <v>6176053.2400000002</v>
      </c>
      <c r="F198" s="55">
        <v>5220359.22</v>
      </c>
      <c r="G198" s="61"/>
      <c r="H198" s="61"/>
      <c r="I198" s="45">
        <f t="shared" si="48"/>
        <v>425.07797404841403</v>
      </c>
      <c r="J198" s="46">
        <f t="shared" si="35"/>
        <v>3992264.7199999997</v>
      </c>
      <c r="K198" s="45">
        <f t="shared" si="44"/>
        <v>314.04453831711379</v>
      </c>
      <c r="L198" s="46">
        <f t="shared" si="36"/>
        <v>3558060.2199999997</v>
      </c>
      <c r="M198" s="45">
        <f t="shared" si="45"/>
        <v>84.525813122686088</v>
      </c>
      <c r="N198" s="46">
        <f t="shared" si="37"/>
        <v>-955694.02000000048</v>
      </c>
    </row>
    <row r="199" spans="1:14" s="42" customFormat="1" ht="76.5" hidden="1" outlineLevel="7">
      <c r="A199" s="31" t="s">
        <v>245</v>
      </c>
      <c r="B199" s="34" t="s">
        <v>246</v>
      </c>
      <c r="C199" s="33">
        <v>1228094.5</v>
      </c>
      <c r="D199" s="33">
        <v>1662299</v>
      </c>
      <c r="E199" s="33">
        <v>6176053.2400000002</v>
      </c>
      <c r="F199" s="55">
        <v>5220359.22</v>
      </c>
      <c r="G199" s="61"/>
      <c r="H199" s="61"/>
      <c r="I199" s="45">
        <f t="shared" si="48"/>
        <v>425.07797404841403</v>
      </c>
      <c r="J199" s="46">
        <f t="shared" si="35"/>
        <v>3992264.7199999997</v>
      </c>
      <c r="K199" s="45">
        <f t="shared" si="44"/>
        <v>314.04453831711379</v>
      </c>
      <c r="L199" s="46">
        <f t="shared" si="36"/>
        <v>3558060.2199999997</v>
      </c>
      <c r="M199" s="45">
        <f t="shared" si="45"/>
        <v>84.525813122686088</v>
      </c>
      <c r="N199" s="46">
        <f t="shared" si="37"/>
        <v>-955694.02000000048</v>
      </c>
    </row>
    <row r="200" spans="1:14" s="42" customFormat="1" ht="51" outlineLevel="7">
      <c r="A200" s="31" t="s">
        <v>290</v>
      </c>
      <c r="B200" s="34" t="s">
        <v>291</v>
      </c>
      <c r="C200" s="33">
        <v>3180</v>
      </c>
      <c r="D200" s="33">
        <v>0</v>
      </c>
      <c r="E200" s="33">
        <v>0</v>
      </c>
      <c r="F200" s="55">
        <v>0</v>
      </c>
      <c r="G200" s="61">
        <v>0</v>
      </c>
      <c r="H200" s="61" t="s">
        <v>297</v>
      </c>
      <c r="I200" s="45">
        <f t="shared" si="48"/>
        <v>0</v>
      </c>
      <c r="J200" s="46">
        <f t="shared" si="35"/>
        <v>-3180</v>
      </c>
      <c r="K200" s="45">
        <v>0</v>
      </c>
      <c r="L200" s="46">
        <f t="shared" si="36"/>
        <v>0</v>
      </c>
      <c r="M200" s="45">
        <v>0</v>
      </c>
      <c r="N200" s="46">
        <f t="shared" si="37"/>
        <v>0</v>
      </c>
    </row>
    <row r="201" spans="1:14" s="42" customFormat="1" ht="76.5" outlineLevel="7">
      <c r="A201" s="31" t="s">
        <v>284</v>
      </c>
      <c r="B201" s="34" t="s">
        <v>285</v>
      </c>
      <c r="C201" s="33">
        <v>100000</v>
      </c>
      <c r="D201" s="33">
        <v>0</v>
      </c>
      <c r="E201" s="33">
        <v>0</v>
      </c>
      <c r="F201" s="55">
        <v>0</v>
      </c>
      <c r="G201" s="61">
        <v>0</v>
      </c>
      <c r="H201" s="61" t="s">
        <v>297</v>
      </c>
      <c r="I201" s="45">
        <f t="shared" si="48"/>
        <v>0</v>
      </c>
      <c r="J201" s="46">
        <f t="shared" si="35"/>
        <v>-100000</v>
      </c>
      <c r="K201" s="45">
        <v>0</v>
      </c>
      <c r="L201" s="46">
        <f t="shared" si="36"/>
        <v>0</v>
      </c>
      <c r="M201" s="45">
        <v>0</v>
      </c>
      <c r="N201" s="46">
        <f t="shared" si="37"/>
        <v>0</v>
      </c>
    </row>
    <row r="202" spans="1:14" s="42" customFormat="1" ht="38.25" outlineLevel="7">
      <c r="A202" s="31" t="s">
        <v>286</v>
      </c>
      <c r="B202" s="34" t="s">
        <v>287</v>
      </c>
      <c r="C202" s="33">
        <v>2605418</v>
      </c>
      <c r="D202" s="33">
        <v>0</v>
      </c>
      <c r="E202" s="33">
        <v>11154566</v>
      </c>
      <c r="F202" s="55">
        <v>10986320.189999999</v>
      </c>
      <c r="G202" s="61">
        <f>F202/F13*100</f>
        <v>3.1876881590823234</v>
      </c>
      <c r="H202" s="61" t="s">
        <v>297</v>
      </c>
      <c r="I202" s="45">
        <f t="shared" si="48"/>
        <v>421.67207680303119</v>
      </c>
      <c r="J202" s="46">
        <f t="shared" si="35"/>
        <v>8380902.1899999995</v>
      </c>
      <c r="K202" s="45">
        <v>0</v>
      </c>
      <c r="L202" s="46">
        <f t="shared" si="36"/>
        <v>10986320.189999999</v>
      </c>
      <c r="M202" s="45">
        <f t="shared" ref="M202:M213" si="49">F202/E202*100</f>
        <v>98.491686633079226</v>
      </c>
      <c r="N202" s="46">
        <f t="shared" si="37"/>
        <v>-168245.81000000052</v>
      </c>
    </row>
    <row r="203" spans="1:14" s="18" customFormat="1" ht="25.5" outlineLevel="7">
      <c r="A203" s="35" t="s">
        <v>276</v>
      </c>
      <c r="B203" s="19" t="s">
        <v>278</v>
      </c>
      <c r="C203" s="20">
        <f>C204</f>
        <v>9803000</v>
      </c>
      <c r="D203" s="20">
        <f t="shared" ref="D203:F203" si="50">D204</f>
        <v>0</v>
      </c>
      <c r="E203" s="20">
        <f t="shared" si="50"/>
        <v>375000</v>
      </c>
      <c r="F203" s="54">
        <f t="shared" si="50"/>
        <v>375000</v>
      </c>
      <c r="G203" s="60">
        <f>F203/F13*100</f>
        <v>0.1088065010834052</v>
      </c>
      <c r="H203" s="62" t="s">
        <v>297</v>
      </c>
      <c r="I203" s="40">
        <f t="shared" si="48"/>
        <v>3.8253595838008776</v>
      </c>
      <c r="J203" s="11">
        <f t="shared" si="35"/>
        <v>-9428000</v>
      </c>
      <c r="K203" s="40">
        <v>0</v>
      </c>
      <c r="L203" s="11">
        <f t="shared" si="36"/>
        <v>375000</v>
      </c>
      <c r="M203" s="40">
        <f t="shared" si="49"/>
        <v>100</v>
      </c>
      <c r="N203" s="11">
        <f t="shared" si="37"/>
        <v>0</v>
      </c>
    </row>
    <row r="204" spans="1:14" s="42" customFormat="1" ht="25.5" outlineLevel="7">
      <c r="A204" s="31" t="s">
        <v>277</v>
      </c>
      <c r="B204" s="34" t="s">
        <v>279</v>
      </c>
      <c r="C204" s="33">
        <v>9803000</v>
      </c>
      <c r="D204" s="33">
        <v>0</v>
      </c>
      <c r="E204" s="33">
        <v>375000</v>
      </c>
      <c r="F204" s="55">
        <v>375000</v>
      </c>
      <c r="G204" s="61">
        <f>F204/F13*100</f>
        <v>0.1088065010834052</v>
      </c>
      <c r="H204" s="61" t="s">
        <v>297</v>
      </c>
      <c r="I204" s="45">
        <f t="shared" si="48"/>
        <v>3.8253595838008776</v>
      </c>
      <c r="J204" s="46">
        <f t="shared" si="35"/>
        <v>-9428000</v>
      </c>
      <c r="K204" s="45">
        <v>0</v>
      </c>
      <c r="L204" s="46">
        <f t="shared" si="36"/>
        <v>375000</v>
      </c>
      <c r="M204" s="45">
        <f t="shared" si="49"/>
        <v>100</v>
      </c>
      <c r="N204" s="46">
        <f t="shared" si="37"/>
        <v>0</v>
      </c>
    </row>
    <row r="205" spans="1:14" ht="101.25" customHeight="1" outlineLevel="1" collapsed="1">
      <c r="A205" s="27" t="s">
        <v>247</v>
      </c>
      <c r="B205" s="28" t="s">
        <v>248</v>
      </c>
      <c r="C205" s="29">
        <v>587324.73</v>
      </c>
      <c r="D205" s="29">
        <v>0</v>
      </c>
      <c r="E205" s="29">
        <v>342295.6</v>
      </c>
      <c r="F205" s="54">
        <v>2338743.1800000002</v>
      </c>
      <c r="G205" s="60">
        <f>F205/F13*100</f>
        <v>0.67858789959593735</v>
      </c>
      <c r="H205" s="62" t="s">
        <v>297</v>
      </c>
      <c r="I205" s="40">
        <f t="shared" si="48"/>
        <v>398.20274211848704</v>
      </c>
      <c r="J205" s="11">
        <f t="shared" ref="J205:J214" si="51">F205-C205</f>
        <v>1751418.4500000002</v>
      </c>
      <c r="K205" s="40">
        <v>0</v>
      </c>
      <c r="L205" s="11">
        <f t="shared" ref="L205:L214" si="52">F205-D205</f>
        <v>2338743.1800000002</v>
      </c>
      <c r="M205" s="40">
        <f t="shared" si="49"/>
        <v>683.2524811887738</v>
      </c>
      <c r="N205" s="11">
        <f t="shared" ref="N205:N214" si="53">F205-E205</f>
        <v>1996447.58</v>
      </c>
    </row>
    <row r="206" spans="1:14" ht="89.25" hidden="1" outlineLevel="2">
      <c r="A206" s="27" t="s">
        <v>249</v>
      </c>
      <c r="B206" s="28" t="s">
        <v>250</v>
      </c>
      <c r="C206" s="29">
        <v>0</v>
      </c>
      <c r="D206" s="29">
        <v>0</v>
      </c>
      <c r="E206" s="29">
        <v>342295.6</v>
      </c>
      <c r="F206" s="54">
        <v>342295.6</v>
      </c>
      <c r="G206" s="60"/>
      <c r="H206" s="60"/>
      <c r="I206" s="40" t="e">
        <f t="shared" si="48"/>
        <v>#DIV/0!</v>
      </c>
      <c r="J206" s="11">
        <f t="shared" si="51"/>
        <v>342295.6</v>
      </c>
      <c r="K206" s="40" t="e">
        <f t="shared" ref="K206:K213" si="54">F206/D206*100</f>
        <v>#DIV/0!</v>
      </c>
      <c r="L206" s="11">
        <f t="shared" si="52"/>
        <v>342295.6</v>
      </c>
      <c r="M206" s="40">
        <f t="shared" si="49"/>
        <v>100</v>
      </c>
      <c r="N206" s="11">
        <f t="shared" si="53"/>
        <v>0</v>
      </c>
    </row>
    <row r="207" spans="1:14" ht="89.25" hidden="1" outlineLevel="3">
      <c r="A207" s="27" t="s">
        <v>251</v>
      </c>
      <c r="B207" s="28" t="s">
        <v>252</v>
      </c>
      <c r="C207" s="29">
        <v>0</v>
      </c>
      <c r="D207" s="29">
        <v>0</v>
      </c>
      <c r="E207" s="29">
        <v>342295.6</v>
      </c>
      <c r="F207" s="54">
        <v>342295.6</v>
      </c>
      <c r="G207" s="60"/>
      <c r="H207" s="60"/>
      <c r="I207" s="40" t="e">
        <f t="shared" si="48"/>
        <v>#DIV/0!</v>
      </c>
      <c r="J207" s="11">
        <f t="shared" si="51"/>
        <v>342295.6</v>
      </c>
      <c r="K207" s="40" t="e">
        <f t="shared" si="54"/>
        <v>#DIV/0!</v>
      </c>
      <c r="L207" s="11">
        <f t="shared" si="52"/>
        <v>342295.6</v>
      </c>
      <c r="M207" s="40">
        <f t="shared" si="49"/>
        <v>100</v>
      </c>
      <c r="N207" s="11">
        <f t="shared" si="53"/>
        <v>0</v>
      </c>
    </row>
    <row r="208" spans="1:14" ht="76.5" hidden="1" outlineLevel="4">
      <c r="A208" s="27" t="s">
        <v>253</v>
      </c>
      <c r="B208" s="28" t="s">
        <v>254</v>
      </c>
      <c r="C208" s="29">
        <v>0</v>
      </c>
      <c r="D208" s="29">
        <v>0</v>
      </c>
      <c r="E208" s="29">
        <v>342295.6</v>
      </c>
      <c r="F208" s="54">
        <v>342295.6</v>
      </c>
      <c r="G208" s="60"/>
      <c r="H208" s="60"/>
      <c r="I208" s="40" t="e">
        <f t="shared" si="48"/>
        <v>#DIV/0!</v>
      </c>
      <c r="J208" s="11">
        <f t="shared" si="51"/>
        <v>342295.6</v>
      </c>
      <c r="K208" s="40" t="e">
        <f t="shared" si="54"/>
        <v>#DIV/0!</v>
      </c>
      <c r="L208" s="11">
        <f t="shared" si="52"/>
        <v>342295.6</v>
      </c>
      <c r="M208" s="40">
        <f t="shared" si="49"/>
        <v>100</v>
      </c>
      <c r="N208" s="11">
        <f t="shared" si="53"/>
        <v>0</v>
      </c>
    </row>
    <row r="209" spans="1:14" ht="76.5" hidden="1" outlineLevel="7">
      <c r="A209" s="31" t="s">
        <v>253</v>
      </c>
      <c r="B209" s="34" t="s">
        <v>254</v>
      </c>
      <c r="C209" s="33">
        <v>0</v>
      </c>
      <c r="D209" s="33">
        <v>0</v>
      </c>
      <c r="E209" s="33">
        <v>342295.6</v>
      </c>
      <c r="F209" s="54">
        <v>342295.6</v>
      </c>
      <c r="G209" s="60"/>
      <c r="H209" s="60"/>
      <c r="I209" s="40" t="e">
        <f t="shared" si="48"/>
        <v>#DIV/0!</v>
      </c>
      <c r="J209" s="11">
        <f t="shared" si="51"/>
        <v>342295.6</v>
      </c>
      <c r="K209" s="40" t="e">
        <f t="shared" si="54"/>
        <v>#DIV/0!</v>
      </c>
      <c r="L209" s="11">
        <f t="shared" si="52"/>
        <v>342295.6</v>
      </c>
      <c r="M209" s="40">
        <f t="shared" si="49"/>
        <v>100</v>
      </c>
      <c r="N209" s="11">
        <f t="shared" si="53"/>
        <v>0</v>
      </c>
    </row>
    <row r="210" spans="1:14" ht="51" hidden="1" outlineLevel="2">
      <c r="A210" s="27" t="s">
        <v>255</v>
      </c>
      <c r="B210" s="28" t="s">
        <v>256</v>
      </c>
      <c r="C210" s="29">
        <v>0</v>
      </c>
      <c r="D210" s="29">
        <v>0</v>
      </c>
      <c r="E210" s="29">
        <v>0</v>
      </c>
      <c r="F210" s="54">
        <v>1996447.58</v>
      </c>
      <c r="G210" s="60"/>
      <c r="H210" s="60"/>
      <c r="I210" s="40" t="e">
        <f t="shared" si="48"/>
        <v>#DIV/0!</v>
      </c>
      <c r="J210" s="11">
        <f t="shared" si="51"/>
        <v>1996447.58</v>
      </c>
      <c r="K210" s="40" t="e">
        <f t="shared" si="54"/>
        <v>#DIV/0!</v>
      </c>
      <c r="L210" s="11">
        <f t="shared" si="52"/>
        <v>1996447.58</v>
      </c>
      <c r="M210" s="40" t="e">
        <f t="shared" si="49"/>
        <v>#DIV/0!</v>
      </c>
      <c r="N210" s="11">
        <f t="shared" si="53"/>
        <v>1996447.58</v>
      </c>
    </row>
    <row r="211" spans="1:14" ht="38.25" hidden="1" outlineLevel="3">
      <c r="A211" s="27" t="s">
        <v>257</v>
      </c>
      <c r="B211" s="28" t="s">
        <v>258</v>
      </c>
      <c r="C211" s="29">
        <v>0</v>
      </c>
      <c r="D211" s="29">
        <v>0</v>
      </c>
      <c r="E211" s="29">
        <v>0</v>
      </c>
      <c r="F211" s="54">
        <v>1996447.58</v>
      </c>
      <c r="G211" s="60"/>
      <c r="H211" s="60"/>
      <c r="I211" s="40" t="e">
        <f t="shared" si="48"/>
        <v>#DIV/0!</v>
      </c>
      <c r="J211" s="11">
        <f t="shared" si="51"/>
        <v>1996447.58</v>
      </c>
      <c r="K211" s="40" t="e">
        <f t="shared" si="54"/>
        <v>#DIV/0!</v>
      </c>
      <c r="L211" s="11">
        <f t="shared" si="52"/>
        <v>1996447.58</v>
      </c>
      <c r="M211" s="40" t="e">
        <f t="shared" si="49"/>
        <v>#DIV/0!</v>
      </c>
      <c r="N211" s="11">
        <f t="shared" si="53"/>
        <v>1996447.58</v>
      </c>
    </row>
    <row r="212" spans="1:14" ht="51" hidden="1" outlineLevel="4">
      <c r="A212" s="27" t="s">
        <v>259</v>
      </c>
      <c r="B212" s="28" t="s">
        <v>260</v>
      </c>
      <c r="C212" s="29">
        <v>0</v>
      </c>
      <c r="D212" s="29">
        <v>0</v>
      </c>
      <c r="E212" s="29">
        <v>0</v>
      </c>
      <c r="F212" s="54">
        <v>1996447.58</v>
      </c>
      <c r="G212" s="60"/>
      <c r="H212" s="60"/>
      <c r="I212" s="40" t="e">
        <f t="shared" si="48"/>
        <v>#DIV/0!</v>
      </c>
      <c r="J212" s="11">
        <f t="shared" si="51"/>
        <v>1996447.58</v>
      </c>
      <c r="K212" s="40" t="e">
        <f t="shared" si="54"/>
        <v>#DIV/0!</v>
      </c>
      <c r="L212" s="11">
        <f t="shared" si="52"/>
        <v>1996447.58</v>
      </c>
      <c r="M212" s="40" t="e">
        <f t="shared" si="49"/>
        <v>#DIV/0!</v>
      </c>
      <c r="N212" s="11">
        <f t="shared" si="53"/>
        <v>1996447.58</v>
      </c>
    </row>
    <row r="213" spans="1:14" ht="38.25" hidden="1" outlineLevel="7">
      <c r="A213" s="31" t="s">
        <v>259</v>
      </c>
      <c r="B213" s="34" t="s">
        <v>260</v>
      </c>
      <c r="C213" s="33">
        <v>0</v>
      </c>
      <c r="D213" s="33">
        <v>0</v>
      </c>
      <c r="E213" s="33">
        <v>0</v>
      </c>
      <c r="F213" s="54">
        <v>1996447.58</v>
      </c>
      <c r="G213" s="60"/>
      <c r="H213" s="60"/>
      <c r="I213" s="40" t="e">
        <f t="shared" si="48"/>
        <v>#DIV/0!</v>
      </c>
      <c r="J213" s="11">
        <f t="shared" si="51"/>
        <v>1996447.58</v>
      </c>
      <c r="K213" s="40" t="e">
        <f t="shared" si="54"/>
        <v>#DIV/0!</v>
      </c>
      <c r="L213" s="11">
        <f t="shared" si="52"/>
        <v>1996447.58</v>
      </c>
      <c r="M213" s="40" t="e">
        <f t="shared" si="49"/>
        <v>#DIV/0!</v>
      </c>
      <c r="N213" s="11">
        <f t="shared" si="53"/>
        <v>1996447.58</v>
      </c>
    </row>
    <row r="214" spans="1:14" ht="51" outlineLevel="1" collapsed="1">
      <c r="A214" s="27" t="s">
        <v>261</v>
      </c>
      <c r="B214" s="28" t="s">
        <v>262</v>
      </c>
      <c r="C214" s="29">
        <v>-682653.69</v>
      </c>
      <c r="D214" s="29">
        <v>0</v>
      </c>
      <c r="E214" s="29">
        <v>0</v>
      </c>
      <c r="F214" s="54">
        <v>-2704829.63</v>
      </c>
      <c r="G214" s="60">
        <f>F214/F13*100</f>
        <v>-0.78480812817872392</v>
      </c>
      <c r="H214" s="62" t="s">
        <v>297</v>
      </c>
      <c r="I214" s="40">
        <f t="shared" si="48"/>
        <v>396.22280954783974</v>
      </c>
      <c r="J214" s="11">
        <f t="shared" si="51"/>
        <v>-2022175.94</v>
      </c>
      <c r="K214" s="40">
        <v>0</v>
      </c>
      <c r="L214" s="11">
        <f t="shared" si="52"/>
        <v>-2704829.63</v>
      </c>
      <c r="M214" s="40">
        <v>0</v>
      </c>
      <c r="N214" s="11">
        <f t="shared" si="53"/>
        <v>-2704829.63</v>
      </c>
    </row>
    <row r="215" spans="1:14" ht="63.75" hidden="1" outlineLevel="2">
      <c r="A215" s="12" t="s">
        <v>263</v>
      </c>
      <c r="B215" s="13" t="s">
        <v>264</v>
      </c>
      <c r="C215" s="13"/>
      <c r="D215" s="14">
        <v>0</v>
      </c>
      <c r="E215" s="14">
        <v>0</v>
      </c>
      <c r="F215" s="21">
        <v>-2684612.75</v>
      </c>
      <c r="G215" s="51"/>
      <c r="H215" s="51"/>
      <c r="I215" s="41"/>
      <c r="J215" s="22"/>
      <c r="K215" s="41"/>
      <c r="L215" s="22"/>
      <c r="M215" s="41"/>
      <c r="N215" s="22"/>
    </row>
    <row r="216" spans="1:14" ht="76.5" hidden="1" outlineLevel="3">
      <c r="A216" s="12" t="s">
        <v>265</v>
      </c>
      <c r="B216" s="13" t="s">
        <v>266</v>
      </c>
      <c r="C216" s="13"/>
      <c r="D216" s="14">
        <v>0</v>
      </c>
      <c r="E216" s="14">
        <v>0</v>
      </c>
      <c r="F216" s="21">
        <v>-410922</v>
      </c>
      <c r="G216" s="51"/>
      <c r="H216" s="51"/>
      <c r="I216" s="41"/>
      <c r="J216" s="22"/>
      <c r="K216" s="41"/>
      <c r="L216" s="22"/>
      <c r="M216" s="41"/>
      <c r="N216" s="22"/>
    </row>
    <row r="217" spans="1:14" ht="63.75" hidden="1" outlineLevel="7">
      <c r="A217" s="15" t="s">
        <v>265</v>
      </c>
      <c r="B217" s="17" t="s">
        <v>266</v>
      </c>
      <c r="C217" s="17"/>
      <c r="D217" s="16">
        <v>0</v>
      </c>
      <c r="E217" s="16">
        <v>0</v>
      </c>
      <c r="F217" s="23">
        <v>-410922</v>
      </c>
      <c r="G217" s="52"/>
      <c r="H217" s="52"/>
      <c r="I217" s="41"/>
      <c r="J217" s="22"/>
      <c r="K217" s="41"/>
      <c r="L217" s="22"/>
      <c r="M217" s="41"/>
      <c r="N217" s="22"/>
    </row>
    <row r="218" spans="1:14" ht="63.75" hidden="1" outlineLevel="3">
      <c r="A218" s="12" t="s">
        <v>267</v>
      </c>
      <c r="B218" s="13" t="s">
        <v>268</v>
      </c>
      <c r="C218" s="13"/>
      <c r="D218" s="14">
        <v>0</v>
      </c>
      <c r="E218" s="14">
        <v>0</v>
      </c>
      <c r="F218" s="21">
        <v>-2273690.75</v>
      </c>
      <c r="G218" s="51"/>
      <c r="H218" s="51"/>
      <c r="I218" s="41"/>
      <c r="J218" s="22"/>
      <c r="K218" s="41"/>
      <c r="L218" s="22"/>
      <c r="M218" s="41"/>
      <c r="N218" s="22"/>
    </row>
    <row r="219" spans="1:14" ht="63.75" hidden="1" outlineLevel="7">
      <c r="A219" s="15" t="s">
        <v>267</v>
      </c>
      <c r="B219" s="17" t="s">
        <v>268</v>
      </c>
      <c r="C219" s="17"/>
      <c r="D219" s="16">
        <v>0</v>
      </c>
      <c r="E219" s="16">
        <v>0</v>
      </c>
      <c r="F219" s="23">
        <v>-2273690.75</v>
      </c>
      <c r="G219" s="52"/>
      <c r="H219" s="52"/>
      <c r="I219" s="41"/>
      <c r="J219" s="22"/>
      <c r="K219" s="41"/>
      <c r="L219" s="22"/>
      <c r="M219" s="41"/>
      <c r="N219" s="22"/>
    </row>
  </sheetData>
  <mergeCells count="6">
    <mergeCell ref="K11:L11"/>
    <mergeCell ref="M11:N11"/>
    <mergeCell ref="A5:N8"/>
    <mergeCell ref="A1:F1"/>
    <mergeCell ref="A9:F9"/>
    <mergeCell ref="I11:J11"/>
  </mergeCells>
  <pageMargins left="0.74803149606299213" right="0.74803149606299213" top="0.17" bottom="0.16" header="0.17" footer="0.16"/>
  <pageSetup paperSize="9" scale="87" fitToHeight="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N334"/>
  <sheetViews>
    <sheetView tabSelected="1" workbookViewId="0">
      <selection activeCell="Q24" sqref="Q24"/>
    </sheetView>
  </sheetViews>
  <sheetFormatPr defaultRowHeight="12.75" customHeight="1" outlineLevelRow="7"/>
  <cols>
    <col min="1" max="1" width="19" style="71" customWidth="1"/>
    <col min="2" max="2" width="30.7109375" style="71" customWidth="1"/>
    <col min="3" max="3" width="12" style="109" customWidth="1"/>
    <col min="4" max="4" width="11.85546875" style="71" customWidth="1"/>
    <col min="5" max="5" width="11.5703125" style="71" customWidth="1"/>
    <col min="6" max="6" width="11.7109375" style="71" customWidth="1"/>
    <col min="7" max="7" width="8" style="71" customWidth="1"/>
    <col min="8" max="8" width="8.42578125" style="71" customWidth="1"/>
    <col min="9" max="9" width="5.7109375" style="71" customWidth="1"/>
    <col min="10" max="10" width="11.28515625" style="71" customWidth="1"/>
    <col min="11" max="11" width="6" style="71" customWidth="1"/>
    <col min="12" max="12" width="11" style="71" customWidth="1"/>
    <col min="13" max="13" width="5.85546875" style="71" customWidth="1"/>
    <col min="14" max="14" width="10.85546875" style="71" customWidth="1"/>
    <col min="15" max="16384" width="9.140625" style="71"/>
  </cols>
  <sheetData>
    <row r="1" spans="1:14" ht="12">
      <c r="A1" s="68"/>
      <c r="B1" s="69"/>
      <c r="C1" s="70"/>
      <c r="D1" s="69"/>
      <c r="E1" s="69"/>
      <c r="F1" s="69"/>
      <c r="G1" s="69"/>
      <c r="H1" s="69"/>
      <c r="I1" s="69"/>
      <c r="J1" s="69"/>
      <c r="K1" s="69"/>
      <c r="L1" s="69"/>
      <c r="M1" s="69"/>
      <c r="N1" s="69"/>
    </row>
    <row r="2" spans="1:14" ht="18.75">
      <c r="A2" s="72" t="s">
        <v>307</v>
      </c>
      <c r="B2" s="72"/>
      <c r="C2" s="72"/>
      <c r="D2" s="72"/>
      <c r="E2" s="72"/>
      <c r="F2" s="72"/>
      <c r="G2" s="72"/>
      <c r="H2" s="72"/>
      <c r="I2" s="72"/>
      <c r="J2" s="72"/>
      <c r="K2" s="72"/>
      <c r="L2" s="72"/>
      <c r="M2" s="72"/>
      <c r="N2" s="72"/>
    </row>
    <row r="3" spans="1:14" ht="12">
      <c r="A3" s="73"/>
      <c r="B3" s="73"/>
      <c r="C3" s="74"/>
      <c r="D3" s="73"/>
      <c r="E3" s="73"/>
      <c r="F3" s="73"/>
      <c r="G3" s="73"/>
      <c r="H3" s="73"/>
      <c r="I3" s="73"/>
      <c r="J3" s="73"/>
      <c r="K3" s="73"/>
      <c r="L3" s="73"/>
      <c r="M3" s="73"/>
      <c r="N3" s="73"/>
    </row>
    <row r="4" spans="1:14" ht="13.5">
      <c r="A4" s="75"/>
      <c r="B4" s="75"/>
      <c r="C4" s="76"/>
      <c r="D4" s="77"/>
      <c r="E4" s="77"/>
      <c r="F4" s="77"/>
      <c r="G4" s="75"/>
      <c r="H4" s="75"/>
      <c r="I4" s="75"/>
      <c r="J4" s="75"/>
      <c r="K4" s="75"/>
      <c r="L4" s="75"/>
      <c r="M4" s="75"/>
      <c r="N4" s="78" t="s">
        <v>308</v>
      </c>
    </row>
    <row r="5" spans="1:14" ht="59.25" customHeight="1">
      <c r="A5" s="79" t="s">
        <v>0</v>
      </c>
      <c r="B5" s="79" t="s">
        <v>1</v>
      </c>
      <c r="C5" s="80" t="s">
        <v>309</v>
      </c>
      <c r="D5" s="79" t="s">
        <v>310</v>
      </c>
      <c r="E5" s="79" t="s">
        <v>311</v>
      </c>
      <c r="F5" s="79" t="s">
        <v>312</v>
      </c>
      <c r="G5" s="79" t="s">
        <v>296</v>
      </c>
      <c r="H5" s="79" t="s">
        <v>302</v>
      </c>
      <c r="I5" s="81" t="s">
        <v>313</v>
      </c>
      <c r="J5" s="81"/>
      <c r="K5" s="81" t="s">
        <v>314</v>
      </c>
      <c r="L5" s="81"/>
      <c r="M5" s="81" t="s">
        <v>315</v>
      </c>
      <c r="N5" s="81"/>
    </row>
    <row r="6" spans="1:14" ht="12">
      <c r="A6" s="79"/>
      <c r="B6" s="79"/>
      <c r="C6" s="80"/>
      <c r="D6" s="79"/>
      <c r="E6" s="79"/>
      <c r="F6" s="79"/>
      <c r="G6" s="79"/>
      <c r="H6" s="79"/>
      <c r="I6" s="79" t="s">
        <v>269</v>
      </c>
      <c r="J6" s="79" t="s">
        <v>270</v>
      </c>
      <c r="K6" s="79" t="s">
        <v>269</v>
      </c>
      <c r="L6" s="79" t="s">
        <v>270</v>
      </c>
      <c r="M6" s="79" t="s">
        <v>269</v>
      </c>
      <c r="N6" s="79" t="s">
        <v>270</v>
      </c>
    </row>
    <row r="7" spans="1:14" s="89" customFormat="1" ht="12">
      <c r="A7" s="82"/>
      <c r="B7" s="83" t="s">
        <v>316</v>
      </c>
      <c r="C7" s="84">
        <f>C8+C243</f>
        <v>358614029.07000005</v>
      </c>
      <c r="D7" s="84">
        <f>D8+D243</f>
        <v>323232400</v>
      </c>
      <c r="E7" s="84">
        <f>E8+E243</f>
        <v>372455033.28000009</v>
      </c>
      <c r="F7" s="85">
        <f>F8+F243</f>
        <v>371402547.06999993</v>
      </c>
      <c r="G7" s="86">
        <f>F7/F$7*100</f>
        <v>100</v>
      </c>
      <c r="H7" s="87" t="s">
        <v>297</v>
      </c>
      <c r="I7" s="86">
        <f>F7/C7*100</f>
        <v>103.56609529001544</v>
      </c>
      <c r="J7" s="88">
        <f>F7-C7</f>
        <v>12788517.999999881</v>
      </c>
      <c r="K7" s="86">
        <f>F7/D7*100</f>
        <v>114.90263571040525</v>
      </c>
      <c r="L7" s="88">
        <f>F7-D7</f>
        <v>48170147.069999933</v>
      </c>
      <c r="M7" s="86">
        <f>F7/E7*100</f>
        <v>99.717419254418033</v>
      </c>
      <c r="N7" s="88">
        <f>F7-E7</f>
        <v>-1052486.2100001574</v>
      </c>
    </row>
    <row r="8" spans="1:14" s="89" customFormat="1" ht="24">
      <c r="A8" s="90" t="s">
        <v>2</v>
      </c>
      <c r="B8" s="91" t="s">
        <v>3</v>
      </c>
      <c r="C8" s="92">
        <f>C9+C108</f>
        <v>80884445.710000008</v>
      </c>
      <c r="D8" s="92">
        <f t="shared" ref="D8:F8" si="0">D9+D108</f>
        <v>67277300</v>
      </c>
      <c r="E8" s="92">
        <f t="shared" si="0"/>
        <v>75715101.590000004</v>
      </c>
      <c r="F8" s="92">
        <f t="shared" si="0"/>
        <v>76987807.170000002</v>
      </c>
      <c r="G8" s="86">
        <f t="shared" ref="G8:G71" si="1">F8/F$7*100</f>
        <v>20.728938930914158</v>
      </c>
      <c r="H8" s="93">
        <f>G8/G$8*100</f>
        <v>100</v>
      </c>
      <c r="I8" s="86">
        <f t="shared" ref="I8:I71" si="2">F8/C8*100</f>
        <v>95.182462455178509</v>
      </c>
      <c r="J8" s="88">
        <f t="shared" ref="J8:J71" si="3">F8-C8</f>
        <v>-3896638.5400000066</v>
      </c>
      <c r="K8" s="86">
        <f t="shared" ref="K8:K71" si="4">F8/D8*100</f>
        <v>114.4335565933829</v>
      </c>
      <c r="L8" s="88">
        <f t="shared" ref="L8:L71" si="5">F8-D8</f>
        <v>9710507.1700000018</v>
      </c>
      <c r="M8" s="86">
        <f t="shared" ref="M8:M71" si="6">F8/E8*100</f>
        <v>101.68091378506199</v>
      </c>
      <c r="N8" s="88">
        <f t="shared" ref="N8:N71" si="7">F8-E8</f>
        <v>1272705.5799999982</v>
      </c>
    </row>
    <row r="9" spans="1:14" s="89" customFormat="1" ht="12">
      <c r="A9" s="90"/>
      <c r="B9" s="91" t="s">
        <v>272</v>
      </c>
      <c r="C9" s="92">
        <f>C10+C24+C34+C60+C93</f>
        <v>48662621.009999998</v>
      </c>
      <c r="D9" s="92">
        <f t="shared" ref="D9:F9" si="8">D10+D24+D34+D60+D93</f>
        <v>42535600</v>
      </c>
      <c r="E9" s="92">
        <f t="shared" si="8"/>
        <v>43193181.539999999</v>
      </c>
      <c r="F9" s="92">
        <f t="shared" si="8"/>
        <v>43869884.480000004</v>
      </c>
      <c r="G9" s="86">
        <f t="shared" si="1"/>
        <v>11.811950355777084</v>
      </c>
      <c r="H9" s="93">
        <f t="shared" ref="H9:H72" si="9">G9/G$8*100</f>
        <v>56.982899101320136</v>
      </c>
      <c r="I9" s="86">
        <f t="shared" si="2"/>
        <v>90.15109250072021</v>
      </c>
      <c r="J9" s="88">
        <f t="shared" si="3"/>
        <v>-4792736.5299999937</v>
      </c>
      <c r="K9" s="86">
        <f t="shared" si="4"/>
        <v>103.13686530811839</v>
      </c>
      <c r="L9" s="88">
        <f t="shared" si="5"/>
        <v>1334284.4800000042</v>
      </c>
      <c r="M9" s="86">
        <f t="shared" si="6"/>
        <v>101.56668926870628</v>
      </c>
      <c r="N9" s="88">
        <f t="shared" si="7"/>
        <v>676702.94000000507</v>
      </c>
    </row>
    <row r="10" spans="1:14" s="89" customFormat="1" ht="12" outlineLevel="1">
      <c r="A10" s="90" t="s">
        <v>4</v>
      </c>
      <c r="B10" s="91" t="s">
        <v>5</v>
      </c>
      <c r="C10" s="92">
        <f>C11</f>
        <v>22261793.030000001</v>
      </c>
      <c r="D10" s="92">
        <f t="shared" ref="D10:F10" si="10">D11</f>
        <v>16494600</v>
      </c>
      <c r="E10" s="92">
        <f t="shared" si="10"/>
        <v>18388161.34</v>
      </c>
      <c r="F10" s="92">
        <f t="shared" si="10"/>
        <v>19355280.870000001</v>
      </c>
      <c r="G10" s="86">
        <f t="shared" si="1"/>
        <v>5.2114022972362717</v>
      </c>
      <c r="H10" s="93">
        <f t="shared" si="9"/>
        <v>25.140709394749738</v>
      </c>
      <c r="I10" s="86">
        <f t="shared" si="2"/>
        <v>86.943944020667232</v>
      </c>
      <c r="J10" s="88">
        <f t="shared" si="3"/>
        <v>-2906512.16</v>
      </c>
      <c r="K10" s="86">
        <f t="shared" si="4"/>
        <v>117.34313575351933</v>
      </c>
      <c r="L10" s="88">
        <f t="shared" si="5"/>
        <v>2860680.870000001</v>
      </c>
      <c r="M10" s="86">
        <f t="shared" si="6"/>
        <v>105.25946837270898</v>
      </c>
      <c r="N10" s="88">
        <f t="shared" si="7"/>
        <v>967119.53000000119</v>
      </c>
    </row>
    <row r="11" spans="1:14" ht="12" outlineLevel="2" collapsed="1">
      <c r="A11" s="79" t="s">
        <v>6</v>
      </c>
      <c r="B11" s="94" t="s">
        <v>7</v>
      </c>
      <c r="C11" s="95">
        <f>C12+C13+C14+C21</f>
        <v>22261793.030000001</v>
      </c>
      <c r="D11" s="95">
        <f t="shared" ref="D11:F11" si="11">D12+D13+D14+D21</f>
        <v>16494600</v>
      </c>
      <c r="E11" s="95">
        <f t="shared" si="11"/>
        <v>18388161.34</v>
      </c>
      <c r="F11" s="95">
        <f t="shared" si="11"/>
        <v>19355280.870000001</v>
      </c>
      <c r="G11" s="96">
        <f t="shared" si="1"/>
        <v>5.2114022972362717</v>
      </c>
      <c r="H11" s="97">
        <f t="shared" si="9"/>
        <v>25.140709394749738</v>
      </c>
      <c r="I11" s="96">
        <f t="shared" si="2"/>
        <v>86.943944020667232</v>
      </c>
      <c r="J11" s="98">
        <f t="shared" si="3"/>
        <v>-2906512.16</v>
      </c>
      <c r="K11" s="96">
        <f t="shared" si="4"/>
        <v>117.34313575351933</v>
      </c>
      <c r="L11" s="98">
        <f t="shared" si="5"/>
        <v>2860680.870000001</v>
      </c>
      <c r="M11" s="96">
        <f t="shared" si="6"/>
        <v>105.25946837270898</v>
      </c>
      <c r="N11" s="98">
        <f t="shared" si="7"/>
        <v>967119.53000000119</v>
      </c>
    </row>
    <row r="12" spans="1:14" ht="96" hidden="1" outlineLevel="3">
      <c r="A12" s="79" t="s">
        <v>8</v>
      </c>
      <c r="B12" s="94" t="s">
        <v>9</v>
      </c>
      <c r="C12" s="95">
        <v>22117946.190000001</v>
      </c>
      <c r="D12" s="95">
        <v>16330600</v>
      </c>
      <c r="E12" s="95">
        <v>18248010.84</v>
      </c>
      <c r="F12" s="95">
        <v>19227126.899999999</v>
      </c>
      <c r="G12" s="96">
        <f t="shared" si="1"/>
        <v>5.1768968876716333</v>
      </c>
      <c r="H12" s="97">
        <f t="shared" si="9"/>
        <v>24.974249308781811</v>
      </c>
      <c r="I12" s="96">
        <f t="shared" si="2"/>
        <v>86.929983167664076</v>
      </c>
      <c r="J12" s="98">
        <f t="shared" si="3"/>
        <v>-2890819.2900000028</v>
      </c>
      <c r="K12" s="96">
        <f t="shared" si="4"/>
        <v>117.73680636351389</v>
      </c>
      <c r="L12" s="98">
        <f t="shared" si="5"/>
        <v>2896526.8999999985</v>
      </c>
      <c r="M12" s="96">
        <f t="shared" si="6"/>
        <v>105.3656043312609</v>
      </c>
      <c r="N12" s="98">
        <f t="shared" si="7"/>
        <v>979116.05999999866</v>
      </c>
    </row>
    <row r="13" spans="1:14" ht="144" hidden="1" outlineLevel="3">
      <c r="A13" s="79" t="s">
        <v>16</v>
      </c>
      <c r="B13" s="99" t="s">
        <v>17</v>
      </c>
      <c r="C13" s="95">
        <v>42290.38</v>
      </c>
      <c r="D13" s="95">
        <v>70000</v>
      </c>
      <c r="E13" s="95">
        <v>77000</v>
      </c>
      <c r="F13" s="95">
        <v>50686.67</v>
      </c>
      <c r="G13" s="96">
        <f t="shared" si="1"/>
        <v>1.3647367364566525E-2</v>
      </c>
      <c r="H13" s="97">
        <f t="shared" si="9"/>
        <v>6.5837269384847713E-2</v>
      </c>
      <c r="I13" s="96">
        <f t="shared" si="2"/>
        <v>119.8539005797536</v>
      </c>
      <c r="J13" s="98">
        <f t="shared" si="3"/>
        <v>8396.2900000000009</v>
      </c>
      <c r="K13" s="96">
        <f t="shared" si="4"/>
        <v>72.409528571428567</v>
      </c>
      <c r="L13" s="98">
        <f t="shared" si="5"/>
        <v>-19313.330000000002</v>
      </c>
      <c r="M13" s="96">
        <f t="shared" si="6"/>
        <v>65.826844155844157</v>
      </c>
      <c r="N13" s="98">
        <f t="shared" si="7"/>
        <v>-26313.33</v>
      </c>
    </row>
    <row r="14" spans="1:14" ht="60" hidden="1" outlineLevel="3" collapsed="1">
      <c r="A14" s="79" t="s">
        <v>22</v>
      </c>
      <c r="B14" s="94" t="s">
        <v>23</v>
      </c>
      <c r="C14" s="95">
        <v>97664.86</v>
      </c>
      <c r="D14" s="95">
        <v>89000</v>
      </c>
      <c r="E14" s="95">
        <v>60150.5</v>
      </c>
      <c r="F14" s="95">
        <v>75379.3</v>
      </c>
      <c r="G14" s="96">
        <f t="shared" si="1"/>
        <v>2.0295848963521761E-2</v>
      </c>
      <c r="H14" s="97">
        <f t="shared" si="9"/>
        <v>9.791069881176355E-2</v>
      </c>
      <c r="I14" s="96">
        <f t="shared" si="2"/>
        <v>77.181598376324914</v>
      </c>
      <c r="J14" s="98">
        <f t="shared" si="3"/>
        <v>-22285.559999999998</v>
      </c>
      <c r="K14" s="96">
        <f t="shared" si="4"/>
        <v>84.695842696629214</v>
      </c>
      <c r="L14" s="98">
        <f t="shared" si="5"/>
        <v>-13620.699999999997</v>
      </c>
      <c r="M14" s="96">
        <f t="shared" si="6"/>
        <v>125.3178277819802</v>
      </c>
      <c r="N14" s="98">
        <f t="shared" si="7"/>
        <v>15228.800000000003</v>
      </c>
    </row>
    <row r="15" spans="1:14" ht="96" hidden="1" outlineLevel="4">
      <c r="A15" s="79" t="s">
        <v>24</v>
      </c>
      <c r="B15" s="94" t="s">
        <v>25</v>
      </c>
      <c r="C15" s="95"/>
      <c r="D15" s="95">
        <v>89000</v>
      </c>
      <c r="E15" s="95">
        <v>60150.5</v>
      </c>
      <c r="F15" s="95">
        <v>74799.45</v>
      </c>
      <c r="G15" s="96">
        <f t="shared" si="1"/>
        <v>2.0139724563036504E-2</v>
      </c>
      <c r="H15" s="97">
        <f t="shared" si="9"/>
        <v>9.7157527600224017E-2</v>
      </c>
      <c r="I15" s="96" t="e">
        <f t="shared" si="2"/>
        <v>#DIV/0!</v>
      </c>
      <c r="J15" s="98">
        <f t="shared" si="3"/>
        <v>74799.45</v>
      </c>
      <c r="K15" s="96">
        <f t="shared" si="4"/>
        <v>84.044325842696622</v>
      </c>
      <c r="L15" s="98">
        <f t="shared" si="5"/>
        <v>-14200.550000000003</v>
      </c>
      <c r="M15" s="96">
        <f t="shared" si="6"/>
        <v>124.35382914522739</v>
      </c>
      <c r="N15" s="98">
        <f t="shared" si="7"/>
        <v>14648.949999999997</v>
      </c>
    </row>
    <row r="16" spans="1:14" ht="96" hidden="1" outlineLevel="7">
      <c r="A16" s="79" t="s">
        <v>24</v>
      </c>
      <c r="B16" s="94" t="s">
        <v>25</v>
      </c>
      <c r="C16" s="95"/>
      <c r="D16" s="95">
        <v>89000</v>
      </c>
      <c r="E16" s="95">
        <v>60150.5</v>
      </c>
      <c r="F16" s="95">
        <v>74799.45</v>
      </c>
      <c r="G16" s="96">
        <f t="shared" si="1"/>
        <v>2.0139724563036504E-2</v>
      </c>
      <c r="H16" s="97">
        <f t="shared" si="9"/>
        <v>9.7157527600224017E-2</v>
      </c>
      <c r="I16" s="96" t="e">
        <f t="shared" si="2"/>
        <v>#DIV/0!</v>
      </c>
      <c r="J16" s="98">
        <f t="shared" si="3"/>
        <v>74799.45</v>
      </c>
      <c r="K16" s="96">
        <f t="shared" si="4"/>
        <v>84.044325842696622</v>
      </c>
      <c r="L16" s="98">
        <f t="shared" si="5"/>
        <v>-14200.550000000003</v>
      </c>
      <c r="M16" s="96">
        <f t="shared" si="6"/>
        <v>124.35382914522739</v>
      </c>
      <c r="N16" s="98">
        <f t="shared" si="7"/>
        <v>14648.949999999997</v>
      </c>
    </row>
    <row r="17" spans="1:14" ht="72" hidden="1" outlineLevel="4">
      <c r="A17" s="79" t="s">
        <v>317</v>
      </c>
      <c r="B17" s="94" t="s">
        <v>318</v>
      </c>
      <c r="C17" s="95"/>
      <c r="D17" s="95">
        <v>0</v>
      </c>
      <c r="E17" s="95">
        <v>0</v>
      </c>
      <c r="F17" s="95">
        <v>172.85</v>
      </c>
      <c r="G17" s="96">
        <f t="shared" si="1"/>
        <v>4.6539799299605279E-5</v>
      </c>
      <c r="H17" s="97">
        <f t="shared" si="9"/>
        <v>2.2451607125050684E-4</v>
      </c>
      <c r="I17" s="96" t="e">
        <f t="shared" si="2"/>
        <v>#DIV/0!</v>
      </c>
      <c r="J17" s="98">
        <f t="shared" si="3"/>
        <v>172.85</v>
      </c>
      <c r="K17" s="96" t="e">
        <f t="shared" si="4"/>
        <v>#DIV/0!</v>
      </c>
      <c r="L17" s="98">
        <f t="shared" si="5"/>
        <v>172.85</v>
      </c>
      <c r="M17" s="96" t="e">
        <f t="shared" si="6"/>
        <v>#DIV/0!</v>
      </c>
      <c r="N17" s="98">
        <f t="shared" si="7"/>
        <v>172.85</v>
      </c>
    </row>
    <row r="18" spans="1:14" ht="72" hidden="1" outlineLevel="7">
      <c r="A18" s="79" t="s">
        <v>317</v>
      </c>
      <c r="B18" s="94" t="s">
        <v>318</v>
      </c>
      <c r="C18" s="95"/>
      <c r="D18" s="95">
        <v>0</v>
      </c>
      <c r="E18" s="95">
        <v>0</v>
      </c>
      <c r="F18" s="95">
        <v>172.85</v>
      </c>
      <c r="G18" s="96">
        <f t="shared" si="1"/>
        <v>4.6539799299605279E-5</v>
      </c>
      <c r="H18" s="97">
        <f t="shared" si="9"/>
        <v>2.2451607125050684E-4</v>
      </c>
      <c r="I18" s="96" t="e">
        <f t="shared" si="2"/>
        <v>#DIV/0!</v>
      </c>
      <c r="J18" s="98">
        <f t="shared" si="3"/>
        <v>172.85</v>
      </c>
      <c r="K18" s="96" t="e">
        <f t="shared" si="4"/>
        <v>#DIV/0!</v>
      </c>
      <c r="L18" s="98">
        <f t="shared" si="5"/>
        <v>172.85</v>
      </c>
      <c r="M18" s="96" t="e">
        <f t="shared" si="6"/>
        <v>#DIV/0!</v>
      </c>
      <c r="N18" s="98">
        <f t="shared" si="7"/>
        <v>172.85</v>
      </c>
    </row>
    <row r="19" spans="1:14" ht="108" hidden="1" outlineLevel="4">
      <c r="A19" s="79" t="s">
        <v>319</v>
      </c>
      <c r="B19" s="94" t="s">
        <v>320</v>
      </c>
      <c r="C19" s="95"/>
      <c r="D19" s="95">
        <v>0</v>
      </c>
      <c r="E19" s="95">
        <v>0</v>
      </c>
      <c r="F19" s="95">
        <v>407</v>
      </c>
      <c r="G19" s="96">
        <f t="shared" si="1"/>
        <v>1.0958460118564853E-4</v>
      </c>
      <c r="H19" s="97">
        <f t="shared" si="9"/>
        <v>5.2865514028901516E-4</v>
      </c>
      <c r="I19" s="96" t="e">
        <f t="shared" si="2"/>
        <v>#DIV/0!</v>
      </c>
      <c r="J19" s="98">
        <f t="shared" si="3"/>
        <v>407</v>
      </c>
      <c r="K19" s="96" t="e">
        <f t="shared" si="4"/>
        <v>#DIV/0!</v>
      </c>
      <c r="L19" s="98">
        <f t="shared" si="5"/>
        <v>407</v>
      </c>
      <c r="M19" s="96" t="e">
        <f t="shared" si="6"/>
        <v>#DIV/0!</v>
      </c>
      <c r="N19" s="98">
        <f t="shared" si="7"/>
        <v>407</v>
      </c>
    </row>
    <row r="20" spans="1:14" ht="108" hidden="1" outlineLevel="7">
      <c r="A20" s="79" t="s">
        <v>319</v>
      </c>
      <c r="B20" s="94" t="s">
        <v>320</v>
      </c>
      <c r="C20" s="95"/>
      <c r="D20" s="95">
        <v>0</v>
      </c>
      <c r="E20" s="95">
        <v>0</v>
      </c>
      <c r="F20" s="95">
        <v>407</v>
      </c>
      <c r="G20" s="96">
        <f t="shared" si="1"/>
        <v>1.0958460118564853E-4</v>
      </c>
      <c r="H20" s="97">
        <f t="shared" si="9"/>
        <v>5.2865514028901516E-4</v>
      </c>
      <c r="I20" s="96" t="e">
        <f t="shared" si="2"/>
        <v>#DIV/0!</v>
      </c>
      <c r="J20" s="98">
        <f t="shared" si="3"/>
        <v>407</v>
      </c>
      <c r="K20" s="96" t="e">
        <f t="shared" si="4"/>
        <v>#DIV/0!</v>
      </c>
      <c r="L20" s="98">
        <f t="shared" si="5"/>
        <v>407</v>
      </c>
      <c r="M20" s="96" t="e">
        <f t="shared" si="6"/>
        <v>#DIV/0!</v>
      </c>
      <c r="N20" s="98">
        <f t="shared" si="7"/>
        <v>407</v>
      </c>
    </row>
    <row r="21" spans="1:14" ht="108" hidden="1" outlineLevel="3" collapsed="1">
      <c r="A21" s="79" t="s">
        <v>26</v>
      </c>
      <c r="B21" s="99" t="s">
        <v>27</v>
      </c>
      <c r="C21" s="95">
        <v>3891.6</v>
      </c>
      <c r="D21" s="95">
        <v>5000</v>
      </c>
      <c r="E21" s="95">
        <v>3000</v>
      </c>
      <c r="F21" s="95">
        <v>2088</v>
      </c>
      <c r="G21" s="96">
        <f t="shared" si="1"/>
        <v>5.6219323654946958E-4</v>
      </c>
      <c r="H21" s="97">
        <f t="shared" si="9"/>
        <v>2.7121177713107219E-3</v>
      </c>
      <c r="I21" s="96">
        <f t="shared" si="2"/>
        <v>53.654024051803887</v>
      </c>
      <c r="J21" s="98">
        <f t="shared" si="3"/>
        <v>-1803.6</v>
      </c>
      <c r="K21" s="96">
        <f t="shared" si="4"/>
        <v>41.760000000000005</v>
      </c>
      <c r="L21" s="98">
        <f t="shared" si="5"/>
        <v>-2912</v>
      </c>
      <c r="M21" s="96">
        <f t="shared" si="6"/>
        <v>69.599999999999994</v>
      </c>
      <c r="N21" s="98">
        <f t="shared" si="7"/>
        <v>-912</v>
      </c>
    </row>
    <row r="22" spans="1:14" ht="144" hidden="1" outlineLevel="4">
      <c r="A22" s="79" t="s">
        <v>28</v>
      </c>
      <c r="B22" s="99" t="s">
        <v>29</v>
      </c>
      <c r="C22" s="95"/>
      <c r="D22" s="95">
        <v>5000</v>
      </c>
      <c r="E22" s="95">
        <v>3000</v>
      </c>
      <c r="F22" s="95">
        <v>2088</v>
      </c>
      <c r="G22" s="96">
        <f t="shared" si="1"/>
        <v>5.6219323654946958E-4</v>
      </c>
      <c r="H22" s="97">
        <f t="shared" si="9"/>
        <v>2.7121177713107219E-3</v>
      </c>
      <c r="I22" s="96" t="e">
        <f t="shared" si="2"/>
        <v>#DIV/0!</v>
      </c>
      <c r="J22" s="98">
        <f t="shared" si="3"/>
        <v>2088</v>
      </c>
      <c r="K22" s="96">
        <f t="shared" si="4"/>
        <v>41.760000000000005</v>
      </c>
      <c r="L22" s="98">
        <f t="shared" si="5"/>
        <v>-2912</v>
      </c>
      <c r="M22" s="96">
        <f t="shared" si="6"/>
        <v>69.599999999999994</v>
      </c>
      <c r="N22" s="98">
        <f t="shared" si="7"/>
        <v>-912</v>
      </c>
    </row>
    <row r="23" spans="1:14" ht="144" hidden="1" outlineLevel="7">
      <c r="A23" s="79" t="s">
        <v>28</v>
      </c>
      <c r="B23" s="99" t="s">
        <v>29</v>
      </c>
      <c r="C23" s="95"/>
      <c r="D23" s="95">
        <v>5000</v>
      </c>
      <c r="E23" s="95">
        <v>3000</v>
      </c>
      <c r="F23" s="95">
        <v>2088</v>
      </c>
      <c r="G23" s="96">
        <f t="shared" si="1"/>
        <v>5.6219323654946958E-4</v>
      </c>
      <c r="H23" s="97">
        <f t="shared" si="9"/>
        <v>2.7121177713107219E-3</v>
      </c>
      <c r="I23" s="96" t="e">
        <f t="shared" si="2"/>
        <v>#DIV/0!</v>
      </c>
      <c r="J23" s="98">
        <f t="shared" si="3"/>
        <v>2088</v>
      </c>
      <c r="K23" s="96">
        <f t="shared" si="4"/>
        <v>41.760000000000005</v>
      </c>
      <c r="L23" s="98">
        <f t="shared" si="5"/>
        <v>-2912</v>
      </c>
      <c r="M23" s="96">
        <f t="shared" si="6"/>
        <v>69.599999999999994</v>
      </c>
      <c r="N23" s="98">
        <f t="shared" si="7"/>
        <v>-912</v>
      </c>
    </row>
    <row r="24" spans="1:14" s="89" customFormat="1" ht="48" outlineLevel="1" collapsed="1">
      <c r="A24" s="90" t="s">
        <v>30</v>
      </c>
      <c r="B24" s="91" t="s">
        <v>31</v>
      </c>
      <c r="C24" s="92">
        <f>C25</f>
        <v>8714340.4600000009</v>
      </c>
      <c r="D24" s="92">
        <f t="shared" ref="D24:F24" si="12">D25</f>
        <v>6281000</v>
      </c>
      <c r="E24" s="92">
        <f t="shared" si="12"/>
        <v>6481000</v>
      </c>
      <c r="F24" s="92">
        <f t="shared" si="12"/>
        <v>6744504.6500000004</v>
      </c>
      <c r="G24" s="86">
        <f t="shared" si="1"/>
        <v>1.8159554109705212</v>
      </c>
      <c r="H24" s="93">
        <f t="shared" si="9"/>
        <v>8.7604841570655179</v>
      </c>
      <c r="I24" s="86">
        <f t="shared" si="2"/>
        <v>77.395468778827123</v>
      </c>
      <c r="J24" s="88">
        <f t="shared" si="3"/>
        <v>-1969835.8100000005</v>
      </c>
      <c r="K24" s="86">
        <f t="shared" si="4"/>
        <v>107.37947221779972</v>
      </c>
      <c r="L24" s="88">
        <f t="shared" si="5"/>
        <v>463504.65000000037</v>
      </c>
      <c r="M24" s="86">
        <f t="shared" si="6"/>
        <v>104.06580234531708</v>
      </c>
      <c r="N24" s="88">
        <f t="shared" si="7"/>
        <v>263504.65000000037</v>
      </c>
    </row>
    <row r="25" spans="1:14" ht="36" outlineLevel="2" collapsed="1">
      <c r="A25" s="79" t="s">
        <v>32</v>
      </c>
      <c r="B25" s="94" t="s">
        <v>33</v>
      </c>
      <c r="C25" s="95">
        <f>C26+C28+C30+C32</f>
        <v>8714340.4600000009</v>
      </c>
      <c r="D25" s="95">
        <f t="shared" ref="D25:F25" si="13">D26+D28+D30+D32</f>
        <v>6281000</v>
      </c>
      <c r="E25" s="95">
        <f t="shared" si="13"/>
        <v>6481000</v>
      </c>
      <c r="F25" s="95">
        <f t="shared" si="13"/>
        <v>6744504.6500000004</v>
      </c>
      <c r="G25" s="96">
        <f t="shared" si="1"/>
        <v>1.8159554109705212</v>
      </c>
      <c r="H25" s="97">
        <f t="shared" si="9"/>
        <v>8.7604841570655179</v>
      </c>
      <c r="I25" s="96">
        <f t="shared" si="2"/>
        <v>77.395468778827123</v>
      </c>
      <c r="J25" s="98">
        <f t="shared" si="3"/>
        <v>-1969835.8100000005</v>
      </c>
      <c r="K25" s="96">
        <f t="shared" si="4"/>
        <v>107.37947221779972</v>
      </c>
      <c r="L25" s="98">
        <f t="shared" si="5"/>
        <v>463504.65000000037</v>
      </c>
      <c r="M25" s="96">
        <f t="shared" si="6"/>
        <v>104.06580234531708</v>
      </c>
      <c r="N25" s="98">
        <f t="shared" si="7"/>
        <v>263504.65000000037</v>
      </c>
    </row>
    <row r="26" spans="1:14" ht="96" hidden="1" outlineLevel="3" collapsed="1">
      <c r="A26" s="79" t="s">
        <v>34</v>
      </c>
      <c r="B26" s="94" t="s">
        <v>35</v>
      </c>
      <c r="C26" s="95">
        <v>2979076.45</v>
      </c>
      <c r="D26" s="95">
        <v>2380495</v>
      </c>
      <c r="E26" s="95">
        <v>2458495</v>
      </c>
      <c r="F26" s="95">
        <v>2771312.68</v>
      </c>
      <c r="G26" s="96">
        <f t="shared" si="1"/>
        <v>0.74617492579491607</v>
      </c>
      <c r="H26" s="97">
        <f t="shared" si="9"/>
        <v>3.5996773799266015</v>
      </c>
      <c r="I26" s="96">
        <f t="shared" si="2"/>
        <v>93.025900023478755</v>
      </c>
      <c r="J26" s="98">
        <f t="shared" si="3"/>
        <v>-207763.77000000002</v>
      </c>
      <c r="K26" s="96">
        <f t="shared" si="4"/>
        <v>116.41749636105096</v>
      </c>
      <c r="L26" s="98">
        <f t="shared" si="5"/>
        <v>390817.68000000017</v>
      </c>
      <c r="M26" s="96">
        <f t="shared" si="6"/>
        <v>112.72395022157866</v>
      </c>
      <c r="N26" s="98">
        <f t="shared" si="7"/>
        <v>312817.68000000017</v>
      </c>
    </row>
    <row r="27" spans="1:14" ht="96" hidden="1" outlineLevel="7">
      <c r="A27" s="79" t="s">
        <v>34</v>
      </c>
      <c r="B27" s="94" t="s">
        <v>35</v>
      </c>
      <c r="C27" s="95"/>
      <c r="D27" s="95">
        <v>2380495</v>
      </c>
      <c r="E27" s="95">
        <v>2458495</v>
      </c>
      <c r="F27" s="95">
        <v>2771312.68</v>
      </c>
      <c r="G27" s="96">
        <f t="shared" si="1"/>
        <v>0.74617492579491607</v>
      </c>
      <c r="H27" s="97">
        <f t="shared" si="9"/>
        <v>3.5996773799266015</v>
      </c>
      <c r="I27" s="96" t="e">
        <f t="shared" si="2"/>
        <v>#DIV/0!</v>
      </c>
      <c r="J27" s="98">
        <f t="shared" si="3"/>
        <v>2771312.68</v>
      </c>
      <c r="K27" s="96">
        <f t="shared" si="4"/>
        <v>116.41749636105096</v>
      </c>
      <c r="L27" s="98">
        <f t="shared" si="5"/>
        <v>390817.68000000017</v>
      </c>
      <c r="M27" s="96">
        <f t="shared" si="6"/>
        <v>112.72395022157866</v>
      </c>
      <c r="N27" s="98">
        <f t="shared" si="7"/>
        <v>312817.68000000017</v>
      </c>
    </row>
    <row r="28" spans="1:14" ht="120" hidden="1" outlineLevel="3" collapsed="1">
      <c r="A28" s="79" t="s">
        <v>36</v>
      </c>
      <c r="B28" s="99" t="s">
        <v>37</v>
      </c>
      <c r="C28" s="95">
        <v>45474.23</v>
      </c>
      <c r="D28" s="95">
        <v>34351</v>
      </c>
      <c r="E28" s="95">
        <v>34351</v>
      </c>
      <c r="F28" s="95">
        <v>28133.45</v>
      </c>
      <c r="G28" s="96">
        <f t="shared" si="1"/>
        <v>7.5749211258633511E-3</v>
      </c>
      <c r="H28" s="97">
        <f t="shared" si="9"/>
        <v>3.6542734537012275E-2</v>
      </c>
      <c r="I28" s="96">
        <f t="shared" si="2"/>
        <v>61.866797964473506</v>
      </c>
      <c r="J28" s="98">
        <f t="shared" si="3"/>
        <v>-17340.780000000002</v>
      </c>
      <c r="K28" s="96">
        <f t="shared" si="4"/>
        <v>81.899944688655353</v>
      </c>
      <c r="L28" s="98">
        <f t="shared" si="5"/>
        <v>-6217.5499999999993</v>
      </c>
      <c r="M28" s="96">
        <f t="shared" si="6"/>
        <v>81.899944688655353</v>
      </c>
      <c r="N28" s="98">
        <f t="shared" si="7"/>
        <v>-6217.5499999999993</v>
      </c>
    </row>
    <row r="29" spans="1:14" ht="120" hidden="1" outlineLevel="7">
      <c r="A29" s="79" t="s">
        <v>36</v>
      </c>
      <c r="B29" s="99" t="s">
        <v>37</v>
      </c>
      <c r="C29" s="95"/>
      <c r="D29" s="95">
        <v>34351</v>
      </c>
      <c r="E29" s="95">
        <v>34351</v>
      </c>
      <c r="F29" s="95">
        <v>28133.45</v>
      </c>
      <c r="G29" s="96">
        <f t="shared" si="1"/>
        <v>7.5749211258633511E-3</v>
      </c>
      <c r="H29" s="97">
        <f t="shared" si="9"/>
        <v>3.6542734537012275E-2</v>
      </c>
      <c r="I29" s="96" t="e">
        <f t="shared" si="2"/>
        <v>#DIV/0!</v>
      </c>
      <c r="J29" s="98">
        <f t="shared" si="3"/>
        <v>28133.45</v>
      </c>
      <c r="K29" s="96">
        <f t="shared" si="4"/>
        <v>81.899944688655353</v>
      </c>
      <c r="L29" s="98">
        <f t="shared" si="5"/>
        <v>-6217.5499999999993</v>
      </c>
      <c r="M29" s="96">
        <f t="shared" si="6"/>
        <v>81.899944688655353</v>
      </c>
      <c r="N29" s="98">
        <f t="shared" si="7"/>
        <v>-6217.5499999999993</v>
      </c>
    </row>
    <row r="30" spans="1:14" ht="96" hidden="1" outlineLevel="3" collapsed="1">
      <c r="A30" s="79" t="s">
        <v>38</v>
      </c>
      <c r="B30" s="94" t="s">
        <v>39</v>
      </c>
      <c r="C30" s="95">
        <v>6131030.6900000004</v>
      </c>
      <c r="D30" s="95">
        <v>3866154</v>
      </c>
      <c r="E30" s="95">
        <v>3988154</v>
      </c>
      <c r="F30" s="95">
        <v>4481796.2699999996</v>
      </c>
      <c r="G30" s="96">
        <f t="shared" si="1"/>
        <v>1.206722006985939</v>
      </c>
      <c r="H30" s="97">
        <f t="shared" si="9"/>
        <v>5.821436451753403</v>
      </c>
      <c r="I30" s="96">
        <f t="shared" si="2"/>
        <v>73.100209354848275</v>
      </c>
      <c r="J30" s="98">
        <f t="shared" si="3"/>
        <v>-1649234.4200000009</v>
      </c>
      <c r="K30" s="96">
        <f t="shared" si="4"/>
        <v>115.92389413354975</v>
      </c>
      <c r="L30" s="98">
        <f t="shared" si="5"/>
        <v>615642.26999999955</v>
      </c>
      <c r="M30" s="96">
        <f t="shared" si="6"/>
        <v>112.37771334808033</v>
      </c>
      <c r="N30" s="98">
        <f t="shared" si="7"/>
        <v>493642.26999999955</v>
      </c>
    </row>
    <row r="31" spans="1:14" ht="96" hidden="1" outlineLevel="7">
      <c r="A31" s="79" t="s">
        <v>38</v>
      </c>
      <c r="B31" s="94" t="s">
        <v>39</v>
      </c>
      <c r="C31" s="95"/>
      <c r="D31" s="95">
        <v>3866154</v>
      </c>
      <c r="E31" s="95">
        <v>3988154</v>
      </c>
      <c r="F31" s="95">
        <v>4481796.2699999996</v>
      </c>
      <c r="G31" s="96">
        <f t="shared" si="1"/>
        <v>1.206722006985939</v>
      </c>
      <c r="H31" s="97">
        <f t="shared" si="9"/>
        <v>5.821436451753403</v>
      </c>
      <c r="I31" s="96" t="e">
        <f t="shared" si="2"/>
        <v>#DIV/0!</v>
      </c>
      <c r="J31" s="98">
        <f t="shared" si="3"/>
        <v>4481796.2699999996</v>
      </c>
      <c r="K31" s="96">
        <f t="shared" si="4"/>
        <v>115.92389413354975</v>
      </c>
      <c r="L31" s="98">
        <f t="shared" si="5"/>
        <v>615642.26999999955</v>
      </c>
      <c r="M31" s="96">
        <f t="shared" si="6"/>
        <v>112.37771334808033</v>
      </c>
      <c r="N31" s="98">
        <f t="shared" si="7"/>
        <v>493642.26999999955</v>
      </c>
    </row>
    <row r="32" spans="1:14" ht="96" hidden="1" outlineLevel="3" collapsed="1">
      <c r="A32" s="79" t="s">
        <v>40</v>
      </c>
      <c r="B32" s="94" t="s">
        <v>41</v>
      </c>
      <c r="C32" s="95">
        <v>-441240.91</v>
      </c>
      <c r="D32" s="95">
        <v>0</v>
      </c>
      <c r="E32" s="95">
        <v>0</v>
      </c>
      <c r="F32" s="95">
        <v>-536737.75</v>
      </c>
      <c r="G32" s="96">
        <f t="shared" si="1"/>
        <v>-0.14451644293619736</v>
      </c>
      <c r="H32" s="97">
        <f t="shared" si="9"/>
        <v>-0.69717240915149969</v>
      </c>
      <c r="I32" s="96">
        <f t="shared" si="2"/>
        <v>121.64278919649587</v>
      </c>
      <c r="J32" s="98">
        <f t="shared" si="3"/>
        <v>-95496.840000000026</v>
      </c>
      <c r="K32" s="96">
        <v>0</v>
      </c>
      <c r="L32" s="98">
        <f t="shared" si="5"/>
        <v>-536737.75</v>
      </c>
      <c r="M32" s="96">
        <v>0</v>
      </c>
      <c r="N32" s="98">
        <f t="shared" si="7"/>
        <v>-536737.75</v>
      </c>
    </row>
    <row r="33" spans="1:14" ht="96" hidden="1" outlineLevel="7">
      <c r="A33" s="79" t="s">
        <v>40</v>
      </c>
      <c r="B33" s="94" t="s">
        <v>41</v>
      </c>
      <c r="C33" s="95"/>
      <c r="D33" s="95">
        <v>0</v>
      </c>
      <c r="E33" s="95">
        <v>0</v>
      </c>
      <c r="F33" s="95">
        <v>-536737.75</v>
      </c>
      <c r="G33" s="96">
        <f t="shared" si="1"/>
        <v>-0.14451644293619736</v>
      </c>
      <c r="H33" s="97">
        <f t="shared" si="9"/>
        <v>-0.69717240915149969</v>
      </c>
      <c r="I33" s="96" t="e">
        <f t="shared" si="2"/>
        <v>#DIV/0!</v>
      </c>
      <c r="J33" s="98">
        <f t="shared" si="3"/>
        <v>-536737.75</v>
      </c>
      <c r="K33" s="96" t="e">
        <f t="shared" si="4"/>
        <v>#DIV/0!</v>
      </c>
      <c r="L33" s="98">
        <f t="shared" si="5"/>
        <v>-536737.75</v>
      </c>
      <c r="M33" s="96" t="e">
        <f t="shared" si="6"/>
        <v>#DIV/0!</v>
      </c>
      <c r="N33" s="98">
        <f t="shared" si="7"/>
        <v>-536737.75</v>
      </c>
    </row>
    <row r="34" spans="1:14" s="89" customFormat="1" ht="24" outlineLevel="1" collapsed="1">
      <c r="A34" s="90" t="s">
        <v>42</v>
      </c>
      <c r="B34" s="91" t="s">
        <v>43</v>
      </c>
      <c r="C34" s="92">
        <f>C35+C48+C54</f>
        <v>3714845.01</v>
      </c>
      <c r="D34" s="92">
        <f t="shared" ref="D34:F34" si="14">D35+D48+D54</f>
        <v>3905000</v>
      </c>
      <c r="E34" s="92">
        <f t="shared" si="14"/>
        <v>3478664.41</v>
      </c>
      <c r="F34" s="92">
        <f t="shared" si="14"/>
        <v>3271908.8400000003</v>
      </c>
      <c r="G34" s="86">
        <f t="shared" si="1"/>
        <v>0.88096025883832429</v>
      </c>
      <c r="H34" s="93">
        <f t="shared" si="9"/>
        <v>4.2499052256095071</v>
      </c>
      <c r="I34" s="86">
        <f t="shared" si="2"/>
        <v>88.076590845441501</v>
      </c>
      <c r="J34" s="88">
        <f t="shared" si="3"/>
        <v>-442936.16999999946</v>
      </c>
      <c r="K34" s="86">
        <f t="shared" si="4"/>
        <v>83.787678361075564</v>
      </c>
      <c r="L34" s="88">
        <f t="shared" si="5"/>
        <v>-633091.15999999968</v>
      </c>
      <c r="M34" s="86">
        <f t="shared" si="6"/>
        <v>94.05646691857811</v>
      </c>
      <c r="N34" s="88">
        <f t="shared" si="7"/>
        <v>-206755.56999999983</v>
      </c>
    </row>
    <row r="35" spans="1:14" ht="24" outlineLevel="2" collapsed="1">
      <c r="A35" s="79" t="s">
        <v>44</v>
      </c>
      <c r="B35" s="94" t="s">
        <v>45</v>
      </c>
      <c r="C35" s="95">
        <f>C36+C45</f>
        <v>3427020.1799999997</v>
      </c>
      <c r="D35" s="95">
        <f t="shared" ref="D35:F35" si="15">D36+D45</f>
        <v>3637000</v>
      </c>
      <c r="E35" s="95">
        <f t="shared" si="15"/>
        <v>3197000</v>
      </c>
      <c r="F35" s="95">
        <f t="shared" si="15"/>
        <v>3181443.27</v>
      </c>
      <c r="G35" s="96">
        <f t="shared" si="1"/>
        <v>0.85660243719340423</v>
      </c>
      <c r="H35" s="97">
        <f t="shared" si="9"/>
        <v>4.1323988654137427</v>
      </c>
      <c r="I35" s="96">
        <f t="shared" si="2"/>
        <v>92.834097930523427</v>
      </c>
      <c r="J35" s="98">
        <f t="shared" si="3"/>
        <v>-245576.90999999968</v>
      </c>
      <c r="K35" s="96">
        <f t="shared" si="4"/>
        <v>87.47438190816608</v>
      </c>
      <c r="L35" s="98">
        <f t="shared" si="5"/>
        <v>-455556.73</v>
      </c>
      <c r="M35" s="96">
        <f t="shared" si="6"/>
        <v>99.513395996246473</v>
      </c>
      <c r="N35" s="98">
        <f t="shared" si="7"/>
        <v>-15556.729999999981</v>
      </c>
    </row>
    <row r="36" spans="1:14" ht="24" hidden="1" outlineLevel="3" collapsed="1">
      <c r="A36" s="79" t="s">
        <v>46</v>
      </c>
      <c r="B36" s="94" t="s">
        <v>45</v>
      </c>
      <c r="C36" s="95">
        <v>3427006.9</v>
      </c>
      <c r="D36" s="95">
        <v>3637000</v>
      </c>
      <c r="E36" s="95">
        <v>3197000</v>
      </c>
      <c r="F36" s="95">
        <v>3181387.77</v>
      </c>
      <c r="G36" s="96">
        <f t="shared" si="1"/>
        <v>0.85658749383869714</v>
      </c>
      <c r="H36" s="97">
        <f t="shared" si="9"/>
        <v>4.1323267760764306</v>
      </c>
      <c r="I36" s="96">
        <f t="shared" si="2"/>
        <v>92.832838183080398</v>
      </c>
      <c r="J36" s="98">
        <f t="shared" si="3"/>
        <v>-245619.12999999989</v>
      </c>
      <c r="K36" s="96">
        <f t="shared" si="4"/>
        <v>87.472855925213082</v>
      </c>
      <c r="L36" s="98">
        <f t="shared" si="5"/>
        <v>-455612.23</v>
      </c>
      <c r="M36" s="96">
        <f t="shared" si="6"/>
        <v>99.511659993744132</v>
      </c>
      <c r="N36" s="98">
        <f t="shared" si="7"/>
        <v>-15612.229999999981</v>
      </c>
    </row>
    <row r="37" spans="1:14" ht="60" hidden="1" outlineLevel="4">
      <c r="A37" s="79" t="s">
        <v>47</v>
      </c>
      <c r="B37" s="94" t="s">
        <v>48</v>
      </c>
      <c r="C37" s="95"/>
      <c r="D37" s="95">
        <v>3637000</v>
      </c>
      <c r="E37" s="95">
        <v>3197000</v>
      </c>
      <c r="F37" s="95">
        <v>3159541.07</v>
      </c>
      <c r="G37" s="96">
        <f t="shared" si="1"/>
        <v>0.85070527785166394</v>
      </c>
      <c r="H37" s="97">
        <f t="shared" si="9"/>
        <v>4.1039499449871135</v>
      </c>
      <c r="I37" s="96" t="e">
        <f t="shared" si="2"/>
        <v>#DIV/0!</v>
      </c>
      <c r="J37" s="98">
        <f t="shared" si="3"/>
        <v>3159541.07</v>
      </c>
      <c r="K37" s="96">
        <f t="shared" si="4"/>
        <v>86.872176794061033</v>
      </c>
      <c r="L37" s="98">
        <f t="shared" si="5"/>
        <v>-477458.93000000017</v>
      </c>
      <c r="M37" s="96">
        <f t="shared" si="6"/>
        <v>98.828309978104471</v>
      </c>
      <c r="N37" s="98">
        <f t="shared" si="7"/>
        <v>-37458.930000000168</v>
      </c>
    </row>
    <row r="38" spans="1:14" ht="60" hidden="1" outlineLevel="7">
      <c r="A38" s="79" t="s">
        <v>47</v>
      </c>
      <c r="B38" s="94" t="s">
        <v>48</v>
      </c>
      <c r="C38" s="95"/>
      <c r="D38" s="95">
        <v>3637000</v>
      </c>
      <c r="E38" s="95">
        <v>3197000</v>
      </c>
      <c r="F38" s="95">
        <v>3159541.07</v>
      </c>
      <c r="G38" s="96">
        <f t="shared" si="1"/>
        <v>0.85070527785166394</v>
      </c>
      <c r="H38" s="97">
        <f t="shared" si="9"/>
        <v>4.1039499449871135</v>
      </c>
      <c r="I38" s="96" t="e">
        <f t="shared" si="2"/>
        <v>#DIV/0!</v>
      </c>
      <c r="J38" s="98">
        <f t="shared" si="3"/>
        <v>3159541.07</v>
      </c>
      <c r="K38" s="96">
        <f t="shared" si="4"/>
        <v>86.872176794061033</v>
      </c>
      <c r="L38" s="98">
        <f t="shared" si="5"/>
        <v>-477458.93000000017</v>
      </c>
      <c r="M38" s="96">
        <f t="shared" si="6"/>
        <v>98.828309978104471</v>
      </c>
      <c r="N38" s="98">
        <f t="shared" si="7"/>
        <v>-37458.930000000168</v>
      </c>
    </row>
    <row r="39" spans="1:14" ht="36" hidden="1" outlineLevel="4">
      <c r="A39" s="79" t="s">
        <v>49</v>
      </c>
      <c r="B39" s="94" t="s">
        <v>50</v>
      </c>
      <c r="C39" s="95"/>
      <c r="D39" s="95">
        <v>0</v>
      </c>
      <c r="E39" s="95">
        <v>0</v>
      </c>
      <c r="F39" s="95">
        <v>5949.51</v>
      </c>
      <c r="G39" s="96">
        <f t="shared" si="1"/>
        <v>1.6019033921376607E-3</v>
      </c>
      <c r="H39" s="97">
        <f t="shared" si="9"/>
        <v>7.7278600582331687E-3</v>
      </c>
      <c r="I39" s="96" t="e">
        <f t="shared" si="2"/>
        <v>#DIV/0!</v>
      </c>
      <c r="J39" s="98">
        <f t="shared" si="3"/>
        <v>5949.51</v>
      </c>
      <c r="K39" s="96" t="e">
        <f t="shared" si="4"/>
        <v>#DIV/0!</v>
      </c>
      <c r="L39" s="98">
        <f t="shared" si="5"/>
        <v>5949.51</v>
      </c>
      <c r="M39" s="96" t="e">
        <f t="shared" si="6"/>
        <v>#DIV/0!</v>
      </c>
      <c r="N39" s="98">
        <f t="shared" si="7"/>
        <v>5949.51</v>
      </c>
    </row>
    <row r="40" spans="1:14" ht="36" hidden="1" outlineLevel="7">
      <c r="A40" s="79" t="s">
        <v>49</v>
      </c>
      <c r="B40" s="94" t="s">
        <v>50</v>
      </c>
      <c r="C40" s="95"/>
      <c r="D40" s="95">
        <v>0</v>
      </c>
      <c r="E40" s="95">
        <v>0</v>
      </c>
      <c r="F40" s="95">
        <v>5949.51</v>
      </c>
      <c r="G40" s="96">
        <f t="shared" si="1"/>
        <v>1.6019033921376607E-3</v>
      </c>
      <c r="H40" s="97">
        <f t="shared" si="9"/>
        <v>7.7278600582331687E-3</v>
      </c>
      <c r="I40" s="96" t="e">
        <f t="shared" si="2"/>
        <v>#DIV/0!</v>
      </c>
      <c r="J40" s="98">
        <f t="shared" si="3"/>
        <v>5949.51</v>
      </c>
      <c r="K40" s="96" t="e">
        <f t="shared" si="4"/>
        <v>#DIV/0!</v>
      </c>
      <c r="L40" s="98">
        <f t="shared" si="5"/>
        <v>5949.51</v>
      </c>
      <c r="M40" s="96" t="e">
        <f t="shared" si="6"/>
        <v>#DIV/0!</v>
      </c>
      <c r="N40" s="98">
        <f t="shared" si="7"/>
        <v>5949.51</v>
      </c>
    </row>
    <row r="41" spans="1:14" ht="72" hidden="1" outlineLevel="4">
      <c r="A41" s="79" t="s">
        <v>51</v>
      </c>
      <c r="B41" s="94" t="s">
        <v>52</v>
      </c>
      <c r="C41" s="95"/>
      <c r="D41" s="95">
        <v>0</v>
      </c>
      <c r="E41" s="95">
        <v>0</v>
      </c>
      <c r="F41" s="95">
        <v>15882.07</v>
      </c>
      <c r="G41" s="96">
        <f t="shared" si="1"/>
        <v>4.2762415404239635E-3</v>
      </c>
      <c r="H41" s="97">
        <f t="shared" si="9"/>
        <v>2.0629331557567472E-2</v>
      </c>
      <c r="I41" s="96" t="e">
        <f t="shared" si="2"/>
        <v>#DIV/0!</v>
      </c>
      <c r="J41" s="98">
        <f t="shared" si="3"/>
        <v>15882.07</v>
      </c>
      <c r="K41" s="96" t="e">
        <f t="shared" si="4"/>
        <v>#DIV/0!</v>
      </c>
      <c r="L41" s="98">
        <f t="shared" si="5"/>
        <v>15882.07</v>
      </c>
      <c r="M41" s="96" t="e">
        <f t="shared" si="6"/>
        <v>#DIV/0!</v>
      </c>
      <c r="N41" s="98">
        <f t="shared" si="7"/>
        <v>15882.07</v>
      </c>
    </row>
    <row r="42" spans="1:14" ht="72" hidden="1" outlineLevel="7">
      <c r="A42" s="79" t="s">
        <v>51</v>
      </c>
      <c r="B42" s="94" t="s">
        <v>52</v>
      </c>
      <c r="C42" s="95"/>
      <c r="D42" s="95">
        <v>0</v>
      </c>
      <c r="E42" s="95">
        <v>0</v>
      </c>
      <c r="F42" s="95">
        <v>15882.07</v>
      </c>
      <c r="G42" s="96">
        <f t="shared" si="1"/>
        <v>4.2762415404239635E-3</v>
      </c>
      <c r="H42" s="97">
        <f t="shared" si="9"/>
        <v>2.0629331557567472E-2</v>
      </c>
      <c r="I42" s="96" t="e">
        <f t="shared" si="2"/>
        <v>#DIV/0!</v>
      </c>
      <c r="J42" s="98">
        <f t="shared" si="3"/>
        <v>15882.07</v>
      </c>
      <c r="K42" s="96" t="e">
        <f t="shared" si="4"/>
        <v>#DIV/0!</v>
      </c>
      <c r="L42" s="98">
        <f t="shared" si="5"/>
        <v>15882.07</v>
      </c>
      <c r="M42" s="96" t="e">
        <f t="shared" si="6"/>
        <v>#DIV/0!</v>
      </c>
      <c r="N42" s="98">
        <f t="shared" si="7"/>
        <v>15882.07</v>
      </c>
    </row>
    <row r="43" spans="1:14" ht="36" hidden="1" outlineLevel="4">
      <c r="A43" s="79" t="s">
        <v>321</v>
      </c>
      <c r="B43" s="94" t="s">
        <v>322</v>
      </c>
      <c r="C43" s="95"/>
      <c r="D43" s="95">
        <v>0</v>
      </c>
      <c r="E43" s="95">
        <v>0</v>
      </c>
      <c r="F43" s="95">
        <v>15.12</v>
      </c>
      <c r="G43" s="96">
        <f t="shared" si="1"/>
        <v>4.0710544715651247E-6</v>
      </c>
      <c r="H43" s="97">
        <f t="shared" si="9"/>
        <v>1.9639473516387985E-5</v>
      </c>
      <c r="I43" s="96" t="e">
        <f t="shared" si="2"/>
        <v>#DIV/0!</v>
      </c>
      <c r="J43" s="98">
        <f t="shared" si="3"/>
        <v>15.12</v>
      </c>
      <c r="K43" s="96" t="e">
        <f t="shared" si="4"/>
        <v>#DIV/0!</v>
      </c>
      <c r="L43" s="98">
        <f t="shared" si="5"/>
        <v>15.12</v>
      </c>
      <c r="M43" s="96" t="e">
        <f t="shared" si="6"/>
        <v>#DIV/0!</v>
      </c>
      <c r="N43" s="98">
        <f t="shared" si="7"/>
        <v>15.12</v>
      </c>
    </row>
    <row r="44" spans="1:14" ht="36" hidden="1" outlineLevel="7">
      <c r="A44" s="79" t="s">
        <v>321</v>
      </c>
      <c r="B44" s="94" t="s">
        <v>322</v>
      </c>
      <c r="C44" s="95"/>
      <c r="D44" s="95">
        <v>0</v>
      </c>
      <c r="E44" s="95">
        <v>0</v>
      </c>
      <c r="F44" s="95">
        <v>15.12</v>
      </c>
      <c r="G44" s="96">
        <f t="shared" si="1"/>
        <v>4.0710544715651247E-6</v>
      </c>
      <c r="H44" s="97">
        <f t="shared" si="9"/>
        <v>1.9639473516387985E-5</v>
      </c>
      <c r="I44" s="96" t="e">
        <f t="shared" si="2"/>
        <v>#DIV/0!</v>
      </c>
      <c r="J44" s="98">
        <f t="shared" si="3"/>
        <v>15.12</v>
      </c>
      <c r="K44" s="96" t="e">
        <f t="shared" si="4"/>
        <v>#DIV/0!</v>
      </c>
      <c r="L44" s="98">
        <f t="shared" si="5"/>
        <v>15.12</v>
      </c>
      <c r="M44" s="96" t="e">
        <f t="shared" si="6"/>
        <v>#DIV/0!</v>
      </c>
      <c r="N44" s="98">
        <f t="shared" si="7"/>
        <v>15.12</v>
      </c>
    </row>
    <row r="45" spans="1:14" ht="48" hidden="1" outlineLevel="3" collapsed="1">
      <c r="A45" s="79" t="s">
        <v>323</v>
      </c>
      <c r="B45" s="94" t="s">
        <v>324</v>
      </c>
      <c r="C45" s="95">
        <v>13.28</v>
      </c>
      <c r="D45" s="95">
        <v>0</v>
      </c>
      <c r="E45" s="95">
        <v>0</v>
      </c>
      <c r="F45" s="95">
        <v>55.5</v>
      </c>
      <c r="G45" s="96">
        <f t="shared" si="1"/>
        <v>1.494335470713389E-5</v>
      </c>
      <c r="H45" s="97">
        <f t="shared" si="9"/>
        <v>7.2089337312138433E-5</v>
      </c>
      <c r="I45" s="96">
        <f t="shared" si="2"/>
        <v>417.92168674698792</v>
      </c>
      <c r="J45" s="98">
        <f t="shared" si="3"/>
        <v>42.22</v>
      </c>
      <c r="K45" s="96">
        <v>0</v>
      </c>
      <c r="L45" s="98">
        <f t="shared" si="5"/>
        <v>55.5</v>
      </c>
      <c r="M45" s="96">
        <v>0</v>
      </c>
      <c r="N45" s="98">
        <f t="shared" si="7"/>
        <v>55.5</v>
      </c>
    </row>
    <row r="46" spans="1:14" ht="60" hidden="1" outlineLevel="4">
      <c r="A46" s="79" t="s">
        <v>325</v>
      </c>
      <c r="B46" s="94" t="s">
        <v>326</v>
      </c>
      <c r="C46" s="95"/>
      <c r="D46" s="95">
        <v>0</v>
      </c>
      <c r="E46" s="95">
        <v>0</v>
      </c>
      <c r="F46" s="95">
        <v>55.5</v>
      </c>
      <c r="G46" s="96">
        <f t="shared" si="1"/>
        <v>1.494335470713389E-5</v>
      </c>
      <c r="H46" s="97">
        <f t="shared" si="9"/>
        <v>7.2089337312138433E-5</v>
      </c>
      <c r="I46" s="96" t="e">
        <f t="shared" si="2"/>
        <v>#DIV/0!</v>
      </c>
      <c r="J46" s="98">
        <f t="shared" si="3"/>
        <v>55.5</v>
      </c>
      <c r="K46" s="96" t="e">
        <f t="shared" si="4"/>
        <v>#DIV/0!</v>
      </c>
      <c r="L46" s="98">
        <f t="shared" si="5"/>
        <v>55.5</v>
      </c>
      <c r="M46" s="96" t="e">
        <f t="shared" si="6"/>
        <v>#DIV/0!</v>
      </c>
      <c r="N46" s="98">
        <f t="shared" si="7"/>
        <v>55.5</v>
      </c>
    </row>
    <row r="47" spans="1:14" ht="60" hidden="1" outlineLevel="7">
      <c r="A47" s="79" t="s">
        <v>325</v>
      </c>
      <c r="B47" s="94" t="s">
        <v>326</v>
      </c>
      <c r="C47" s="95"/>
      <c r="D47" s="95">
        <v>0</v>
      </c>
      <c r="E47" s="95">
        <v>0</v>
      </c>
      <c r="F47" s="95">
        <v>55.5</v>
      </c>
      <c r="G47" s="96">
        <f t="shared" si="1"/>
        <v>1.494335470713389E-5</v>
      </c>
      <c r="H47" s="97">
        <f t="shared" si="9"/>
        <v>7.2089337312138433E-5</v>
      </c>
      <c r="I47" s="96" t="e">
        <f t="shared" si="2"/>
        <v>#DIV/0!</v>
      </c>
      <c r="J47" s="98">
        <f t="shared" si="3"/>
        <v>55.5</v>
      </c>
      <c r="K47" s="96" t="e">
        <f t="shared" si="4"/>
        <v>#DIV/0!</v>
      </c>
      <c r="L47" s="98">
        <f t="shared" si="5"/>
        <v>55.5</v>
      </c>
      <c r="M47" s="96" t="e">
        <f t="shared" si="6"/>
        <v>#DIV/0!</v>
      </c>
      <c r="N47" s="98">
        <f t="shared" si="7"/>
        <v>55.5</v>
      </c>
    </row>
    <row r="48" spans="1:14" ht="12" outlineLevel="2" collapsed="1">
      <c r="A48" s="79" t="s">
        <v>327</v>
      </c>
      <c r="B48" s="94" t="s">
        <v>328</v>
      </c>
      <c r="C48" s="95">
        <f>C49</f>
        <v>268695.34000000003</v>
      </c>
      <c r="D48" s="95">
        <f t="shared" ref="D48:F48" si="16">D49</f>
        <v>268000</v>
      </c>
      <c r="E48" s="95">
        <f t="shared" si="16"/>
        <v>271310</v>
      </c>
      <c r="F48" s="95">
        <f t="shared" si="16"/>
        <v>80111.16</v>
      </c>
      <c r="G48" s="96">
        <f t="shared" si="1"/>
        <v>2.1569900538377592E-2</v>
      </c>
      <c r="H48" s="97">
        <f t="shared" si="9"/>
        <v>0.10405694478750797</v>
      </c>
      <c r="I48" s="96">
        <f t="shared" si="2"/>
        <v>29.814867648988624</v>
      </c>
      <c r="J48" s="98">
        <f t="shared" si="3"/>
        <v>-188584.18000000002</v>
      </c>
      <c r="K48" s="96">
        <f t="shared" si="4"/>
        <v>29.892223880597019</v>
      </c>
      <c r="L48" s="98">
        <f t="shared" si="5"/>
        <v>-187888.84</v>
      </c>
      <c r="M48" s="96">
        <f t="shared" si="6"/>
        <v>29.527536766060962</v>
      </c>
      <c r="N48" s="98">
        <f t="shared" si="7"/>
        <v>-191198.84</v>
      </c>
    </row>
    <row r="49" spans="1:14" ht="12" outlineLevel="3" collapsed="1">
      <c r="A49" s="79" t="s">
        <v>329</v>
      </c>
      <c r="B49" s="94" t="s">
        <v>328</v>
      </c>
      <c r="C49" s="95">
        <v>268695.34000000003</v>
      </c>
      <c r="D49" s="95">
        <v>268000</v>
      </c>
      <c r="E49" s="95">
        <v>271310</v>
      </c>
      <c r="F49" s="95">
        <v>80111.16</v>
      </c>
      <c r="G49" s="96">
        <f t="shared" si="1"/>
        <v>2.1569900538377592E-2</v>
      </c>
      <c r="H49" s="97">
        <f t="shared" si="9"/>
        <v>0.10405694478750797</v>
      </c>
      <c r="I49" s="96">
        <f t="shared" si="2"/>
        <v>29.814867648988624</v>
      </c>
      <c r="J49" s="98">
        <f t="shared" si="3"/>
        <v>-188584.18000000002</v>
      </c>
      <c r="K49" s="96">
        <f t="shared" si="4"/>
        <v>29.892223880597019</v>
      </c>
      <c r="L49" s="98">
        <f t="shared" si="5"/>
        <v>-187888.84</v>
      </c>
      <c r="M49" s="96">
        <f t="shared" si="6"/>
        <v>29.527536766060962</v>
      </c>
      <c r="N49" s="98">
        <f t="shared" si="7"/>
        <v>-191198.84</v>
      </c>
    </row>
    <row r="50" spans="1:14" ht="48" hidden="1" outlineLevel="4">
      <c r="A50" s="79" t="s">
        <v>330</v>
      </c>
      <c r="B50" s="94" t="s">
        <v>331</v>
      </c>
      <c r="C50" s="95"/>
      <c r="D50" s="95">
        <v>268000</v>
      </c>
      <c r="E50" s="95">
        <v>271310</v>
      </c>
      <c r="F50" s="95">
        <v>77402</v>
      </c>
      <c r="G50" s="96">
        <f t="shared" si="1"/>
        <v>2.0840460198947343E-2</v>
      </c>
      <c r="H50" s="97">
        <f t="shared" si="9"/>
        <v>0.10053799795737188</v>
      </c>
      <c r="I50" s="96" t="e">
        <f t="shared" si="2"/>
        <v>#DIV/0!</v>
      </c>
      <c r="J50" s="98">
        <f t="shared" si="3"/>
        <v>77402</v>
      </c>
      <c r="K50" s="96">
        <f t="shared" si="4"/>
        <v>28.88134328358209</v>
      </c>
      <c r="L50" s="98">
        <f t="shared" si="5"/>
        <v>-190598</v>
      </c>
      <c r="M50" s="96">
        <f t="shared" si="6"/>
        <v>28.528988979396264</v>
      </c>
      <c r="N50" s="98">
        <f t="shared" si="7"/>
        <v>-193908</v>
      </c>
    </row>
    <row r="51" spans="1:14" ht="48" hidden="1" outlineLevel="7">
      <c r="A51" s="79" t="s">
        <v>330</v>
      </c>
      <c r="B51" s="94" t="s">
        <v>331</v>
      </c>
      <c r="C51" s="95"/>
      <c r="D51" s="95">
        <v>268000</v>
      </c>
      <c r="E51" s="95">
        <v>271310</v>
      </c>
      <c r="F51" s="95">
        <v>77402</v>
      </c>
      <c r="G51" s="96">
        <f t="shared" si="1"/>
        <v>2.0840460198947343E-2</v>
      </c>
      <c r="H51" s="97">
        <f t="shared" si="9"/>
        <v>0.10053799795737188</v>
      </c>
      <c r="I51" s="96" t="e">
        <f t="shared" si="2"/>
        <v>#DIV/0!</v>
      </c>
      <c r="J51" s="98">
        <f t="shared" si="3"/>
        <v>77402</v>
      </c>
      <c r="K51" s="96">
        <f t="shared" si="4"/>
        <v>28.88134328358209</v>
      </c>
      <c r="L51" s="98">
        <f t="shared" si="5"/>
        <v>-190598</v>
      </c>
      <c r="M51" s="96">
        <f t="shared" si="6"/>
        <v>28.528988979396264</v>
      </c>
      <c r="N51" s="98">
        <f t="shared" si="7"/>
        <v>-193908</v>
      </c>
    </row>
    <row r="52" spans="1:14" ht="24" hidden="1" outlineLevel="4">
      <c r="A52" s="79" t="s">
        <v>332</v>
      </c>
      <c r="B52" s="94" t="s">
        <v>333</v>
      </c>
      <c r="C52" s="95"/>
      <c r="D52" s="95">
        <v>0</v>
      </c>
      <c r="E52" s="95">
        <v>0</v>
      </c>
      <c r="F52" s="95">
        <v>2709.16</v>
      </c>
      <c r="G52" s="96">
        <f t="shared" si="1"/>
        <v>7.2944033943024957E-4</v>
      </c>
      <c r="H52" s="97">
        <f t="shared" si="9"/>
        <v>3.5189468301360899E-3</v>
      </c>
      <c r="I52" s="96" t="e">
        <f t="shared" si="2"/>
        <v>#DIV/0!</v>
      </c>
      <c r="J52" s="98">
        <f t="shared" si="3"/>
        <v>2709.16</v>
      </c>
      <c r="K52" s="96" t="e">
        <f t="shared" si="4"/>
        <v>#DIV/0!</v>
      </c>
      <c r="L52" s="98">
        <f t="shared" si="5"/>
        <v>2709.16</v>
      </c>
      <c r="M52" s="96" t="e">
        <f t="shared" si="6"/>
        <v>#DIV/0!</v>
      </c>
      <c r="N52" s="98">
        <f t="shared" si="7"/>
        <v>2709.16</v>
      </c>
    </row>
    <row r="53" spans="1:14" ht="24" hidden="1" outlineLevel="7">
      <c r="A53" s="79" t="s">
        <v>332</v>
      </c>
      <c r="B53" s="94" t="s">
        <v>333</v>
      </c>
      <c r="C53" s="95"/>
      <c r="D53" s="95">
        <v>0</v>
      </c>
      <c r="E53" s="95">
        <v>0</v>
      </c>
      <c r="F53" s="95">
        <v>2709.16</v>
      </c>
      <c r="G53" s="96">
        <f t="shared" si="1"/>
        <v>7.2944033943024957E-4</v>
      </c>
      <c r="H53" s="97">
        <f t="shared" si="9"/>
        <v>3.5189468301360899E-3</v>
      </c>
      <c r="I53" s="96" t="e">
        <f t="shared" si="2"/>
        <v>#DIV/0!</v>
      </c>
      <c r="J53" s="98">
        <f t="shared" si="3"/>
        <v>2709.16</v>
      </c>
      <c r="K53" s="96" t="e">
        <f t="shared" si="4"/>
        <v>#DIV/0!</v>
      </c>
      <c r="L53" s="98">
        <f t="shared" si="5"/>
        <v>2709.16</v>
      </c>
      <c r="M53" s="96" t="e">
        <f t="shared" si="6"/>
        <v>#DIV/0!</v>
      </c>
      <c r="N53" s="98">
        <f t="shared" si="7"/>
        <v>2709.16</v>
      </c>
    </row>
    <row r="54" spans="1:14" ht="36" outlineLevel="2" collapsed="1">
      <c r="A54" s="79" t="s">
        <v>53</v>
      </c>
      <c r="B54" s="94" t="s">
        <v>54</v>
      </c>
      <c r="C54" s="95">
        <f>C55</f>
        <v>19129.490000000002</v>
      </c>
      <c r="D54" s="95">
        <f t="shared" ref="D54:F54" si="17">D55</f>
        <v>0</v>
      </c>
      <c r="E54" s="95">
        <f t="shared" si="17"/>
        <v>10354.41</v>
      </c>
      <c r="F54" s="95">
        <f t="shared" si="17"/>
        <v>10354.41</v>
      </c>
      <c r="G54" s="96">
        <f t="shared" si="1"/>
        <v>2.7879211065422386E-3</v>
      </c>
      <c r="H54" s="97">
        <f t="shared" si="9"/>
        <v>1.3449415408255484E-2</v>
      </c>
      <c r="I54" s="96">
        <f t="shared" si="2"/>
        <v>54.127998185001267</v>
      </c>
      <c r="J54" s="98">
        <f t="shared" si="3"/>
        <v>-8775.0800000000017</v>
      </c>
      <c r="K54" s="96">
        <v>0</v>
      </c>
      <c r="L54" s="98">
        <f t="shared" si="5"/>
        <v>10354.41</v>
      </c>
      <c r="M54" s="96">
        <f t="shared" si="6"/>
        <v>100</v>
      </c>
      <c r="N54" s="98">
        <f t="shared" si="7"/>
        <v>0</v>
      </c>
    </row>
    <row r="55" spans="1:14" ht="48" outlineLevel="3" collapsed="1">
      <c r="A55" s="79" t="s">
        <v>55</v>
      </c>
      <c r="B55" s="94" t="s">
        <v>334</v>
      </c>
      <c r="C55" s="95">
        <v>19129.490000000002</v>
      </c>
      <c r="D55" s="95">
        <v>0</v>
      </c>
      <c r="E55" s="95">
        <v>10354.41</v>
      </c>
      <c r="F55" s="95">
        <v>10354.41</v>
      </c>
      <c r="G55" s="96">
        <f t="shared" si="1"/>
        <v>2.7879211065422386E-3</v>
      </c>
      <c r="H55" s="97">
        <f t="shared" si="9"/>
        <v>1.3449415408255484E-2</v>
      </c>
      <c r="I55" s="96">
        <f t="shared" si="2"/>
        <v>54.127998185001267</v>
      </c>
      <c r="J55" s="98">
        <f t="shared" si="3"/>
        <v>-8775.0800000000017</v>
      </c>
      <c r="K55" s="96">
        <v>0</v>
      </c>
      <c r="L55" s="98">
        <f t="shared" si="5"/>
        <v>10354.41</v>
      </c>
      <c r="M55" s="96">
        <f t="shared" si="6"/>
        <v>100</v>
      </c>
      <c r="N55" s="98">
        <f t="shared" si="7"/>
        <v>0</v>
      </c>
    </row>
    <row r="56" spans="1:14" ht="84" hidden="1" outlineLevel="4">
      <c r="A56" s="79" t="s">
        <v>57</v>
      </c>
      <c r="B56" s="94" t="s">
        <v>58</v>
      </c>
      <c r="C56" s="95"/>
      <c r="D56" s="95">
        <v>0</v>
      </c>
      <c r="E56" s="95">
        <v>10354.41</v>
      </c>
      <c r="F56" s="95">
        <v>10345</v>
      </c>
      <c r="G56" s="96">
        <f t="shared" si="1"/>
        <v>2.7853874674828847E-3</v>
      </c>
      <c r="H56" s="97">
        <f t="shared" si="9"/>
        <v>1.3437192693586885E-2</v>
      </c>
      <c r="I56" s="96" t="e">
        <f t="shared" si="2"/>
        <v>#DIV/0!</v>
      </c>
      <c r="J56" s="98">
        <f t="shared" si="3"/>
        <v>10345</v>
      </c>
      <c r="K56" s="96" t="e">
        <f t="shared" si="4"/>
        <v>#DIV/0!</v>
      </c>
      <c r="L56" s="98">
        <f t="shared" si="5"/>
        <v>10345</v>
      </c>
      <c r="M56" s="96">
        <f t="shared" si="6"/>
        <v>99.90912084802514</v>
      </c>
      <c r="N56" s="98">
        <f t="shared" si="7"/>
        <v>-9.4099999999998545</v>
      </c>
    </row>
    <row r="57" spans="1:14" ht="84" hidden="1" outlineLevel="7">
      <c r="A57" s="79" t="s">
        <v>57</v>
      </c>
      <c r="B57" s="94" t="s">
        <v>58</v>
      </c>
      <c r="C57" s="95"/>
      <c r="D57" s="95">
        <v>0</v>
      </c>
      <c r="E57" s="95">
        <v>10354.41</v>
      </c>
      <c r="F57" s="95">
        <v>10345</v>
      </c>
      <c r="G57" s="96">
        <f t="shared" si="1"/>
        <v>2.7853874674828847E-3</v>
      </c>
      <c r="H57" s="97">
        <f t="shared" si="9"/>
        <v>1.3437192693586885E-2</v>
      </c>
      <c r="I57" s="96" t="e">
        <f t="shared" si="2"/>
        <v>#DIV/0!</v>
      </c>
      <c r="J57" s="98">
        <f t="shared" si="3"/>
        <v>10345</v>
      </c>
      <c r="K57" s="96" t="e">
        <f t="shared" si="4"/>
        <v>#DIV/0!</v>
      </c>
      <c r="L57" s="98">
        <f t="shared" si="5"/>
        <v>10345</v>
      </c>
      <c r="M57" s="96">
        <f t="shared" si="6"/>
        <v>99.90912084802514</v>
      </c>
      <c r="N57" s="98">
        <f t="shared" si="7"/>
        <v>-9.4099999999998545</v>
      </c>
    </row>
    <row r="58" spans="1:14" ht="60" hidden="1" outlineLevel="4">
      <c r="A58" s="79" t="s">
        <v>335</v>
      </c>
      <c r="B58" s="94" t="s">
        <v>336</v>
      </c>
      <c r="C58" s="95"/>
      <c r="D58" s="95">
        <v>0</v>
      </c>
      <c r="E58" s="95">
        <v>0</v>
      </c>
      <c r="F58" s="95">
        <v>9.41</v>
      </c>
      <c r="G58" s="96">
        <f t="shared" si="1"/>
        <v>2.5336390593536923E-6</v>
      </c>
      <c r="H58" s="97">
        <f t="shared" si="9"/>
        <v>1.2222714668598607E-5</v>
      </c>
      <c r="I58" s="96" t="e">
        <f t="shared" si="2"/>
        <v>#DIV/0!</v>
      </c>
      <c r="J58" s="98">
        <f t="shared" si="3"/>
        <v>9.41</v>
      </c>
      <c r="K58" s="96" t="e">
        <f t="shared" si="4"/>
        <v>#DIV/0!</v>
      </c>
      <c r="L58" s="98">
        <f t="shared" si="5"/>
        <v>9.41</v>
      </c>
      <c r="M58" s="96" t="e">
        <f t="shared" si="6"/>
        <v>#DIV/0!</v>
      </c>
      <c r="N58" s="98">
        <f t="shared" si="7"/>
        <v>9.41</v>
      </c>
    </row>
    <row r="59" spans="1:14" ht="60" hidden="1" outlineLevel="7">
      <c r="A59" s="79" t="s">
        <v>335</v>
      </c>
      <c r="B59" s="94" t="s">
        <v>336</v>
      </c>
      <c r="C59" s="95"/>
      <c r="D59" s="95">
        <v>0</v>
      </c>
      <c r="E59" s="95">
        <v>0</v>
      </c>
      <c r="F59" s="95">
        <v>9.41</v>
      </c>
      <c r="G59" s="96">
        <f t="shared" si="1"/>
        <v>2.5336390593536923E-6</v>
      </c>
      <c r="H59" s="97">
        <f t="shared" si="9"/>
        <v>1.2222714668598607E-5</v>
      </c>
      <c r="I59" s="96" t="e">
        <f t="shared" si="2"/>
        <v>#DIV/0!</v>
      </c>
      <c r="J59" s="98">
        <f t="shared" si="3"/>
        <v>9.41</v>
      </c>
      <c r="K59" s="96" t="e">
        <f t="shared" si="4"/>
        <v>#DIV/0!</v>
      </c>
      <c r="L59" s="98">
        <f t="shared" si="5"/>
        <v>9.41</v>
      </c>
      <c r="M59" s="96" t="e">
        <f t="shared" si="6"/>
        <v>#DIV/0!</v>
      </c>
      <c r="N59" s="98">
        <f t="shared" si="7"/>
        <v>9.41</v>
      </c>
    </row>
    <row r="60" spans="1:14" s="89" customFormat="1" ht="12" outlineLevel="1" collapsed="1">
      <c r="A60" s="90" t="s">
        <v>59</v>
      </c>
      <c r="B60" s="91" t="s">
        <v>60</v>
      </c>
      <c r="C60" s="92">
        <f>C61+C67+C80</f>
        <v>13113139.51</v>
      </c>
      <c r="D60" s="92">
        <f t="shared" ref="D60:F60" si="18">D61+D67+D80</f>
        <v>15021000</v>
      </c>
      <c r="E60" s="92">
        <f t="shared" si="18"/>
        <v>14339780.789999999</v>
      </c>
      <c r="F60" s="92">
        <f t="shared" si="18"/>
        <v>13949517.880000001</v>
      </c>
      <c r="G60" s="86">
        <f t="shared" si="1"/>
        <v>3.7559025887269621</v>
      </c>
      <c r="H60" s="93">
        <f t="shared" si="9"/>
        <v>18.119126122396871</v>
      </c>
      <c r="I60" s="86">
        <f t="shared" si="2"/>
        <v>106.37817030286443</v>
      </c>
      <c r="J60" s="88">
        <f t="shared" si="3"/>
        <v>836378.37000000104</v>
      </c>
      <c r="K60" s="86">
        <f t="shared" si="4"/>
        <v>92.866772385327209</v>
      </c>
      <c r="L60" s="88">
        <f t="shared" si="5"/>
        <v>-1071482.1199999992</v>
      </c>
      <c r="M60" s="86">
        <f t="shared" si="6"/>
        <v>97.278459721837919</v>
      </c>
      <c r="N60" s="88">
        <f t="shared" si="7"/>
        <v>-390262.90999999829</v>
      </c>
    </row>
    <row r="61" spans="1:14" ht="12" outlineLevel="2" collapsed="1">
      <c r="A61" s="79" t="s">
        <v>337</v>
      </c>
      <c r="B61" s="94" t="s">
        <v>338</v>
      </c>
      <c r="C61" s="95">
        <f>C62</f>
        <v>1552586.14</v>
      </c>
      <c r="D61" s="95">
        <f t="shared" ref="D61:F61" si="19">D62</f>
        <v>1866000</v>
      </c>
      <c r="E61" s="95">
        <f t="shared" si="19"/>
        <v>1887650</v>
      </c>
      <c r="F61" s="95">
        <f t="shared" si="19"/>
        <v>2051895.76</v>
      </c>
      <c r="G61" s="96">
        <f t="shared" si="1"/>
        <v>0.55247218313052382</v>
      </c>
      <c r="H61" s="97">
        <f t="shared" si="9"/>
        <v>2.6652217220177779</v>
      </c>
      <c r="I61" s="96">
        <f t="shared" si="2"/>
        <v>132.15986586096923</v>
      </c>
      <c r="J61" s="98">
        <f t="shared" si="3"/>
        <v>499309.62000000011</v>
      </c>
      <c r="K61" s="96">
        <f t="shared" si="4"/>
        <v>109.9622593783494</v>
      </c>
      <c r="L61" s="98">
        <f t="shared" si="5"/>
        <v>185895.76</v>
      </c>
      <c r="M61" s="96">
        <f t="shared" si="6"/>
        <v>108.70107064339258</v>
      </c>
      <c r="N61" s="98">
        <f t="shared" si="7"/>
        <v>164245.76000000001</v>
      </c>
    </row>
    <row r="62" spans="1:14" ht="60" hidden="1" outlineLevel="3" collapsed="1">
      <c r="A62" s="79" t="s">
        <v>339</v>
      </c>
      <c r="B62" s="94" t="s">
        <v>340</v>
      </c>
      <c r="C62" s="95">
        <v>1552586.14</v>
      </c>
      <c r="D62" s="95">
        <v>1866000</v>
      </c>
      <c r="E62" s="95">
        <v>1887650</v>
      </c>
      <c r="F62" s="95">
        <v>2051895.76</v>
      </c>
      <c r="G62" s="96">
        <f t="shared" si="1"/>
        <v>0.55247218313052382</v>
      </c>
      <c r="H62" s="97">
        <f t="shared" si="9"/>
        <v>2.6652217220177779</v>
      </c>
      <c r="I62" s="96">
        <f t="shared" si="2"/>
        <v>132.15986586096923</v>
      </c>
      <c r="J62" s="98">
        <f t="shared" si="3"/>
        <v>499309.62000000011</v>
      </c>
      <c r="K62" s="96">
        <f t="shared" si="4"/>
        <v>109.9622593783494</v>
      </c>
      <c r="L62" s="98">
        <f t="shared" si="5"/>
        <v>185895.76</v>
      </c>
      <c r="M62" s="96">
        <f t="shared" si="6"/>
        <v>108.70107064339258</v>
      </c>
      <c r="N62" s="98">
        <f t="shared" si="7"/>
        <v>164245.76000000001</v>
      </c>
    </row>
    <row r="63" spans="1:14" ht="96" hidden="1" outlineLevel="4">
      <c r="A63" s="79" t="s">
        <v>341</v>
      </c>
      <c r="B63" s="94" t="s">
        <v>342</v>
      </c>
      <c r="C63" s="95"/>
      <c r="D63" s="95">
        <v>1866000</v>
      </c>
      <c r="E63" s="95">
        <v>1887650</v>
      </c>
      <c r="F63" s="95">
        <v>2032745.07</v>
      </c>
      <c r="G63" s="96">
        <f t="shared" si="1"/>
        <v>0.54731586685022904</v>
      </c>
      <c r="H63" s="97">
        <f t="shared" si="9"/>
        <v>2.6403467571318284</v>
      </c>
      <c r="I63" s="96" t="e">
        <f t="shared" si="2"/>
        <v>#DIV/0!</v>
      </c>
      <c r="J63" s="98">
        <f t="shared" si="3"/>
        <v>2032745.07</v>
      </c>
      <c r="K63" s="96">
        <f t="shared" si="4"/>
        <v>108.93596302250803</v>
      </c>
      <c r="L63" s="98">
        <f t="shared" si="5"/>
        <v>166745.07000000007</v>
      </c>
      <c r="M63" s="96">
        <f t="shared" si="6"/>
        <v>107.68654517521787</v>
      </c>
      <c r="N63" s="98">
        <f t="shared" si="7"/>
        <v>145095.07000000007</v>
      </c>
    </row>
    <row r="64" spans="1:14" ht="96" hidden="1" outlineLevel="7">
      <c r="A64" s="79" t="s">
        <v>341</v>
      </c>
      <c r="B64" s="94" t="s">
        <v>342</v>
      </c>
      <c r="C64" s="95"/>
      <c r="D64" s="95">
        <v>1866000</v>
      </c>
      <c r="E64" s="95">
        <v>1887650</v>
      </c>
      <c r="F64" s="95">
        <v>2032745.07</v>
      </c>
      <c r="G64" s="96">
        <f t="shared" si="1"/>
        <v>0.54731586685022904</v>
      </c>
      <c r="H64" s="97">
        <f t="shared" si="9"/>
        <v>2.6403467571318284</v>
      </c>
      <c r="I64" s="96" t="e">
        <f t="shared" si="2"/>
        <v>#DIV/0!</v>
      </c>
      <c r="J64" s="98">
        <f t="shared" si="3"/>
        <v>2032745.07</v>
      </c>
      <c r="K64" s="96">
        <f t="shared" si="4"/>
        <v>108.93596302250803</v>
      </c>
      <c r="L64" s="98">
        <f t="shared" si="5"/>
        <v>166745.07000000007</v>
      </c>
      <c r="M64" s="96">
        <f t="shared" si="6"/>
        <v>107.68654517521787</v>
      </c>
      <c r="N64" s="98">
        <f t="shared" si="7"/>
        <v>145095.07000000007</v>
      </c>
    </row>
    <row r="65" spans="1:14" ht="72" hidden="1" outlineLevel="4">
      <c r="A65" s="79" t="s">
        <v>343</v>
      </c>
      <c r="B65" s="94" t="s">
        <v>344</v>
      </c>
      <c r="C65" s="95"/>
      <c r="D65" s="95">
        <v>0</v>
      </c>
      <c r="E65" s="95">
        <v>0</v>
      </c>
      <c r="F65" s="95">
        <v>19150.689999999999</v>
      </c>
      <c r="G65" s="96">
        <f t="shared" si="1"/>
        <v>5.1563162802948093E-3</v>
      </c>
      <c r="H65" s="97">
        <f t="shared" si="9"/>
        <v>2.4874964885949487E-2</v>
      </c>
      <c r="I65" s="96" t="e">
        <f t="shared" si="2"/>
        <v>#DIV/0!</v>
      </c>
      <c r="J65" s="98">
        <f t="shared" si="3"/>
        <v>19150.689999999999</v>
      </c>
      <c r="K65" s="96" t="e">
        <f t="shared" si="4"/>
        <v>#DIV/0!</v>
      </c>
      <c r="L65" s="98">
        <f t="shared" si="5"/>
        <v>19150.689999999999</v>
      </c>
      <c r="M65" s="96" t="e">
        <f t="shared" si="6"/>
        <v>#DIV/0!</v>
      </c>
      <c r="N65" s="98">
        <f t="shared" si="7"/>
        <v>19150.689999999999</v>
      </c>
    </row>
    <row r="66" spans="1:14" ht="72" hidden="1" outlineLevel="7">
      <c r="A66" s="79" t="s">
        <v>343</v>
      </c>
      <c r="B66" s="94" t="s">
        <v>344</v>
      </c>
      <c r="C66" s="95"/>
      <c r="D66" s="95">
        <v>0</v>
      </c>
      <c r="E66" s="95">
        <v>0</v>
      </c>
      <c r="F66" s="95">
        <v>19150.689999999999</v>
      </c>
      <c r="G66" s="96">
        <f t="shared" si="1"/>
        <v>5.1563162802948093E-3</v>
      </c>
      <c r="H66" s="97">
        <f t="shared" si="9"/>
        <v>2.4874964885949487E-2</v>
      </c>
      <c r="I66" s="96" t="e">
        <f t="shared" si="2"/>
        <v>#DIV/0!</v>
      </c>
      <c r="J66" s="98">
        <f t="shared" si="3"/>
        <v>19150.689999999999</v>
      </c>
      <c r="K66" s="96" t="e">
        <f t="shared" si="4"/>
        <v>#DIV/0!</v>
      </c>
      <c r="L66" s="98">
        <f t="shared" si="5"/>
        <v>19150.689999999999</v>
      </c>
      <c r="M66" s="96" t="e">
        <f t="shared" si="6"/>
        <v>#DIV/0!</v>
      </c>
      <c r="N66" s="98">
        <f t="shared" si="7"/>
        <v>19150.689999999999</v>
      </c>
    </row>
    <row r="67" spans="1:14" ht="12" outlineLevel="2" collapsed="1">
      <c r="A67" s="79" t="s">
        <v>61</v>
      </c>
      <c r="B67" s="94" t="s">
        <v>62</v>
      </c>
      <c r="C67" s="95">
        <f>C68+C75</f>
        <v>8952498.4299999997</v>
      </c>
      <c r="D67" s="95">
        <f t="shared" ref="D67:F67" si="20">D68+D75</f>
        <v>10693000</v>
      </c>
      <c r="E67" s="95">
        <f t="shared" si="20"/>
        <v>9863654</v>
      </c>
      <c r="F67" s="95">
        <f t="shared" si="20"/>
        <v>9293228.4600000009</v>
      </c>
      <c r="G67" s="96">
        <f t="shared" si="1"/>
        <v>2.5021983649047144</v>
      </c>
      <c r="H67" s="97">
        <f t="shared" si="9"/>
        <v>12.071039300391078</v>
      </c>
      <c r="I67" s="96">
        <f t="shared" si="2"/>
        <v>103.80597698691807</v>
      </c>
      <c r="J67" s="98">
        <f t="shared" si="3"/>
        <v>340730.03000000119</v>
      </c>
      <c r="K67" s="96">
        <f t="shared" si="4"/>
        <v>86.909459085382963</v>
      </c>
      <c r="L67" s="98">
        <f t="shared" si="5"/>
        <v>-1399771.5399999991</v>
      </c>
      <c r="M67" s="96">
        <f t="shared" si="6"/>
        <v>94.216894266566939</v>
      </c>
      <c r="N67" s="98">
        <f t="shared" si="7"/>
        <v>-570425.53999999911</v>
      </c>
    </row>
    <row r="68" spans="1:14" ht="12" outlineLevel="3" collapsed="1">
      <c r="A68" s="79" t="s">
        <v>63</v>
      </c>
      <c r="B68" s="94" t="s">
        <v>64</v>
      </c>
      <c r="C68" s="95">
        <v>894927.77</v>
      </c>
      <c r="D68" s="95">
        <v>1373000</v>
      </c>
      <c r="E68" s="95">
        <v>1275400</v>
      </c>
      <c r="F68" s="95">
        <v>1113295.83</v>
      </c>
      <c r="G68" s="96">
        <f t="shared" si="1"/>
        <v>0.29975449516509972</v>
      </c>
      <c r="H68" s="97">
        <f t="shared" si="9"/>
        <v>1.4460677228300387</v>
      </c>
      <c r="I68" s="96">
        <f t="shared" si="2"/>
        <v>124.40063514846567</v>
      </c>
      <c r="J68" s="98">
        <f t="shared" si="3"/>
        <v>218368.06000000006</v>
      </c>
      <c r="K68" s="96">
        <f t="shared" si="4"/>
        <v>81.084911143481435</v>
      </c>
      <c r="L68" s="98">
        <f t="shared" si="5"/>
        <v>-259704.16999999993</v>
      </c>
      <c r="M68" s="96">
        <f t="shared" si="6"/>
        <v>87.289934922377299</v>
      </c>
      <c r="N68" s="98">
        <f t="shared" si="7"/>
        <v>-162104.16999999993</v>
      </c>
    </row>
    <row r="69" spans="1:14" ht="48" hidden="1" outlineLevel="4">
      <c r="A69" s="79" t="s">
        <v>65</v>
      </c>
      <c r="B69" s="94" t="s">
        <v>66</v>
      </c>
      <c r="C69" s="95"/>
      <c r="D69" s="95">
        <v>1373000</v>
      </c>
      <c r="E69" s="95">
        <v>1275400</v>
      </c>
      <c r="F69" s="95">
        <v>1074569.68</v>
      </c>
      <c r="G69" s="96">
        <f t="shared" si="1"/>
        <v>0.28932749343732178</v>
      </c>
      <c r="H69" s="97">
        <f t="shared" si="9"/>
        <v>1.3957660563408409</v>
      </c>
      <c r="I69" s="96" t="e">
        <f t="shared" si="2"/>
        <v>#DIV/0!</v>
      </c>
      <c r="J69" s="98">
        <f t="shared" si="3"/>
        <v>1074569.68</v>
      </c>
      <c r="K69" s="96">
        <f t="shared" si="4"/>
        <v>78.264361252731234</v>
      </c>
      <c r="L69" s="98">
        <f t="shared" si="5"/>
        <v>-298430.32000000007</v>
      </c>
      <c r="M69" s="96">
        <f t="shared" si="6"/>
        <v>84.253542418064924</v>
      </c>
      <c r="N69" s="98">
        <f t="shared" si="7"/>
        <v>-200830.32000000007</v>
      </c>
    </row>
    <row r="70" spans="1:14" ht="48" hidden="1" outlineLevel="7">
      <c r="A70" s="79" t="s">
        <v>65</v>
      </c>
      <c r="B70" s="94" t="s">
        <v>66</v>
      </c>
      <c r="C70" s="95"/>
      <c r="D70" s="95">
        <v>1373000</v>
      </c>
      <c r="E70" s="95">
        <v>1275400</v>
      </c>
      <c r="F70" s="95">
        <v>1074569.68</v>
      </c>
      <c r="G70" s="96">
        <f t="shared" si="1"/>
        <v>0.28932749343732178</v>
      </c>
      <c r="H70" s="97">
        <f t="shared" si="9"/>
        <v>1.3957660563408409</v>
      </c>
      <c r="I70" s="96" t="e">
        <f t="shared" si="2"/>
        <v>#DIV/0!</v>
      </c>
      <c r="J70" s="98">
        <f t="shared" si="3"/>
        <v>1074569.68</v>
      </c>
      <c r="K70" s="96">
        <f t="shared" si="4"/>
        <v>78.264361252731234</v>
      </c>
      <c r="L70" s="98">
        <f t="shared" si="5"/>
        <v>-298430.32000000007</v>
      </c>
      <c r="M70" s="96">
        <f t="shared" si="6"/>
        <v>84.253542418064924</v>
      </c>
      <c r="N70" s="98">
        <f t="shared" si="7"/>
        <v>-200830.32000000007</v>
      </c>
    </row>
    <row r="71" spans="1:14" ht="24" hidden="1" outlineLevel="4">
      <c r="A71" s="79" t="s">
        <v>67</v>
      </c>
      <c r="B71" s="94" t="s">
        <v>68</v>
      </c>
      <c r="C71" s="95"/>
      <c r="D71" s="95">
        <v>0</v>
      </c>
      <c r="E71" s="95">
        <v>0</v>
      </c>
      <c r="F71" s="95">
        <v>38226.15</v>
      </c>
      <c r="G71" s="96">
        <f t="shared" si="1"/>
        <v>1.0292376910596507E-2</v>
      </c>
      <c r="H71" s="97">
        <f t="shared" si="9"/>
        <v>4.9652212999899109E-2</v>
      </c>
      <c r="I71" s="96" t="e">
        <f t="shared" si="2"/>
        <v>#DIV/0!</v>
      </c>
      <c r="J71" s="98">
        <f t="shared" si="3"/>
        <v>38226.15</v>
      </c>
      <c r="K71" s="96" t="e">
        <f t="shared" si="4"/>
        <v>#DIV/0!</v>
      </c>
      <c r="L71" s="98">
        <f t="shared" si="5"/>
        <v>38226.15</v>
      </c>
      <c r="M71" s="96" t="e">
        <f t="shared" si="6"/>
        <v>#DIV/0!</v>
      </c>
      <c r="N71" s="98">
        <f t="shared" si="7"/>
        <v>38226.15</v>
      </c>
    </row>
    <row r="72" spans="1:14" ht="24" hidden="1" outlineLevel="7">
      <c r="A72" s="79" t="s">
        <v>67</v>
      </c>
      <c r="B72" s="94" t="s">
        <v>68</v>
      </c>
      <c r="C72" s="95"/>
      <c r="D72" s="95">
        <v>0</v>
      </c>
      <c r="E72" s="95">
        <v>0</v>
      </c>
      <c r="F72" s="95">
        <v>38226.15</v>
      </c>
      <c r="G72" s="96">
        <f t="shared" ref="G72:G135" si="21">F72/F$7*100</f>
        <v>1.0292376910596507E-2</v>
      </c>
      <c r="H72" s="97">
        <f t="shared" si="9"/>
        <v>4.9652212999899109E-2</v>
      </c>
      <c r="I72" s="96" t="e">
        <f t="shared" ref="I72:I135" si="22">F72/C72*100</f>
        <v>#DIV/0!</v>
      </c>
      <c r="J72" s="98">
        <f t="shared" ref="J72:J135" si="23">F72-C72</f>
        <v>38226.15</v>
      </c>
      <c r="K72" s="96" t="e">
        <f t="shared" ref="K72:K135" si="24">F72/D72*100</f>
        <v>#DIV/0!</v>
      </c>
      <c r="L72" s="98">
        <f t="shared" ref="L72:L135" si="25">F72-D72</f>
        <v>38226.15</v>
      </c>
      <c r="M72" s="96" t="e">
        <f t="shared" ref="M72:M135" si="26">F72/E72*100</f>
        <v>#DIV/0!</v>
      </c>
      <c r="N72" s="98">
        <f t="shared" ref="N72:N135" si="27">F72-E72</f>
        <v>38226.15</v>
      </c>
    </row>
    <row r="73" spans="1:14" ht="60" hidden="1" outlineLevel="4">
      <c r="A73" s="79" t="s">
        <v>345</v>
      </c>
      <c r="B73" s="94" t="s">
        <v>346</v>
      </c>
      <c r="C73" s="95"/>
      <c r="D73" s="95">
        <v>0</v>
      </c>
      <c r="E73" s="95">
        <v>0</v>
      </c>
      <c r="F73" s="95">
        <v>500</v>
      </c>
      <c r="G73" s="96">
        <f t="shared" si="21"/>
        <v>1.3462481718138641E-4</v>
      </c>
      <c r="H73" s="97">
        <f t="shared" ref="H73:H136" si="28">G73/G$8*100</f>
        <v>6.4945348929854453E-4</v>
      </c>
      <c r="I73" s="96" t="e">
        <f t="shared" si="22"/>
        <v>#DIV/0!</v>
      </c>
      <c r="J73" s="98">
        <f t="shared" si="23"/>
        <v>500</v>
      </c>
      <c r="K73" s="96" t="e">
        <f t="shared" si="24"/>
        <v>#DIV/0!</v>
      </c>
      <c r="L73" s="98">
        <f t="shared" si="25"/>
        <v>500</v>
      </c>
      <c r="M73" s="96" t="e">
        <f t="shared" si="26"/>
        <v>#DIV/0!</v>
      </c>
      <c r="N73" s="98">
        <f t="shared" si="27"/>
        <v>500</v>
      </c>
    </row>
    <row r="74" spans="1:14" ht="60" hidden="1" outlineLevel="7">
      <c r="A74" s="79" t="s">
        <v>345</v>
      </c>
      <c r="B74" s="94" t="s">
        <v>346</v>
      </c>
      <c r="C74" s="95"/>
      <c r="D74" s="95">
        <v>0</v>
      </c>
      <c r="E74" s="95">
        <v>0</v>
      </c>
      <c r="F74" s="95">
        <v>500</v>
      </c>
      <c r="G74" s="96">
        <f t="shared" si="21"/>
        <v>1.3462481718138641E-4</v>
      </c>
      <c r="H74" s="97">
        <f t="shared" si="28"/>
        <v>6.4945348929854453E-4</v>
      </c>
      <c r="I74" s="96" t="e">
        <f t="shared" si="22"/>
        <v>#DIV/0!</v>
      </c>
      <c r="J74" s="98">
        <f t="shared" si="23"/>
        <v>500</v>
      </c>
      <c r="K74" s="96" t="e">
        <f t="shared" si="24"/>
        <v>#DIV/0!</v>
      </c>
      <c r="L74" s="98">
        <f t="shared" si="25"/>
        <v>500</v>
      </c>
      <c r="M74" s="96" t="e">
        <f t="shared" si="26"/>
        <v>#DIV/0!</v>
      </c>
      <c r="N74" s="98">
        <f t="shared" si="27"/>
        <v>500</v>
      </c>
    </row>
    <row r="75" spans="1:14" ht="12" outlineLevel="3" collapsed="1">
      <c r="A75" s="79" t="s">
        <v>69</v>
      </c>
      <c r="B75" s="94" t="s">
        <v>70</v>
      </c>
      <c r="C75" s="95">
        <v>8057570.6600000001</v>
      </c>
      <c r="D75" s="95">
        <v>9320000</v>
      </c>
      <c r="E75" s="95">
        <v>8588254</v>
      </c>
      <c r="F75" s="95">
        <v>8179932.6299999999</v>
      </c>
      <c r="G75" s="96">
        <f t="shared" si="21"/>
        <v>2.2024438697396143</v>
      </c>
      <c r="H75" s="97">
        <f t="shared" si="28"/>
        <v>10.624971577561039</v>
      </c>
      <c r="I75" s="96">
        <f t="shared" si="22"/>
        <v>101.51859630108413</v>
      </c>
      <c r="J75" s="98">
        <f t="shared" si="23"/>
        <v>122361.96999999974</v>
      </c>
      <c r="K75" s="96">
        <f t="shared" si="24"/>
        <v>87.767517489270389</v>
      </c>
      <c r="L75" s="98">
        <f t="shared" si="25"/>
        <v>-1140067.3700000001</v>
      </c>
      <c r="M75" s="96">
        <f t="shared" si="26"/>
        <v>95.24558344455113</v>
      </c>
      <c r="N75" s="98">
        <f t="shared" si="27"/>
        <v>-408321.37000000011</v>
      </c>
    </row>
    <row r="76" spans="1:14" ht="48" hidden="1" outlineLevel="4">
      <c r="A76" s="79" t="s">
        <v>71</v>
      </c>
      <c r="B76" s="94" t="s">
        <v>72</v>
      </c>
      <c r="C76" s="95"/>
      <c r="D76" s="95">
        <v>9320000</v>
      </c>
      <c r="E76" s="95">
        <v>8588254</v>
      </c>
      <c r="F76" s="95">
        <v>8073981.3399999999</v>
      </c>
      <c r="G76" s="96">
        <f t="shared" si="21"/>
        <v>2.1739165236468505</v>
      </c>
      <c r="H76" s="97">
        <f t="shared" si="28"/>
        <v>10.487350707588677</v>
      </c>
      <c r="I76" s="96" t="e">
        <f t="shared" si="22"/>
        <v>#DIV/0!</v>
      </c>
      <c r="J76" s="98">
        <f t="shared" si="23"/>
        <v>8073981.3399999999</v>
      </c>
      <c r="K76" s="96">
        <f t="shared" si="24"/>
        <v>86.630701072961372</v>
      </c>
      <c r="L76" s="98">
        <f t="shared" si="25"/>
        <v>-1246018.6600000001</v>
      </c>
      <c r="M76" s="96">
        <f t="shared" si="26"/>
        <v>94.011906727490825</v>
      </c>
      <c r="N76" s="98">
        <f t="shared" si="27"/>
        <v>-514272.66000000015</v>
      </c>
    </row>
    <row r="77" spans="1:14" ht="48" hidden="1" outlineLevel="7">
      <c r="A77" s="79" t="s">
        <v>71</v>
      </c>
      <c r="B77" s="94" t="s">
        <v>72</v>
      </c>
      <c r="C77" s="95"/>
      <c r="D77" s="95">
        <v>9320000</v>
      </c>
      <c r="E77" s="95">
        <v>8588254</v>
      </c>
      <c r="F77" s="95">
        <v>8073981.3399999999</v>
      </c>
      <c r="G77" s="96">
        <f t="shared" si="21"/>
        <v>2.1739165236468505</v>
      </c>
      <c r="H77" s="97">
        <f t="shared" si="28"/>
        <v>10.487350707588677</v>
      </c>
      <c r="I77" s="96" t="e">
        <f t="shared" si="22"/>
        <v>#DIV/0!</v>
      </c>
      <c r="J77" s="98">
        <f t="shared" si="23"/>
        <v>8073981.3399999999</v>
      </c>
      <c r="K77" s="96">
        <f t="shared" si="24"/>
        <v>86.630701072961372</v>
      </c>
      <c r="L77" s="98">
        <f t="shared" si="25"/>
        <v>-1246018.6600000001</v>
      </c>
      <c r="M77" s="96">
        <f t="shared" si="26"/>
        <v>94.011906727490825</v>
      </c>
      <c r="N77" s="98">
        <f t="shared" si="27"/>
        <v>-514272.66000000015</v>
      </c>
    </row>
    <row r="78" spans="1:14" ht="24" hidden="1" outlineLevel="4">
      <c r="A78" s="79" t="s">
        <v>73</v>
      </c>
      <c r="B78" s="94" t="s">
        <v>74</v>
      </c>
      <c r="C78" s="95"/>
      <c r="D78" s="95">
        <v>0</v>
      </c>
      <c r="E78" s="95">
        <v>0</v>
      </c>
      <c r="F78" s="95">
        <v>105951.29</v>
      </c>
      <c r="G78" s="96">
        <f t="shared" si="21"/>
        <v>2.8527346092764104E-2</v>
      </c>
      <c r="H78" s="97">
        <f t="shared" si="28"/>
        <v>0.13762086997236395</v>
      </c>
      <c r="I78" s="96" t="e">
        <f t="shared" si="22"/>
        <v>#DIV/0!</v>
      </c>
      <c r="J78" s="98">
        <f t="shared" si="23"/>
        <v>105951.29</v>
      </c>
      <c r="K78" s="96" t="e">
        <f t="shared" si="24"/>
        <v>#DIV/0!</v>
      </c>
      <c r="L78" s="98">
        <f t="shared" si="25"/>
        <v>105951.29</v>
      </c>
      <c r="M78" s="96" t="e">
        <f t="shared" si="26"/>
        <v>#DIV/0!</v>
      </c>
      <c r="N78" s="98">
        <f t="shared" si="27"/>
        <v>105951.29</v>
      </c>
    </row>
    <row r="79" spans="1:14" ht="24" hidden="1" outlineLevel="7">
      <c r="A79" s="79" t="s">
        <v>73</v>
      </c>
      <c r="B79" s="94" t="s">
        <v>74</v>
      </c>
      <c r="C79" s="95"/>
      <c r="D79" s="95">
        <v>0</v>
      </c>
      <c r="E79" s="95">
        <v>0</v>
      </c>
      <c r="F79" s="95">
        <v>105951.29</v>
      </c>
      <c r="G79" s="96">
        <f t="shared" si="21"/>
        <v>2.8527346092764104E-2</v>
      </c>
      <c r="H79" s="97">
        <f t="shared" si="28"/>
        <v>0.13762086997236395</v>
      </c>
      <c r="I79" s="96" t="e">
        <f t="shared" si="22"/>
        <v>#DIV/0!</v>
      </c>
      <c r="J79" s="98">
        <f t="shared" si="23"/>
        <v>105951.29</v>
      </c>
      <c r="K79" s="96" t="e">
        <f t="shared" si="24"/>
        <v>#DIV/0!</v>
      </c>
      <c r="L79" s="98">
        <f t="shared" si="25"/>
        <v>105951.29</v>
      </c>
      <c r="M79" s="96" t="e">
        <f t="shared" si="26"/>
        <v>#DIV/0!</v>
      </c>
      <c r="N79" s="98">
        <f t="shared" si="27"/>
        <v>105951.29</v>
      </c>
    </row>
    <row r="80" spans="1:14" ht="12" outlineLevel="2" collapsed="1">
      <c r="A80" s="79" t="s">
        <v>347</v>
      </c>
      <c r="B80" s="94" t="s">
        <v>348</v>
      </c>
      <c r="C80" s="95">
        <f>C81+C87</f>
        <v>2608054.94</v>
      </c>
      <c r="D80" s="95">
        <f t="shared" ref="D80:F80" si="29">D81+D87</f>
        <v>2462000</v>
      </c>
      <c r="E80" s="95">
        <f t="shared" si="29"/>
        <v>2588476.79</v>
      </c>
      <c r="F80" s="95">
        <f t="shared" si="29"/>
        <v>2604393.66</v>
      </c>
      <c r="G80" s="96">
        <f t="shared" si="21"/>
        <v>0.70123204069172362</v>
      </c>
      <c r="H80" s="97">
        <f t="shared" si="28"/>
        <v>3.3828650999880141</v>
      </c>
      <c r="I80" s="96">
        <f t="shared" si="22"/>
        <v>99.859616454245398</v>
      </c>
      <c r="J80" s="98">
        <f t="shared" si="23"/>
        <v>-3661.2799999997951</v>
      </c>
      <c r="K80" s="96">
        <f t="shared" si="24"/>
        <v>105.7836580016247</v>
      </c>
      <c r="L80" s="98">
        <f t="shared" si="25"/>
        <v>142393.66000000015</v>
      </c>
      <c r="M80" s="96">
        <f t="shared" si="26"/>
        <v>100.61491260271258</v>
      </c>
      <c r="N80" s="98">
        <f t="shared" si="27"/>
        <v>15916.870000000112</v>
      </c>
    </row>
    <row r="81" spans="1:14" ht="12" outlineLevel="3" collapsed="1">
      <c r="A81" s="79" t="s">
        <v>349</v>
      </c>
      <c r="B81" s="94" t="s">
        <v>350</v>
      </c>
      <c r="C81" s="95">
        <f>C82</f>
        <v>1307242.77</v>
      </c>
      <c r="D81" s="95">
        <f t="shared" ref="D81:F81" si="30">D82</f>
        <v>1074000</v>
      </c>
      <c r="E81" s="95">
        <f t="shared" si="30"/>
        <v>1150276.79</v>
      </c>
      <c r="F81" s="95">
        <f t="shared" si="30"/>
        <v>1129680.75</v>
      </c>
      <c r="G81" s="96">
        <f t="shared" si="21"/>
        <v>0.30416612888416295</v>
      </c>
      <c r="H81" s="97">
        <f t="shared" si="28"/>
        <v>1.4673502097617934</v>
      </c>
      <c r="I81" s="96">
        <f t="shared" si="22"/>
        <v>86.417058554471865</v>
      </c>
      <c r="J81" s="98">
        <f t="shared" si="23"/>
        <v>-177562.02000000002</v>
      </c>
      <c r="K81" s="96">
        <f t="shared" si="24"/>
        <v>105.18442737430166</v>
      </c>
      <c r="L81" s="98">
        <f t="shared" si="25"/>
        <v>55680.75</v>
      </c>
      <c r="M81" s="96">
        <f t="shared" si="26"/>
        <v>98.209470956985925</v>
      </c>
      <c r="N81" s="98">
        <f t="shared" si="27"/>
        <v>-20596.040000000037</v>
      </c>
    </row>
    <row r="82" spans="1:14" ht="48" hidden="1" outlineLevel="4" collapsed="1">
      <c r="A82" s="79" t="s">
        <v>351</v>
      </c>
      <c r="B82" s="94" t="s">
        <v>352</v>
      </c>
      <c r="C82" s="95">
        <v>1307242.77</v>
      </c>
      <c r="D82" s="95">
        <v>1074000</v>
      </c>
      <c r="E82" s="95">
        <v>1150276.79</v>
      </c>
      <c r="F82" s="95">
        <v>1129680.75</v>
      </c>
      <c r="G82" s="96">
        <f t="shared" si="21"/>
        <v>0.30416612888416295</v>
      </c>
      <c r="H82" s="97">
        <f t="shared" si="28"/>
        <v>1.4673502097617934</v>
      </c>
      <c r="I82" s="96">
        <f t="shared" si="22"/>
        <v>86.417058554471865</v>
      </c>
      <c r="J82" s="98">
        <f t="shared" si="23"/>
        <v>-177562.02000000002</v>
      </c>
      <c r="K82" s="96">
        <f t="shared" si="24"/>
        <v>105.18442737430166</v>
      </c>
      <c r="L82" s="98">
        <f t="shared" si="25"/>
        <v>55680.75</v>
      </c>
      <c r="M82" s="96">
        <f t="shared" si="26"/>
        <v>98.209470956985925</v>
      </c>
      <c r="N82" s="98">
        <f t="shared" si="27"/>
        <v>-20596.040000000037</v>
      </c>
    </row>
    <row r="83" spans="1:14" ht="84" hidden="1" outlineLevel="5">
      <c r="A83" s="79" t="s">
        <v>353</v>
      </c>
      <c r="B83" s="94" t="s">
        <v>354</v>
      </c>
      <c r="C83" s="95"/>
      <c r="D83" s="95">
        <v>1074000</v>
      </c>
      <c r="E83" s="95">
        <v>1150276.79</v>
      </c>
      <c r="F83" s="95">
        <v>1099596.67</v>
      </c>
      <c r="G83" s="96">
        <f t="shared" si="21"/>
        <v>0.29606600134402256</v>
      </c>
      <c r="H83" s="97">
        <f t="shared" si="28"/>
        <v>1.4282737883051204</v>
      </c>
      <c r="I83" s="96" t="e">
        <f t="shared" si="22"/>
        <v>#DIV/0!</v>
      </c>
      <c r="J83" s="98">
        <f t="shared" si="23"/>
        <v>1099596.67</v>
      </c>
      <c r="K83" s="96">
        <f t="shared" si="24"/>
        <v>102.38330260707636</v>
      </c>
      <c r="L83" s="98">
        <f t="shared" si="25"/>
        <v>25596.669999999925</v>
      </c>
      <c r="M83" s="96">
        <f t="shared" si="26"/>
        <v>95.594093487707411</v>
      </c>
      <c r="N83" s="98">
        <f t="shared" si="27"/>
        <v>-50680.120000000112</v>
      </c>
    </row>
    <row r="84" spans="1:14" ht="84" hidden="1" outlineLevel="7">
      <c r="A84" s="79" t="s">
        <v>353</v>
      </c>
      <c r="B84" s="94" t="s">
        <v>354</v>
      </c>
      <c r="C84" s="95"/>
      <c r="D84" s="95">
        <v>1074000</v>
      </c>
      <c r="E84" s="95">
        <v>1150276.79</v>
      </c>
      <c r="F84" s="95">
        <v>1099596.67</v>
      </c>
      <c r="G84" s="96">
        <f t="shared" si="21"/>
        <v>0.29606600134402256</v>
      </c>
      <c r="H84" s="97">
        <f t="shared" si="28"/>
        <v>1.4282737883051204</v>
      </c>
      <c r="I84" s="96" t="e">
        <f t="shared" si="22"/>
        <v>#DIV/0!</v>
      </c>
      <c r="J84" s="98">
        <f t="shared" si="23"/>
        <v>1099596.67</v>
      </c>
      <c r="K84" s="96">
        <f t="shared" si="24"/>
        <v>102.38330260707636</v>
      </c>
      <c r="L84" s="98">
        <f t="shared" si="25"/>
        <v>25596.669999999925</v>
      </c>
      <c r="M84" s="96">
        <f t="shared" si="26"/>
        <v>95.594093487707411</v>
      </c>
      <c r="N84" s="98">
        <f t="shared" si="27"/>
        <v>-50680.120000000112</v>
      </c>
    </row>
    <row r="85" spans="1:14" ht="60" hidden="1" outlineLevel="5">
      <c r="A85" s="79" t="s">
        <v>355</v>
      </c>
      <c r="B85" s="94" t="s">
        <v>356</v>
      </c>
      <c r="C85" s="95"/>
      <c r="D85" s="95">
        <v>0</v>
      </c>
      <c r="E85" s="95">
        <v>0</v>
      </c>
      <c r="F85" s="95">
        <v>30084.080000000002</v>
      </c>
      <c r="G85" s="96">
        <f t="shared" si="21"/>
        <v>8.1001275401404067E-3</v>
      </c>
      <c r="H85" s="97">
        <f t="shared" si="28"/>
        <v>3.9076421456673116E-2</v>
      </c>
      <c r="I85" s="96" t="e">
        <f t="shared" si="22"/>
        <v>#DIV/0!</v>
      </c>
      <c r="J85" s="98">
        <f t="shared" si="23"/>
        <v>30084.080000000002</v>
      </c>
      <c r="K85" s="96" t="e">
        <f t="shared" si="24"/>
        <v>#DIV/0!</v>
      </c>
      <c r="L85" s="98">
        <f t="shared" si="25"/>
        <v>30084.080000000002</v>
      </c>
      <c r="M85" s="96" t="e">
        <f t="shared" si="26"/>
        <v>#DIV/0!</v>
      </c>
      <c r="N85" s="98">
        <f t="shared" si="27"/>
        <v>30084.080000000002</v>
      </c>
    </row>
    <row r="86" spans="1:14" ht="60" hidden="1" outlineLevel="7">
      <c r="A86" s="79" t="s">
        <v>355</v>
      </c>
      <c r="B86" s="94" t="s">
        <v>356</v>
      </c>
      <c r="C86" s="95"/>
      <c r="D86" s="95">
        <v>0</v>
      </c>
      <c r="E86" s="95">
        <v>0</v>
      </c>
      <c r="F86" s="95">
        <v>30084.080000000002</v>
      </c>
      <c r="G86" s="96">
        <f t="shared" si="21"/>
        <v>8.1001275401404067E-3</v>
      </c>
      <c r="H86" s="97">
        <f t="shared" si="28"/>
        <v>3.9076421456673116E-2</v>
      </c>
      <c r="I86" s="96" t="e">
        <f t="shared" si="22"/>
        <v>#DIV/0!</v>
      </c>
      <c r="J86" s="98">
        <f t="shared" si="23"/>
        <v>30084.080000000002</v>
      </c>
      <c r="K86" s="96" t="e">
        <f t="shared" si="24"/>
        <v>#DIV/0!</v>
      </c>
      <c r="L86" s="98">
        <f t="shared" si="25"/>
        <v>30084.080000000002</v>
      </c>
      <c r="M86" s="96" t="e">
        <f t="shared" si="26"/>
        <v>#DIV/0!</v>
      </c>
      <c r="N86" s="98">
        <f t="shared" si="27"/>
        <v>30084.080000000002</v>
      </c>
    </row>
    <row r="87" spans="1:14" ht="12" outlineLevel="3" collapsed="1">
      <c r="A87" s="79" t="s">
        <v>357</v>
      </c>
      <c r="B87" s="94" t="s">
        <v>358</v>
      </c>
      <c r="C87" s="95">
        <f>C88</f>
        <v>1300812.17</v>
      </c>
      <c r="D87" s="95">
        <f t="shared" ref="D87:F87" si="31">D88</f>
        <v>1388000</v>
      </c>
      <c r="E87" s="95">
        <f t="shared" si="31"/>
        <v>1438200</v>
      </c>
      <c r="F87" s="95">
        <f t="shared" si="31"/>
        <v>1474712.91</v>
      </c>
      <c r="G87" s="96">
        <f t="shared" si="21"/>
        <v>0.39706591180756062</v>
      </c>
      <c r="H87" s="97">
        <f t="shared" si="28"/>
        <v>1.9155148902262207</v>
      </c>
      <c r="I87" s="96">
        <f t="shared" si="22"/>
        <v>113.36862800107413</v>
      </c>
      <c r="J87" s="98">
        <f t="shared" si="23"/>
        <v>173900.74</v>
      </c>
      <c r="K87" s="96">
        <f t="shared" si="24"/>
        <v>106.24732780979826</v>
      </c>
      <c r="L87" s="98">
        <f t="shared" si="25"/>
        <v>86712.909999999916</v>
      </c>
      <c r="M87" s="96">
        <f t="shared" si="26"/>
        <v>102.53879224030038</v>
      </c>
      <c r="N87" s="98">
        <f t="shared" si="27"/>
        <v>36512.909999999916</v>
      </c>
    </row>
    <row r="88" spans="1:14" ht="48" hidden="1" outlineLevel="4" collapsed="1">
      <c r="A88" s="79" t="s">
        <v>359</v>
      </c>
      <c r="B88" s="94" t="s">
        <v>360</v>
      </c>
      <c r="C88" s="95">
        <v>1300812.17</v>
      </c>
      <c r="D88" s="95">
        <v>1388000</v>
      </c>
      <c r="E88" s="95">
        <v>1438200</v>
      </c>
      <c r="F88" s="95">
        <v>1474712.91</v>
      </c>
      <c r="G88" s="96">
        <f t="shared" si="21"/>
        <v>0.39706591180756062</v>
      </c>
      <c r="H88" s="97">
        <f t="shared" si="28"/>
        <v>1.9155148902262207</v>
      </c>
      <c r="I88" s="96">
        <f t="shared" si="22"/>
        <v>113.36862800107413</v>
      </c>
      <c r="J88" s="98">
        <f t="shared" si="23"/>
        <v>173900.74</v>
      </c>
      <c r="K88" s="96">
        <f t="shared" si="24"/>
        <v>106.24732780979826</v>
      </c>
      <c r="L88" s="98">
        <f t="shared" si="25"/>
        <v>86712.909999999916</v>
      </c>
      <c r="M88" s="96">
        <f t="shared" si="26"/>
        <v>102.53879224030038</v>
      </c>
      <c r="N88" s="98">
        <f t="shared" si="27"/>
        <v>36512.909999999916</v>
      </c>
    </row>
    <row r="89" spans="1:14" ht="84" hidden="1" outlineLevel="5">
      <c r="A89" s="79" t="s">
        <v>361</v>
      </c>
      <c r="B89" s="94" t="s">
        <v>362</v>
      </c>
      <c r="C89" s="95"/>
      <c r="D89" s="95">
        <v>1388000</v>
      </c>
      <c r="E89" s="95">
        <v>1438200</v>
      </c>
      <c r="F89" s="95">
        <v>1412505.7</v>
      </c>
      <c r="G89" s="96">
        <f t="shared" si="21"/>
        <v>0.38031664326033243</v>
      </c>
      <c r="H89" s="97">
        <f t="shared" si="28"/>
        <v>1.8347135110381663</v>
      </c>
      <c r="I89" s="96" t="e">
        <f t="shared" si="22"/>
        <v>#DIV/0!</v>
      </c>
      <c r="J89" s="98">
        <f t="shared" si="23"/>
        <v>1412505.7</v>
      </c>
      <c r="K89" s="96">
        <f t="shared" si="24"/>
        <v>101.76554034582132</v>
      </c>
      <c r="L89" s="98">
        <f t="shared" si="25"/>
        <v>24505.699999999953</v>
      </c>
      <c r="M89" s="96">
        <f t="shared" si="26"/>
        <v>98.213440411625641</v>
      </c>
      <c r="N89" s="98">
        <f t="shared" si="27"/>
        <v>-25694.300000000047</v>
      </c>
    </row>
    <row r="90" spans="1:14" ht="84" hidden="1" outlineLevel="7">
      <c r="A90" s="79" t="s">
        <v>361</v>
      </c>
      <c r="B90" s="94" t="s">
        <v>362</v>
      </c>
      <c r="C90" s="95"/>
      <c r="D90" s="95">
        <v>1388000</v>
      </c>
      <c r="E90" s="95">
        <v>1438200</v>
      </c>
      <c r="F90" s="95">
        <v>1412505.7</v>
      </c>
      <c r="G90" s="96">
        <f t="shared" si="21"/>
        <v>0.38031664326033243</v>
      </c>
      <c r="H90" s="97">
        <f t="shared" si="28"/>
        <v>1.8347135110381663</v>
      </c>
      <c r="I90" s="96" t="e">
        <f t="shared" si="22"/>
        <v>#DIV/0!</v>
      </c>
      <c r="J90" s="98">
        <f t="shared" si="23"/>
        <v>1412505.7</v>
      </c>
      <c r="K90" s="96">
        <f t="shared" si="24"/>
        <v>101.76554034582132</v>
      </c>
      <c r="L90" s="98">
        <f t="shared" si="25"/>
        <v>24505.699999999953</v>
      </c>
      <c r="M90" s="96">
        <f t="shared" si="26"/>
        <v>98.213440411625641</v>
      </c>
      <c r="N90" s="98">
        <f t="shared" si="27"/>
        <v>-25694.300000000047</v>
      </c>
    </row>
    <row r="91" spans="1:14" ht="60" hidden="1" outlineLevel="5">
      <c r="A91" s="79" t="s">
        <v>363</v>
      </c>
      <c r="B91" s="94" t="s">
        <v>364</v>
      </c>
      <c r="C91" s="95"/>
      <c r="D91" s="95">
        <v>0</v>
      </c>
      <c r="E91" s="95">
        <v>0</v>
      </c>
      <c r="F91" s="95">
        <v>62207.21</v>
      </c>
      <c r="G91" s="96">
        <f t="shared" si="21"/>
        <v>1.6749268547228226E-2</v>
      </c>
      <c r="H91" s="97">
        <f t="shared" si="28"/>
        <v>8.0801379188054634E-2</v>
      </c>
      <c r="I91" s="96" t="e">
        <f t="shared" si="22"/>
        <v>#DIV/0!</v>
      </c>
      <c r="J91" s="98">
        <f t="shared" si="23"/>
        <v>62207.21</v>
      </c>
      <c r="K91" s="96" t="e">
        <f t="shared" si="24"/>
        <v>#DIV/0!</v>
      </c>
      <c r="L91" s="98">
        <f t="shared" si="25"/>
        <v>62207.21</v>
      </c>
      <c r="M91" s="96" t="e">
        <f t="shared" si="26"/>
        <v>#DIV/0!</v>
      </c>
      <c r="N91" s="98">
        <f t="shared" si="27"/>
        <v>62207.21</v>
      </c>
    </row>
    <row r="92" spans="1:14" ht="60" hidden="1" outlineLevel="7">
      <c r="A92" s="79" t="s">
        <v>363</v>
      </c>
      <c r="B92" s="94" t="s">
        <v>364</v>
      </c>
      <c r="C92" s="95"/>
      <c r="D92" s="95">
        <v>0</v>
      </c>
      <c r="E92" s="95">
        <v>0</v>
      </c>
      <c r="F92" s="95">
        <v>62207.21</v>
      </c>
      <c r="G92" s="96">
        <f t="shared" si="21"/>
        <v>1.6749268547228226E-2</v>
      </c>
      <c r="H92" s="97">
        <f t="shared" si="28"/>
        <v>8.0801379188054634E-2</v>
      </c>
      <c r="I92" s="96" t="e">
        <f t="shared" si="22"/>
        <v>#DIV/0!</v>
      </c>
      <c r="J92" s="98">
        <f t="shared" si="23"/>
        <v>62207.21</v>
      </c>
      <c r="K92" s="96" t="e">
        <f t="shared" si="24"/>
        <v>#DIV/0!</v>
      </c>
      <c r="L92" s="98">
        <f t="shared" si="25"/>
        <v>62207.21</v>
      </c>
      <c r="M92" s="96" t="e">
        <f t="shared" si="26"/>
        <v>#DIV/0!</v>
      </c>
      <c r="N92" s="98">
        <f t="shared" si="27"/>
        <v>62207.21</v>
      </c>
    </row>
    <row r="93" spans="1:14" s="89" customFormat="1" ht="12" outlineLevel="1" collapsed="1">
      <c r="A93" s="90" t="s">
        <v>75</v>
      </c>
      <c r="B93" s="91" t="s">
        <v>76</v>
      </c>
      <c r="C93" s="92">
        <f>C94+C98+C104</f>
        <v>858503</v>
      </c>
      <c r="D93" s="92">
        <f t="shared" ref="D93:F93" si="32">D94+D98+D104</f>
        <v>834000</v>
      </c>
      <c r="E93" s="92">
        <f t="shared" si="32"/>
        <v>505575</v>
      </c>
      <c r="F93" s="92">
        <f t="shared" si="32"/>
        <v>548672.24</v>
      </c>
      <c r="G93" s="86">
        <f t="shared" si="21"/>
        <v>0.14772980000500352</v>
      </c>
      <c r="H93" s="93">
        <f t="shared" si="28"/>
        <v>0.71267420149849681</v>
      </c>
      <c r="I93" s="86">
        <f t="shared" si="22"/>
        <v>63.910346265534315</v>
      </c>
      <c r="J93" s="88">
        <f t="shared" si="23"/>
        <v>-309830.76</v>
      </c>
      <c r="K93" s="86">
        <f t="shared" si="24"/>
        <v>65.788038369304559</v>
      </c>
      <c r="L93" s="88">
        <f t="shared" si="25"/>
        <v>-285327.76</v>
      </c>
      <c r="M93" s="86">
        <f t="shared" si="26"/>
        <v>108.52440092963458</v>
      </c>
      <c r="N93" s="88">
        <f t="shared" si="27"/>
        <v>43097.239999999991</v>
      </c>
    </row>
    <row r="94" spans="1:14" ht="36" outlineLevel="2" collapsed="1">
      <c r="A94" s="79" t="s">
        <v>77</v>
      </c>
      <c r="B94" s="94" t="s">
        <v>78</v>
      </c>
      <c r="C94" s="95">
        <f>C95</f>
        <v>837143</v>
      </c>
      <c r="D94" s="95">
        <f t="shared" ref="D94:F94" si="33">D95</f>
        <v>808000</v>
      </c>
      <c r="E94" s="95">
        <f t="shared" si="33"/>
        <v>448000</v>
      </c>
      <c r="F94" s="95">
        <f t="shared" si="33"/>
        <v>483197.24</v>
      </c>
      <c r="G94" s="96">
        <f t="shared" si="21"/>
        <v>0.13010068019510096</v>
      </c>
      <c r="H94" s="97">
        <f t="shared" si="28"/>
        <v>0.62762826707485242</v>
      </c>
      <c r="I94" s="96">
        <f t="shared" si="22"/>
        <v>57.719796976143854</v>
      </c>
      <c r="J94" s="98">
        <f t="shared" si="23"/>
        <v>-353945.76</v>
      </c>
      <c r="K94" s="96">
        <f t="shared" si="24"/>
        <v>59.801638613861385</v>
      </c>
      <c r="L94" s="98">
        <f t="shared" si="25"/>
        <v>-324802.76</v>
      </c>
      <c r="M94" s="96">
        <f t="shared" si="26"/>
        <v>107.85652678571429</v>
      </c>
      <c r="N94" s="98">
        <f t="shared" si="27"/>
        <v>35197.239999999991</v>
      </c>
    </row>
    <row r="95" spans="1:14" ht="60" hidden="1" outlineLevel="3" collapsed="1">
      <c r="A95" s="79" t="s">
        <v>79</v>
      </c>
      <c r="B95" s="94" t="s">
        <v>80</v>
      </c>
      <c r="C95" s="95">
        <v>837143</v>
      </c>
      <c r="D95" s="95">
        <v>808000</v>
      </c>
      <c r="E95" s="95">
        <v>448000</v>
      </c>
      <c r="F95" s="95">
        <v>483197.24</v>
      </c>
      <c r="G95" s="96">
        <f t="shared" si="21"/>
        <v>0.13010068019510096</v>
      </c>
      <c r="H95" s="97">
        <f t="shared" si="28"/>
        <v>0.62762826707485242</v>
      </c>
      <c r="I95" s="96">
        <f t="shared" si="22"/>
        <v>57.719796976143854</v>
      </c>
      <c r="J95" s="98">
        <f t="shared" si="23"/>
        <v>-353945.76</v>
      </c>
      <c r="K95" s="96">
        <f t="shared" si="24"/>
        <v>59.801638613861385</v>
      </c>
      <c r="L95" s="98">
        <f t="shared" si="25"/>
        <v>-324802.76</v>
      </c>
      <c r="M95" s="96">
        <f t="shared" si="26"/>
        <v>107.85652678571429</v>
      </c>
      <c r="N95" s="98">
        <f t="shared" si="27"/>
        <v>35197.239999999991</v>
      </c>
    </row>
    <row r="96" spans="1:14" ht="96" hidden="1" outlineLevel="4">
      <c r="A96" s="79" t="s">
        <v>81</v>
      </c>
      <c r="B96" s="99" t="s">
        <v>82</v>
      </c>
      <c r="C96" s="95"/>
      <c r="D96" s="95">
        <v>808000</v>
      </c>
      <c r="E96" s="95">
        <v>448000</v>
      </c>
      <c r="F96" s="95">
        <v>483197.24</v>
      </c>
      <c r="G96" s="96">
        <f t="shared" si="21"/>
        <v>0.13010068019510096</v>
      </c>
      <c r="H96" s="97">
        <f t="shared" si="28"/>
        <v>0.62762826707485242</v>
      </c>
      <c r="I96" s="96" t="e">
        <f t="shared" si="22"/>
        <v>#DIV/0!</v>
      </c>
      <c r="J96" s="98">
        <f t="shared" si="23"/>
        <v>483197.24</v>
      </c>
      <c r="K96" s="96">
        <f t="shared" si="24"/>
        <v>59.801638613861385</v>
      </c>
      <c r="L96" s="98">
        <f t="shared" si="25"/>
        <v>-324802.76</v>
      </c>
      <c r="M96" s="96">
        <f t="shared" si="26"/>
        <v>107.85652678571429</v>
      </c>
      <c r="N96" s="98">
        <f t="shared" si="27"/>
        <v>35197.239999999991</v>
      </c>
    </row>
    <row r="97" spans="1:14" ht="96" hidden="1" outlineLevel="7">
      <c r="A97" s="79" t="s">
        <v>81</v>
      </c>
      <c r="B97" s="99" t="s">
        <v>82</v>
      </c>
      <c r="C97" s="95"/>
      <c r="D97" s="95">
        <v>808000</v>
      </c>
      <c r="E97" s="95">
        <v>448000</v>
      </c>
      <c r="F97" s="95">
        <v>483197.24</v>
      </c>
      <c r="G97" s="96">
        <f t="shared" si="21"/>
        <v>0.13010068019510096</v>
      </c>
      <c r="H97" s="97">
        <f t="shared" si="28"/>
        <v>0.62762826707485242</v>
      </c>
      <c r="I97" s="96" t="e">
        <f t="shared" si="22"/>
        <v>#DIV/0!</v>
      </c>
      <c r="J97" s="98">
        <f t="shared" si="23"/>
        <v>483197.24</v>
      </c>
      <c r="K97" s="96">
        <f t="shared" si="24"/>
        <v>59.801638613861385</v>
      </c>
      <c r="L97" s="98">
        <f t="shared" si="25"/>
        <v>-324802.76</v>
      </c>
      <c r="M97" s="96">
        <f t="shared" si="26"/>
        <v>107.85652678571429</v>
      </c>
      <c r="N97" s="98">
        <f t="shared" si="27"/>
        <v>35197.239999999991</v>
      </c>
    </row>
    <row r="98" spans="1:14" ht="60" outlineLevel="2" collapsed="1">
      <c r="A98" s="79" t="s">
        <v>365</v>
      </c>
      <c r="B98" s="94" t="s">
        <v>366</v>
      </c>
      <c r="C98" s="95">
        <f>C99</f>
        <v>21360</v>
      </c>
      <c r="D98" s="95">
        <f t="shared" ref="D98:F98" si="34">D99</f>
        <v>26000</v>
      </c>
      <c r="E98" s="95">
        <f t="shared" si="34"/>
        <v>42575</v>
      </c>
      <c r="F98" s="95">
        <f t="shared" si="34"/>
        <v>45475</v>
      </c>
      <c r="G98" s="96">
        <f t="shared" si="21"/>
        <v>1.2244127122647093E-2</v>
      </c>
      <c r="H98" s="97">
        <f t="shared" si="28"/>
        <v>5.9067794851702618E-2</v>
      </c>
      <c r="I98" s="96">
        <f t="shared" si="22"/>
        <v>212.89794007490639</v>
      </c>
      <c r="J98" s="98">
        <f t="shared" si="23"/>
        <v>24115</v>
      </c>
      <c r="K98" s="96">
        <f t="shared" si="24"/>
        <v>174.90384615384616</v>
      </c>
      <c r="L98" s="98">
        <f t="shared" si="25"/>
        <v>19475</v>
      </c>
      <c r="M98" s="96">
        <f t="shared" si="26"/>
        <v>106.81150910158543</v>
      </c>
      <c r="N98" s="98">
        <f t="shared" si="27"/>
        <v>2900</v>
      </c>
    </row>
    <row r="99" spans="1:14" ht="96" hidden="1" outlineLevel="3" collapsed="1">
      <c r="A99" s="79" t="s">
        <v>367</v>
      </c>
      <c r="B99" s="94" t="s">
        <v>368</v>
      </c>
      <c r="C99" s="95">
        <v>21360</v>
      </c>
      <c r="D99" s="95">
        <v>26000</v>
      </c>
      <c r="E99" s="95">
        <v>42575</v>
      </c>
      <c r="F99" s="95">
        <v>45475</v>
      </c>
      <c r="G99" s="96">
        <f t="shared" si="21"/>
        <v>1.2244127122647093E-2</v>
      </c>
      <c r="H99" s="97">
        <f t="shared" si="28"/>
        <v>5.9067794851702618E-2</v>
      </c>
      <c r="I99" s="96">
        <f t="shared" si="22"/>
        <v>212.89794007490639</v>
      </c>
      <c r="J99" s="98">
        <f t="shared" si="23"/>
        <v>24115</v>
      </c>
      <c r="K99" s="96">
        <f t="shared" si="24"/>
        <v>174.90384615384616</v>
      </c>
      <c r="L99" s="98">
        <f t="shared" si="25"/>
        <v>19475</v>
      </c>
      <c r="M99" s="96">
        <f t="shared" si="26"/>
        <v>106.81150910158543</v>
      </c>
      <c r="N99" s="98">
        <f t="shared" si="27"/>
        <v>2900</v>
      </c>
    </row>
    <row r="100" spans="1:14" ht="96" hidden="1" outlineLevel="4">
      <c r="A100" s="79" t="s">
        <v>367</v>
      </c>
      <c r="B100" s="94" t="s">
        <v>368</v>
      </c>
      <c r="C100" s="95"/>
      <c r="D100" s="95">
        <v>15000</v>
      </c>
      <c r="E100" s="95">
        <v>35005</v>
      </c>
      <c r="F100" s="95">
        <v>40405</v>
      </c>
      <c r="G100" s="96">
        <f t="shared" si="21"/>
        <v>1.0879031476427835E-2</v>
      </c>
      <c r="H100" s="97">
        <f t="shared" si="28"/>
        <v>5.2482336470215378E-2</v>
      </c>
      <c r="I100" s="96" t="e">
        <f t="shared" si="22"/>
        <v>#DIV/0!</v>
      </c>
      <c r="J100" s="98">
        <f t="shared" si="23"/>
        <v>40405</v>
      </c>
      <c r="K100" s="96">
        <f t="shared" si="24"/>
        <v>269.36666666666667</v>
      </c>
      <c r="L100" s="98">
        <f t="shared" si="25"/>
        <v>25405</v>
      </c>
      <c r="M100" s="96">
        <f t="shared" si="26"/>
        <v>115.4263676617626</v>
      </c>
      <c r="N100" s="98">
        <f t="shared" si="27"/>
        <v>5400</v>
      </c>
    </row>
    <row r="101" spans="1:14" ht="96" hidden="1" outlineLevel="7">
      <c r="A101" s="79" t="s">
        <v>367</v>
      </c>
      <c r="B101" s="94" t="s">
        <v>368</v>
      </c>
      <c r="C101" s="95"/>
      <c r="D101" s="95">
        <v>15000</v>
      </c>
      <c r="E101" s="95">
        <v>35005</v>
      </c>
      <c r="F101" s="95">
        <v>40405</v>
      </c>
      <c r="G101" s="96">
        <f t="shared" si="21"/>
        <v>1.0879031476427835E-2</v>
      </c>
      <c r="H101" s="97">
        <f t="shared" si="28"/>
        <v>5.2482336470215378E-2</v>
      </c>
      <c r="I101" s="96" t="e">
        <f t="shared" si="22"/>
        <v>#DIV/0!</v>
      </c>
      <c r="J101" s="98">
        <f t="shared" si="23"/>
        <v>40405</v>
      </c>
      <c r="K101" s="96">
        <f t="shared" si="24"/>
        <v>269.36666666666667</v>
      </c>
      <c r="L101" s="98">
        <f t="shared" si="25"/>
        <v>25405</v>
      </c>
      <c r="M101" s="96">
        <f t="shared" si="26"/>
        <v>115.4263676617626</v>
      </c>
      <c r="N101" s="98">
        <f t="shared" si="27"/>
        <v>5400</v>
      </c>
    </row>
    <row r="102" spans="1:14" ht="108" hidden="1" outlineLevel="4">
      <c r="A102" s="79" t="s">
        <v>369</v>
      </c>
      <c r="B102" s="94" t="s">
        <v>370</v>
      </c>
      <c r="C102" s="95"/>
      <c r="D102" s="95">
        <v>11000</v>
      </c>
      <c r="E102" s="95">
        <v>7570</v>
      </c>
      <c r="F102" s="95">
        <v>5070</v>
      </c>
      <c r="G102" s="96">
        <f t="shared" si="21"/>
        <v>1.365095646219258E-3</v>
      </c>
      <c r="H102" s="97">
        <f t="shared" si="28"/>
        <v>6.5854583814872409E-3</v>
      </c>
      <c r="I102" s="96" t="e">
        <f t="shared" si="22"/>
        <v>#DIV/0!</v>
      </c>
      <c r="J102" s="98">
        <f t="shared" si="23"/>
        <v>5070</v>
      </c>
      <c r="K102" s="96">
        <f t="shared" si="24"/>
        <v>46.090909090909093</v>
      </c>
      <c r="L102" s="98">
        <f t="shared" si="25"/>
        <v>-5930</v>
      </c>
      <c r="M102" s="96">
        <f t="shared" si="26"/>
        <v>66.97490092470278</v>
      </c>
      <c r="N102" s="98">
        <f t="shared" si="27"/>
        <v>-2500</v>
      </c>
    </row>
    <row r="103" spans="1:14" ht="108" hidden="1" outlineLevel="7">
      <c r="A103" s="79" t="s">
        <v>369</v>
      </c>
      <c r="B103" s="94" t="s">
        <v>370</v>
      </c>
      <c r="C103" s="95"/>
      <c r="D103" s="95">
        <v>11000</v>
      </c>
      <c r="E103" s="95">
        <v>7570</v>
      </c>
      <c r="F103" s="95">
        <v>5070</v>
      </c>
      <c r="G103" s="96">
        <f t="shared" si="21"/>
        <v>1.365095646219258E-3</v>
      </c>
      <c r="H103" s="97">
        <f t="shared" si="28"/>
        <v>6.5854583814872409E-3</v>
      </c>
      <c r="I103" s="96" t="e">
        <f t="shared" si="22"/>
        <v>#DIV/0!</v>
      </c>
      <c r="J103" s="98">
        <f t="shared" si="23"/>
        <v>5070</v>
      </c>
      <c r="K103" s="96">
        <f t="shared" si="24"/>
        <v>46.090909090909093</v>
      </c>
      <c r="L103" s="98">
        <f t="shared" si="25"/>
        <v>-5930</v>
      </c>
      <c r="M103" s="96">
        <f t="shared" si="26"/>
        <v>66.97490092470278</v>
      </c>
      <c r="N103" s="98">
        <f t="shared" si="27"/>
        <v>-2500</v>
      </c>
    </row>
    <row r="104" spans="1:14" ht="48" outlineLevel="2" collapsed="1">
      <c r="A104" s="79" t="s">
        <v>371</v>
      </c>
      <c r="B104" s="94" t="s">
        <v>372</v>
      </c>
      <c r="C104" s="95">
        <f>C105</f>
        <v>0</v>
      </c>
      <c r="D104" s="95">
        <f t="shared" ref="D104:F104" si="35">D105</f>
        <v>0</v>
      </c>
      <c r="E104" s="95">
        <f t="shared" si="35"/>
        <v>15000</v>
      </c>
      <c r="F104" s="95">
        <f t="shared" si="35"/>
        <v>20000</v>
      </c>
      <c r="G104" s="96">
        <f t="shared" si="21"/>
        <v>5.3849926872554564E-3</v>
      </c>
      <c r="H104" s="97">
        <f t="shared" si="28"/>
        <v>2.5978139571941779E-2</v>
      </c>
      <c r="I104" s="96">
        <v>0</v>
      </c>
      <c r="J104" s="98">
        <f t="shared" si="23"/>
        <v>20000</v>
      </c>
      <c r="K104" s="96">
        <v>0</v>
      </c>
      <c r="L104" s="98">
        <f t="shared" si="25"/>
        <v>20000</v>
      </c>
      <c r="M104" s="96">
        <f t="shared" si="26"/>
        <v>133.33333333333331</v>
      </c>
      <c r="N104" s="98">
        <f t="shared" si="27"/>
        <v>5000</v>
      </c>
    </row>
    <row r="105" spans="1:14" ht="36" hidden="1" outlineLevel="3" collapsed="1">
      <c r="A105" s="79" t="s">
        <v>373</v>
      </c>
      <c r="B105" s="94" t="s">
        <v>374</v>
      </c>
      <c r="C105" s="95">
        <v>0</v>
      </c>
      <c r="D105" s="95">
        <v>0</v>
      </c>
      <c r="E105" s="95">
        <v>15000</v>
      </c>
      <c r="F105" s="95">
        <v>20000</v>
      </c>
      <c r="G105" s="96">
        <f t="shared" si="21"/>
        <v>5.3849926872554564E-3</v>
      </c>
      <c r="H105" s="97">
        <f t="shared" si="28"/>
        <v>2.5978139571941779E-2</v>
      </c>
      <c r="I105" s="96">
        <v>0</v>
      </c>
      <c r="J105" s="98">
        <f t="shared" si="23"/>
        <v>20000</v>
      </c>
      <c r="K105" s="96">
        <v>0</v>
      </c>
      <c r="L105" s="98">
        <f t="shared" si="25"/>
        <v>20000</v>
      </c>
      <c r="M105" s="96">
        <f t="shared" si="26"/>
        <v>133.33333333333331</v>
      </c>
      <c r="N105" s="98">
        <f t="shared" si="27"/>
        <v>5000</v>
      </c>
    </row>
    <row r="106" spans="1:14" ht="36" hidden="1" outlineLevel="4">
      <c r="A106" s="79" t="s">
        <v>375</v>
      </c>
      <c r="B106" s="94" t="s">
        <v>376</v>
      </c>
      <c r="C106" s="95"/>
      <c r="D106" s="95">
        <v>0</v>
      </c>
      <c r="E106" s="95">
        <v>15000</v>
      </c>
      <c r="F106" s="95">
        <v>20000</v>
      </c>
      <c r="G106" s="96">
        <f t="shared" si="21"/>
        <v>5.3849926872554564E-3</v>
      </c>
      <c r="H106" s="97">
        <f t="shared" si="28"/>
        <v>2.5978139571941779E-2</v>
      </c>
      <c r="I106" s="96" t="e">
        <f t="shared" si="22"/>
        <v>#DIV/0!</v>
      </c>
      <c r="J106" s="98">
        <f t="shared" si="23"/>
        <v>20000</v>
      </c>
      <c r="K106" s="96" t="e">
        <f t="shared" si="24"/>
        <v>#DIV/0!</v>
      </c>
      <c r="L106" s="98">
        <f t="shared" si="25"/>
        <v>20000</v>
      </c>
      <c r="M106" s="96">
        <f t="shared" si="26"/>
        <v>133.33333333333331</v>
      </c>
      <c r="N106" s="98">
        <f t="shared" si="27"/>
        <v>5000</v>
      </c>
    </row>
    <row r="107" spans="1:14" ht="36" hidden="1" outlineLevel="7">
      <c r="A107" s="79" t="s">
        <v>375</v>
      </c>
      <c r="B107" s="94" t="s">
        <v>376</v>
      </c>
      <c r="C107" s="95"/>
      <c r="D107" s="95">
        <v>0</v>
      </c>
      <c r="E107" s="95">
        <v>15000</v>
      </c>
      <c r="F107" s="95">
        <v>20000</v>
      </c>
      <c r="G107" s="96">
        <f t="shared" si="21"/>
        <v>5.3849926872554564E-3</v>
      </c>
      <c r="H107" s="97">
        <f t="shared" si="28"/>
        <v>2.5978139571941779E-2</v>
      </c>
      <c r="I107" s="96" t="e">
        <f t="shared" si="22"/>
        <v>#DIV/0!</v>
      </c>
      <c r="J107" s="98">
        <f t="shared" si="23"/>
        <v>20000</v>
      </c>
      <c r="K107" s="96" t="e">
        <f t="shared" si="24"/>
        <v>#DIV/0!</v>
      </c>
      <c r="L107" s="98">
        <f t="shared" si="25"/>
        <v>20000</v>
      </c>
      <c r="M107" s="96">
        <f t="shared" si="26"/>
        <v>133.33333333333331</v>
      </c>
      <c r="N107" s="98">
        <f t="shared" si="27"/>
        <v>5000</v>
      </c>
    </row>
    <row r="108" spans="1:14" s="89" customFormat="1" ht="12" outlineLevel="7">
      <c r="A108" s="90"/>
      <c r="B108" s="91" t="s">
        <v>273</v>
      </c>
      <c r="C108" s="92">
        <f>C109+C139+C155+C173+C184+C231</f>
        <v>32221824.700000003</v>
      </c>
      <c r="D108" s="92">
        <f>D109+D139+D155+D173+D184+D231</f>
        <v>24741700</v>
      </c>
      <c r="E108" s="92">
        <f>E109+E139+E155+E173+E184+E231</f>
        <v>32521920.050000001</v>
      </c>
      <c r="F108" s="92">
        <f>F109+F139+F155+F173+F184+F231</f>
        <v>33117922.689999998</v>
      </c>
      <c r="G108" s="86">
        <f t="shared" si="21"/>
        <v>8.9169885751370757</v>
      </c>
      <c r="H108" s="93">
        <f t="shared" si="28"/>
        <v>43.017100898679871</v>
      </c>
      <c r="I108" s="86">
        <f t="shared" si="22"/>
        <v>102.78102807132457</v>
      </c>
      <c r="J108" s="88">
        <f t="shared" si="23"/>
        <v>896097.98999999464</v>
      </c>
      <c r="K108" s="86">
        <f t="shared" si="24"/>
        <v>133.85467728571601</v>
      </c>
      <c r="L108" s="88">
        <f t="shared" si="25"/>
        <v>8376222.6899999976</v>
      </c>
      <c r="M108" s="86">
        <f t="shared" si="26"/>
        <v>101.83261824358367</v>
      </c>
      <c r="N108" s="88">
        <f t="shared" si="27"/>
        <v>596002.63999999687</v>
      </c>
    </row>
    <row r="109" spans="1:14" s="89" customFormat="1" ht="60" outlineLevel="1">
      <c r="A109" s="90" t="s">
        <v>83</v>
      </c>
      <c r="B109" s="91" t="s">
        <v>84</v>
      </c>
      <c r="C109" s="92">
        <f>C110+C129+C133</f>
        <v>18303066.330000002</v>
      </c>
      <c r="D109" s="92">
        <f t="shared" ref="D109:F109" si="36">D110+D129+D133</f>
        <v>14967200</v>
      </c>
      <c r="E109" s="92">
        <f t="shared" si="36"/>
        <v>19748145.09</v>
      </c>
      <c r="F109" s="92">
        <f t="shared" si="36"/>
        <v>19780106.18</v>
      </c>
      <c r="G109" s="86">
        <f t="shared" si="21"/>
        <v>5.3257863566218226</v>
      </c>
      <c r="H109" s="93">
        <f t="shared" si="28"/>
        <v>25.692517954593409</v>
      </c>
      <c r="I109" s="86">
        <f t="shared" si="22"/>
        <v>108.06990382578152</v>
      </c>
      <c r="J109" s="88">
        <f t="shared" si="23"/>
        <v>1477039.8499999978</v>
      </c>
      <c r="K109" s="86">
        <f t="shared" si="24"/>
        <v>132.15635643273291</v>
      </c>
      <c r="L109" s="88">
        <f t="shared" si="25"/>
        <v>4812906.18</v>
      </c>
      <c r="M109" s="86">
        <f t="shared" si="26"/>
        <v>100.16184350405742</v>
      </c>
      <c r="N109" s="88">
        <f t="shared" si="27"/>
        <v>31961.089999999851</v>
      </c>
    </row>
    <row r="110" spans="1:14" ht="108" outlineLevel="2">
      <c r="A110" s="79" t="s">
        <v>85</v>
      </c>
      <c r="B110" s="99" t="s">
        <v>86</v>
      </c>
      <c r="C110" s="95">
        <f>C111+C116+C121+C126</f>
        <v>18216615.140000001</v>
      </c>
      <c r="D110" s="95">
        <f t="shared" ref="D110:F110" si="37">D111+D116+D121+D126</f>
        <v>14878900</v>
      </c>
      <c r="E110" s="95">
        <f t="shared" si="37"/>
        <v>19653080.09</v>
      </c>
      <c r="F110" s="95">
        <f t="shared" si="37"/>
        <v>19682847.32</v>
      </c>
      <c r="G110" s="96">
        <f t="shared" si="21"/>
        <v>5.2995994441282823</v>
      </c>
      <c r="H110" s="97">
        <f t="shared" si="28"/>
        <v>25.56618774260901</v>
      </c>
      <c r="I110" s="96">
        <f t="shared" si="22"/>
        <v>108.04887279404861</v>
      </c>
      <c r="J110" s="98">
        <f t="shared" si="23"/>
        <v>1466232.1799999997</v>
      </c>
      <c r="K110" s="96">
        <f t="shared" si="24"/>
        <v>132.28697901054514</v>
      </c>
      <c r="L110" s="98">
        <f t="shared" si="25"/>
        <v>4803947.32</v>
      </c>
      <c r="M110" s="96">
        <f t="shared" si="26"/>
        <v>100.15146343404537</v>
      </c>
      <c r="N110" s="98">
        <f t="shared" si="27"/>
        <v>29767.230000000447</v>
      </c>
    </row>
    <row r="111" spans="1:14" ht="84" outlineLevel="3" collapsed="1">
      <c r="A111" s="79" t="s">
        <v>87</v>
      </c>
      <c r="B111" s="94" t="s">
        <v>88</v>
      </c>
      <c r="C111" s="95">
        <f>C112+C114</f>
        <v>16722915.48</v>
      </c>
      <c r="D111" s="95">
        <f t="shared" ref="D111:F111" si="38">D112+D114</f>
        <v>13680000</v>
      </c>
      <c r="E111" s="95">
        <f t="shared" si="38"/>
        <v>18478000</v>
      </c>
      <c r="F111" s="95">
        <f t="shared" si="38"/>
        <v>18512798.530000001</v>
      </c>
      <c r="G111" s="96">
        <f t="shared" si="21"/>
        <v>4.9845642352341786</v>
      </c>
      <c r="H111" s="97">
        <f t="shared" si="28"/>
        <v>24.046403203978933</v>
      </c>
      <c r="I111" s="96">
        <f t="shared" si="22"/>
        <v>110.703175843594</v>
      </c>
      <c r="J111" s="98">
        <f t="shared" si="23"/>
        <v>1789883.0500000007</v>
      </c>
      <c r="K111" s="96">
        <f t="shared" si="24"/>
        <v>135.32747463450295</v>
      </c>
      <c r="L111" s="98">
        <f t="shared" si="25"/>
        <v>4832798.5300000012</v>
      </c>
      <c r="M111" s="96">
        <f t="shared" si="26"/>
        <v>100.18832411516398</v>
      </c>
      <c r="N111" s="98">
        <f t="shared" si="27"/>
        <v>34798.530000001192</v>
      </c>
    </row>
    <row r="112" spans="1:14" ht="108" hidden="1" outlineLevel="4" collapsed="1">
      <c r="A112" s="79" t="s">
        <v>377</v>
      </c>
      <c r="B112" s="99" t="s">
        <v>378</v>
      </c>
      <c r="C112" s="95">
        <v>0</v>
      </c>
      <c r="D112" s="95">
        <v>0</v>
      </c>
      <c r="E112" s="95">
        <v>18478000</v>
      </c>
      <c r="F112" s="95">
        <v>18512798.530000001</v>
      </c>
      <c r="G112" s="96">
        <f t="shared" si="21"/>
        <v>4.9845642352341786</v>
      </c>
      <c r="H112" s="97">
        <f t="shared" si="28"/>
        <v>24.046403203978933</v>
      </c>
      <c r="I112" s="96">
        <v>0</v>
      </c>
      <c r="J112" s="98">
        <f t="shared" si="23"/>
        <v>18512798.530000001</v>
      </c>
      <c r="K112" s="96">
        <v>0</v>
      </c>
      <c r="L112" s="98">
        <f t="shared" si="25"/>
        <v>18512798.530000001</v>
      </c>
      <c r="M112" s="96">
        <f t="shared" si="26"/>
        <v>100.18832411516398</v>
      </c>
      <c r="N112" s="98">
        <f t="shared" si="27"/>
        <v>34798.530000001192</v>
      </c>
    </row>
    <row r="113" spans="1:14" ht="108" hidden="1" outlineLevel="7">
      <c r="A113" s="79" t="s">
        <v>377</v>
      </c>
      <c r="B113" s="99" t="s">
        <v>378</v>
      </c>
      <c r="C113" s="95"/>
      <c r="D113" s="95">
        <v>0</v>
      </c>
      <c r="E113" s="95">
        <v>18478000</v>
      </c>
      <c r="F113" s="95">
        <v>18512798.530000001</v>
      </c>
      <c r="G113" s="96">
        <f t="shared" si="21"/>
        <v>4.9845642352341786</v>
      </c>
      <c r="H113" s="97">
        <f t="shared" si="28"/>
        <v>24.046403203978933</v>
      </c>
      <c r="I113" s="96" t="e">
        <f t="shared" si="22"/>
        <v>#DIV/0!</v>
      </c>
      <c r="J113" s="98">
        <f t="shared" si="23"/>
        <v>18512798.530000001</v>
      </c>
      <c r="K113" s="96" t="e">
        <f t="shared" si="24"/>
        <v>#DIV/0!</v>
      </c>
      <c r="L113" s="98">
        <f t="shared" si="25"/>
        <v>18512798.530000001</v>
      </c>
      <c r="M113" s="96">
        <f t="shared" si="26"/>
        <v>100.18832411516398</v>
      </c>
      <c r="N113" s="98">
        <f t="shared" si="27"/>
        <v>34798.530000001192</v>
      </c>
    </row>
    <row r="114" spans="1:14" ht="96" hidden="1" outlineLevel="4" collapsed="1">
      <c r="A114" s="79" t="s">
        <v>89</v>
      </c>
      <c r="B114" s="99" t="s">
        <v>90</v>
      </c>
      <c r="C114" s="95">
        <v>16722915.48</v>
      </c>
      <c r="D114" s="95">
        <v>13680000</v>
      </c>
      <c r="E114" s="95">
        <v>0</v>
      </c>
      <c r="F114" s="95">
        <v>0</v>
      </c>
      <c r="G114" s="96">
        <f t="shared" si="21"/>
        <v>0</v>
      </c>
      <c r="H114" s="97">
        <f t="shared" si="28"/>
        <v>0</v>
      </c>
      <c r="I114" s="96">
        <f t="shared" si="22"/>
        <v>0</v>
      </c>
      <c r="J114" s="98">
        <f t="shared" si="23"/>
        <v>-16722915.48</v>
      </c>
      <c r="K114" s="96">
        <f t="shared" si="24"/>
        <v>0</v>
      </c>
      <c r="L114" s="98">
        <f t="shared" si="25"/>
        <v>-13680000</v>
      </c>
      <c r="M114" s="96">
        <v>0</v>
      </c>
      <c r="N114" s="98">
        <f t="shared" si="27"/>
        <v>0</v>
      </c>
    </row>
    <row r="115" spans="1:14" ht="96" hidden="1" outlineLevel="7">
      <c r="A115" s="79" t="s">
        <v>89</v>
      </c>
      <c r="B115" s="99" t="s">
        <v>90</v>
      </c>
      <c r="C115" s="95"/>
      <c r="D115" s="95">
        <v>13680000</v>
      </c>
      <c r="E115" s="95">
        <v>0</v>
      </c>
      <c r="F115" s="95">
        <v>0</v>
      </c>
      <c r="G115" s="96">
        <f t="shared" si="21"/>
        <v>0</v>
      </c>
      <c r="H115" s="97">
        <f t="shared" si="28"/>
        <v>0</v>
      </c>
      <c r="I115" s="96" t="e">
        <f t="shared" si="22"/>
        <v>#DIV/0!</v>
      </c>
      <c r="J115" s="98">
        <f t="shared" si="23"/>
        <v>0</v>
      </c>
      <c r="K115" s="96">
        <f t="shared" si="24"/>
        <v>0</v>
      </c>
      <c r="L115" s="98">
        <f t="shared" si="25"/>
        <v>-13680000</v>
      </c>
      <c r="M115" s="96" t="e">
        <f t="shared" si="26"/>
        <v>#DIV/0!</v>
      </c>
      <c r="N115" s="98">
        <f t="shared" si="27"/>
        <v>0</v>
      </c>
    </row>
    <row r="116" spans="1:14" ht="96" outlineLevel="3" collapsed="1">
      <c r="A116" s="79" t="s">
        <v>91</v>
      </c>
      <c r="B116" s="99" t="s">
        <v>92</v>
      </c>
      <c r="C116" s="95">
        <f>C117+C119</f>
        <v>725784.25</v>
      </c>
      <c r="D116" s="95">
        <f t="shared" ref="D116:F116" si="39">D117+D119</f>
        <v>443100</v>
      </c>
      <c r="E116" s="95">
        <f t="shared" si="39"/>
        <v>479110.08999999997</v>
      </c>
      <c r="F116" s="95">
        <f t="shared" si="39"/>
        <v>479097.58999999997</v>
      </c>
      <c r="G116" s="96">
        <f t="shared" si="21"/>
        <v>0.12899685093158564</v>
      </c>
      <c r="H116" s="97">
        <f t="shared" si="28"/>
        <v>0.62230320308004683</v>
      </c>
      <c r="I116" s="96">
        <f t="shared" si="22"/>
        <v>66.01102049266018</v>
      </c>
      <c r="J116" s="98">
        <f t="shared" si="23"/>
        <v>-246686.66000000003</v>
      </c>
      <c r="K116" s="96">
        <f t="shared" si="24"/>
        <v>108.12403294967274</v>
      </c>
      <c r="L116" s="98">
        <f t="shared" si="25"/>
        <v>35997.589999999967</v>
      </c>
      <c r="M116" s="96">
        <f t="shared" si="26"/>
        <v>99.997390996294826</v>
      </c>
      <c r="N116" s="98">
        <f t="shared" si="27"/>
        <v>-12.5</v>
      </c>
    </row>
    <row r="117" spans="1:14" ht="96" hidden="1" outlineLevel="4" collapsed="1">
      <c r="A117" s="79" t="s">
        <v>93</v>
      </c>
      <c r="B117" s="94" t="s">
        <v>94</v>
      </c>
      <c r="C117" s="95">
        <v>21945.08</v>
      </c>
      <c r="D117" s="95">
        <v>17200</v>
      </c>
      <c r="E117" s="95">
        <v>22176.35</v>
      </c>
      <c r="F117" s="95">
        <v>22163.47</v>
      </c>
      <c r="G117" s="96">
        <f t="shared" si="21"/>
        <v>5.9675061937102848E-3</v>
      </c>
      <c r="H117" s="97">
        <f t="shared" si="28"/>
        <v>2.8788285852927226E-2</v>
      </c>
      <c r="I117" s="96">
        <f t="shared" si="22"/>
        <v>100.99516611468265</v>
      </c>
      <c r="J117" s="98">
        <f t="shared" si="23"/>
        <v>218.38999999999942</v>
      </c>
      <c r="K117" s="96">
        <f t="shared" si="24"/>
        <v>128.85738372093022</v>
      </c>
      <c r="L117" s="98">
        <f t="shared" si="25"/>
        <v>4963.4700000000012</v>
      </c>
      <c r="M117" s="96">
        <f t="shared" si="26"/>
        <v>99.941920108584156</v>
      </c>
      <c r="N117" s="98">
        <f t="shared" si="27"/>
        <v>-12.879999999997381</v>
      </c>
    </row>
    <row r="118" spans="1:14" ht="96" hidden="1" outlineLevel="7">
      <c r="A118" s="79" t="s">
        <v>93</v>
      </c>
      <c r="B118" s="94" t="s">
        <v>94</v>
      </c>
      <c r="C118" s="95"/>
      <c r="D118" s="95">
        <v>17200</v>
      </c>
      <c r="E118" s="95">
        <v>22176.35</v>
      </c>
      <c r="F118" s="95">
        <v>22163.47</v>
      </c>
      <c r="G118" s="96">
        <f t="shared" si="21"/>
        <v>5.9675061937102848E-3</v>
      </c>
      <c r="H118" s="97">
        <f t="shared" si="28"/>
        <v>2.8788285852927226E-2</v>
      </c>
      <c r="I118" s="96" t="e">
        <f t="shared" si="22"/>
        <v>#DIV/0!</v>
      </c>
      <c r="J118" s="98">
        <f t="shared" si="23"/>
        <v>22163.47</v>
      </c>
      <c r="K118" s="96">
        <f t="shared" si="24"/>
        <v>128.85738372093022</v>
      </c>
      <c r="L118" s="98">
        <f t="shared" si="25"/>
        <v>4963.4700000000012</v>
      </c>
      <c r="M118" s="96">
        <f t="shared" si="26"/>
        <v>99.941920108584156</v>
      </c>
      <c r="N118" s="98">
        <f t="shared" si="27"/>
        <v>-12.879999999997381</v>
      </c>
    </row>
    <row r="119" spans="1:14" ht="84" hidden="1" outlineLevel="4" collapsed="1">
      <c r="A119" s="79" t="s">
        <v>379</v>
      </c>
      <c r="B119" s="94" t="s">
        <v>380</v>
      </c>
      <c r="C119" s="95">
        <v>703839.17</v>
      </c>
      <c r="D119" s="95">
        <v>425900</v>
      </c>
      <c r="E119" s="95">
        <v>456933.74</v>
      </c>
      <c r="F119" s="95">
        <v>456934.12</v>
      </c>
      <c r="G119" s="96">
        <f t="shared" si="21"/>
        <v>0.12302934473787536</v>
      </c>
      <c r="H119" s="97">
        <f t="shared" si="28"/>
        <v>0.59351491722711969</v>
      </c>
      <c r="I119" s="96">
        <f t="shared" si="22"/>
        <v>64.920245913565736</v>
      </c>
      <c r="J119" s="98">
        <f t="shared" si="23"/>
        <v>-246905.05000000005</v>
      </c>
      <c r="K119" s="96">
        <f t="shared" si="24"/>
        <v>107.28671519135948</v>
      </c>
      <c r="L119" s="98">
        <f t="shared" si="25"/>
        <v>31034.119999999995</v>
      </c>
      <c r="M119" s="96">
        <f t="shared" si="26"/>
        <v>100.0000831630424</v>
      </c>
      <c r="N119" s="98">
        <f t="shared" si="27"/>
        <v>0.38000000000465661</v>
      </c>
    </row>
    <row r="120" spans="1:14" ht="84" hidden="1" outlineLevel="7">
      <c r="A120" s="79" t="s">
        <v>379</v>
      </c>
      <c r="B120" s="94" t="s">
        <v>380</v>
      </c>
      <c r="C120" s="95"/>
      <c r="D120" s="95">
        <v>425900</v>
      </c>
      <c r="E120" s="95">
        <v>456933.74</v>
      </c>
      <c r="F120" s="95">
        <v>456934.12</v>
      </c>
      <c r="G120" s="96">
        <f t="shared" si="21"/>
        <v>0.12302934473787536</v>
      </c>
      <c r="H120" s="97">
        <f t="shared" si="28"/>
        <v>0.59351491722711969</v>
      </c>
      <c r="I120" s="96" t="e">
        <f t="shared" si="22"/>
        <v>#DIV/0!</v>
      </c>
      <c r="J120" s="98">
        <f t="shared" si="23"/>
        <v>456934.12</v>
      </c>
      <c r="K120" s="96">
        <f t="shared" si="24"/>
        <v>107.28671519135948</v>
      </c>
      <c r="L120" s="98">
        <f t="shared" si="25"/>
        <v>31034.119999999995</v>
      </c>
      <c r="M120" s="96">
        <f t="shared" si="26"/>
        <v>100.0000831630424</v>
      </c>
      <c r="N120" s="98">
        <f t="shared" si="27"/>
        <v>0.38000000000465661</v>
      </c>
    </row>
    <row r="121" spans="1:14" ht="108" outlineLevel="3" collapsed="1">
      <c r="A121" s="79" t="s">
        <v>95</v>
      </c>
      <c r="B121" s="99" t="s">
        <v>96</v>
      </c>
      <c r="C121" s="95">
        <f>C122+C124</f>
        <v>103869.28</v>
      </c>
      <c r="D121" s="95">
        <f t="shared" ref="D121:F121" si="40">D122+D124</f>
        <v>111700</v>
      </c>
      <c r="E121" s="95">
        <f t="shared" si="40"/>
        <v>110600</v>
      </c>
      <c r="F121" s="95">
        <f t="shared" si="40"/>
        <v>103254.18</v>
      </c>
      <c r="G121" s="96">
        <f t="shared" si="21"/>
        <v>2.7801150211427927E-2</v>
      </c>
      <c r="H121" s="97">
        <f t="shared" si="28"/>
        <v>0.13411757497131999</v>
      </c>
      <c r="I121" s="96">
        <f t="shared" si="22"/>
        <v>99.407813359253083</v>
      </c>
      <c r="J121" s="98">
        <f t="shared" si="23"/>
        <v>-615.10000000000582</v>
      </c>
      <c r="K121" s="96">
        <f t="shared" si="24"/>
        <v>92.438836168307958</v>
      </c>
      <c r="L121" s="98">
        <f t="shared" si="25"/>
        <v>-8445.820000000007</v>
      </c>
      <c r="M121" s="96">
        <f t="shared" si="26"/>
        <v>93.358209764918627</v>
      </c>
      <c r="N121" s="98">
        <f t="shared" si="27"/>
        <v>-7345.820000000007</v>
      </c>
    </row>
    <row r="122" spans="1:14" ht="84" hidden="1" outlineLevel="4" collapsed="1">
      <c r="A122" s="79" t="s">
        <v>97</v>
      </c>
      <c r="B122" s="94" t="s">
        <v>98</v>
      </c>
      <c r="C122" s="95">
        <v>73010.81</v>
      </c>
      <c r="D122" s="95">
        <v>76000</v>
      </c>
      <c r="E122" s="95">
        <v>74900</v>
      </c>
      <c r="F122" s="95">
        <v>75889.72</v>
      </c>
      <c r="G122" s="96">
        <f t="shared" si="21"/>
        <v>2.0433279361893208E-2</v>
      </c>
      <c r="H122" s="97">
        <f t="shared" si="28"/>
        <v>9.857368691177909E-2</v>
      </c>
      <c r="I122" s="96">
        <f t="shared" si="22"/>
        <v>103.94312842166798</v>
      </c>
      <c r="J122" s="98">
        <f t="shared" si="23"/>
        <v>2878.9100000000035</v>
      </c>
      <c r="K122" s="96">
        <f t="shared" si="24"/>
        <v>99.854894736842098</v>
      </c>
      <c r="L122" s="98">
        <f t="shared" si="25"/>
        <v>-110.27999999999884</v>
      </c>
      <c r="M122" s="96">
        <f t="shared" si="26"/>
        <v>101.32138851802404</v>
      </c>
      <c r="N122" s="98">
        <f t="shared" si="27"/>
        <v>989.72000000000116</v>
      </c>
    </row>
    <row r="123" spans="1:14" ht="84" hidden="1" outlineLevel="7">
      <c r="A123" s="79" t="s">
        <v>97</v>
      </c>
      <c r="B123" s="94" t="s">
        <v>98</v>
      </c>
      <c r="C123" s="95"/>
      <c r="D123" s="95">
        <v>76000</v>
      </c>
      <c r="E123" s="95">
        <v>74900</v>
      </c>
      <c r="F123" s="95">
        <v>75889.72</v>
      </c>
      <c r="G123" s="96">
        <f t="shared" si="21"/>
        <v>2.0433279361893208E-2</v>
      </c>
      <c r="H123" s="97">
        <f t="shared" si="28"/>
        <v>9.857368691177909E-2</v>
      </c>
      <c r="I123" s="96" t="e">
        <f t="shared" si="22"/>
        <v>#DIV/0!</v>
      </c>
      <c r="J123" s="98">
        <f t="shared" si="23"/>
        <v>75889.72</v>
      </c>
      <c r="K123" s="96">
        <f t="shared" si="24"/>
        <v>99.854894736842098</v>
      </c>
      <c r="L123" s="98">
        <f t="shared" si="25"/>
        <v>-110.27999999999884</v>
      </c>
      <c r="M123" s="96">
        <f t="shared" si="26"/>
        <v>101.32138851802404</v>
      </c>
      <c r="N123" s="98">
        <f t="shared" si="27"/>
        <v>989.72000000000116</v>
      </c>
    </row>
    <row r="124" spans="1:14" ht="84" hidden="1" outlineLevel="4" collapsed="1">
      <c r="A124" s="79" t="s">
        <v>381</v>
      </c>
      <c r="B124" s="94" t="s">
        <v>382</v>
      </c>
      <c r="C124" s="95">
        <v>30858.47</v>
      </c>
      <c r="D124" s="95">
        <v>35700</v>
      </c>
      <c r="E124" s="95">
        <v>35700</v>
      </c>
      <c r="F124" s="95">
        <v>27364.46</v>
      </c>
      <c r="G124" s="96">
        <f t="shared" si="21"/>
        <v>7.3678708495347224E-3</v>
      </c>
      <c r="H124" s="97">
        <f t="shared" si="28"/>
        <v>3.5543888059540903E-2</v>
      </c>
      <c r="I124" s="96">
        <f t="shared" si="22"/>
        <v>88.677306425107915</v>
      </c>
      <c r="J124" s="98">
        <f t="shared" si="23"/>
        <v>-3494.010000000002</v>
      </c>
      <c r="K124" s="96">
        <f t="shared" si="24"/>
        <v>76.651148459383762</v>
      </c>
      <c r="L124" s="98">
        <f t="shared" si="25"/>
        <v>-8335.5400000000009</v>
      </c>
      <c r="M124" s="96">
        <f t="shared" si="26"/>
        <v>76.651148459383762</v>
      </c>
      <c r="N124" s="98">
        <f t="shared" si="27"/>
        <v>-8335.5400000000009</v>
      </c>
    </row>
    <row r="125" spans="1:14" ht="84" hidden="1" outlineLevel="7">
      <c r="A125" s="79" t="s">
        <v>381</v>
      </c>
      <c r="B125" s="94" t="s">
        <v>382</v>
      </c>
      <c r="C125" s="95"/>
      <c r="D125" s="95">
        <v>35700</v>
      </c>
      <c r="E125" s="95">
        <v>35700</v>
      </c>
      <c r="F125" s="95">
        <v>27364.46</v>
      </c>
      <c r="G125" s="96">
        <f t="shared" si="21"/>
        <v>7.3678708495347224E-3</v>
      </c>
      <c r="H125" s="97">
        <f t="shared" si="28"/>
        <v>3.5543888059540903E-2</v>
      </c>
      <c r="I125" s="96" t="e">
        <f t="shared" si="22"/>
        <v>#DIV/0!</v>
      </c>
      <c r="J125" s="98">
        <f t="shared" si="23"/>
        <v>27364.46</v>
      </c>
      <c r="K125" s="96">
        <f t="shared" si="24"/>
        <v>76.651148459383762</v>
      </c>
      <c r="L125" s="98">
        <f t="shared" si="25"/>
        <v>-8335.5400000000009</v>
      </c>
      <c r="M125" s="96">
        <f t="shared" si="26"/>
        <v>76.651148459383762</v>
      </c>
      <c r="N125" s="98">
        <f t="shared" si="27"/>
        <v>-8335.5400000000009</v>
      </c>
    </row>
    <row r="126" spans="1:14" ht="48" outlineLevel="3" collapsed="1">
      <c r="A126" s="79" t="s">
        <v>99</v>
      </c>
      <c r="B126" s="94" t="s">
        <v>100</v>
      </c>
      <c r="C126" s="95">
        <f>C127</f>
        <v>664046.13</v>
      </c>
      <c r="D126" s="95">
        <f t="shared" ref="D126:F126" si="41">D127</f>
        <v>644100</v>
      </c>
      <c r="E126" s="95">
        <f t="shared" si="41"/>
        <v>585370</v>
      </c>
      <c r="F126" s="95">
        <f t="shared" si="41"/>
        <v>587697.02</v>
      </c>
      <c r="G126" s="96">
        <f t="shared" si="21"/>
        <v>0.15823720775109118</v>
      </c>
      <c r="H126" s="97">
        <f t="shared" si="28"/>
        <v>0.76336376057871302</v>
      </c>
      <c r="I126" s="96">
        <f t="shared" si="22"/>
        <v>88.502438829061475</v>
      </c>
      <c r="J126" s="98">
        <f t="shared" si="23"/>
        <v>-76349.109999999986</v>
      </c>
      <c r="K126" s="96">
        <f t="shared" si="24"/>
        <v>91.24313305387362</v>
      </c>
      <c r="L126" s="98">
        <f t="shared" si="25"/>
        <v>-56402.979999999981</v>
      </c>
      <c r="M126" s="96">
        <f t="shared" si="26"/>
        <v>100.39752976749747</v>
      </c>
      <c r="N126" s="98">
        <f t="shared" si="27"/>
        <v>2327.0200000000186</v>
      </c>
    </row>
    <row r="127" spans="1:14" ht="48" hidden="1" outlineLevel="4" collapsed="1">
      <c r="A127" s="79" t="s">
        <v>101</v>
      </c>
      <c r="B127" s="94" t="s">
        <v>102</v>
      </c>
      <c r="C127" s="95">
        <v>664046.13</v>
      </c>
      <c r="D127" s="95">
        <v>644100</v>
      </c>
      <c r="E127" s="95">
        <v>585370</v>
      </c>
      <c r="F127" s="95">
        <v>587697.02</v>
      </c>
      <c r="G127" s="96">
        <f t="shared" si="21"/>
        <v>0.15823720775109118</v>
      </c>
      <c r="H127" s="97">
        <f t="shared" si="28"/>
        <v>0.76336376057871302</v>
      </c>
      <c r="I127" s="96">
        <f t="shared" si="22"/>
        <v>88.502438829061475</v>
      </c>
      <c r="J127" s="98">
        <f t="shared" si="23"/>
        <v>-76349.109999999986</v>
      </c>
      <c r="K127" s="96">
        <f t="shared" si="24"/>
        <v>91.24313305387362</v>
      </c>
      <c r="L127" s="98">
        <f t="shared" si="25"/>
        <v>-56402.979999999981</v>
      </c>
      <c r="M127" s="96">
        <f t="shared" si="26"/>
        <v>100.39752976749747</v>
      </c>
      <c r="N127" s="98">
        <f t="shared" si="27"/>
        <v>2327.0200000000186</v>
      </c>
    </row>
    <row r="128" spans="1:14" ht="48" hidden="1" outlineLevel="7">
      <c r="A128" s="79" t="s">
        <v>101</v>
      </c>
      <c r="B128" s="94" t="s">
        <v>102</v>
      </c>
      <c r="C128" s="95"/>
      <c r="D128" s="95">
        <v>644100</v>
      </c>
      <c r="E128" s="95">
        <v>585370</v>
      </c>
      <c r="F128" s="95">
        <v>587697.02</v>
      </c>
      <c r="G128" s="96">
        <f t="shared" si="21"/>
        <v>0.15823720775109118</v>
      </c>
      <c r="H128" s="97">
        <f t="shared" si="28"/>
        <v>0.76336376057871302</v>
      </c>
      <c r="I128" s="96" t="e">
        <f t="shared" si="22"/>
        <v>#DIV/0!</v>
      </c>
      <c r="J128" s="98">
        <f t="shared" si="23"/>
        <v>587697.02</v>
      </c>
      <c r="K128" s="96">
        <f t="shared" si="24"/>
        <v>91.24313305387362</v>
      </c>
      <c r="L128" s="98">
        <f t="shared" si="25"/>
        <v>-56402.979999999981</v>
      </c>
      <c r="M128" s="96">
        <f t="shared" si="26"/>
        <v>100.39752976749747</v>
      </c>
      <c r="N128" s="98">
        <f t="shared" si="27"/>
        <v>2327.0200000000186</v>
      </c>
    </row>
    <row r="129" spans="1:14" ht="36" outlineLevel="2" collapsed="1">
      <c r="A129" s="79" t="s">
        <v>103</v>
      </c>
      <c r="B129" s="94" t="s">
        <v>104</v>
      </c>
      <c r="C129" s="95">
        <f>C130</f>
        <v>2000</v>
      </c>
      <c r="D129" s="95">
        <f t="shared" ref="D129:F130" si="42">D130</f>
        <v>2600</v>
      </c>
      <c r="E129" s="95">
        <f t="shared" si="42"/>
        <v>300</v>
      </c>
      <c r="F129" s="95">
        <f t="shared" si="42"/>
        <v>300</v>
      </c>
      <c r="G129" s="96">
        <f t="shared" si="21"/>
        <v>8.0774890308831835E-5</v>
      </c>
      <c r="H129" s="97">
        <f t="shared" si="28"/>
        <v>3.8967209357912663E-4</v>
      </c>
      <c r="I129" s="96">
        <f t="shared" si="22"/>
        <v>15</v>
      </c>
      <c r="J129" s="98">
        <f t="shared" si="23"/>
        <v>-1700</v>
      </c>
      <c r="K129" s="96">
        <f t="shared" si="24"/>
        <v>11.538461538461538</v>
      </c>
      <c r="L129" s="98">
        <f t="shared" si="25"/>
        <v>-2300</v>
      </c>
      <c r="M129" s="96">
        <f t="shared" si="26"/>
        <v>100</v>
      </c>
      <c r="N129" s="98">
        <f t="shared" si="27"/>
        <v>0</v>
      </c>
    </row>
    <row r="130" spans="1:14" ht="60" hidden="1" outlineLevel="3">
      <c r="A130" s="79" t="s">
        <v>105</v>
      </c>
      <c r="B130" s="94" t="s">
        <v>106</v>
      </c>
      <c r="C130" s="95">
        <f>C131</f>
        <v>2000</v>
      </c>
      <c r="D130" s="95">
        <f t="shared" si="42"/>
        <v>2600</v>
      </c>
      <c r="E130" s="95">
        <f t="shared" si="42"/>
        <v>300</v>
      </c>
      <c r="F130" s="95">
        <f t="shared" si="42"/>
        <v>300</v>
      </c>
      <c r="G130" s="96">
        <f t="shared" si="21"/>
        <v>8.0774890308831835E-5</v>
      </c>
      <c r="H130" s="97">
        <f t="shared" si="28"/>
        <v>3.8967209357912663E-4</v>
      </c>
      <c r="I130" s="96">
        <f t="shared" si="22"/>
        <v>15</v>
      </c>
      <c r="J130" s="98">
        <f t="shared" si="23"/>
        <v>-1700</v>
      </c>
      <c r="K130" s="96">
        <f t="shared" si="24"/>
        <v>11.538461538461538</v>
      </c>
      <c r="L130" s="98">
        <f t="shared" si="25"/>
        <v>-2300</v>
      </c>
      <c r="M130" s="96">
        <f t="shared" si="26"/>
        <v>100</v>
      </c>
      <c r="N130" s="98">
        <f t="shared" si="27"/>
        <v>0</v>
      </c>
    </row>
    <row r="131" spans="1:14" ht="72" hidden="1" outlineLevel="4" collapsed="1">
      <c r="A131" s="79" t="s">
        <v>107</v>
      </c>
      <c r="B131" s="94" t="s">
        <v>108</v>
      </c>
      <c r="C131" s="95">
        <v>2000</v>
      </c>
      <c r="D131" s="95">
        <v>2600</v>
      </c>
      <c r="E131" s="95">
        <v>300</v>
      </c>
      <c r="F131" s="95">
        <v>300</v>
      </c>
      <c r="G131" s="96">
        <f t="shared" si="21"/>
        <v>8.0774890308831835E-5</v>
      </c>
      <c r="H131" s="97">
        <f t="shared" si="28"/>
        <v>3.8967209357912663E-4</v>
      </c>
      <c r="I131" s="96">
        <f t="shared" si="22"/>
        <v>15</v>
      </c>
      <c r="J131" s="98">
        <f t="shared" si="23"/>
        <v>-1700</v>
      </c>
      <c r="K131" s="96">
        <f t="shared" si="24"/>
        <v>11.538461538461538</v>
      </c>
      <c r="L131" s="98">
        <f t="shared" si="25"/>
        <v>-2300</v>
      </c>
      <c r="M131" s="96">
        <f t="shared" si="26"/>
        <v>100</v>
      </c>
      <c r="N131" s="98">
        <f t="shared" si="27"/>
        <v>0</v>
      </c>
    </row>
    <row r="132" spans="1:14" ht="72" hidden="1" outlineLevel="7">
      <c r="A132" s="79" t="s">
        <v>107</v>
      </c>
      <c r="B132" s="94" t="s">
        <v>108</v>
      </c>
      <c r="C132" s="95"/>
      <c r="D132" s="95">
        <v>2600</v>
      </c>
      <c r="E132" s="95">
        <v>300</v>
      </c>
      <c r="F132" s="95">
        <v>300</v>
      </c>
      <c r="G132" s="96">
        <f t="shared" si="21"/>
        <v>8.0774890308831835E-5</v>
      </c>
      <c r="H132" s="97">
        <f t="shared" si="28"/>
        <v>3.8967209357912663E-4</v>
      </c>
      <c r="I132" s="96" t="e">
        <f t="shared" si="22"/>
        <v>#DIV/0!</v>
      </c>
      <c r="J132" s="98">
        <f t="shared" si="23"/>
        <v>300</v>
      </c>
      <c r="K132" s="96">
        <f t="shared" si="24"/>
        <v>11.538461538461538</v>
      </c>
      <c r="L132" s="98">
        <f t="shared" si="25"/>
        <v>-2300</v>
      </c>
      <c r="M132" s="96">
        <f t="shared" si="26"/>
        <v>100</v>
      </c>
      <c r="N132" s="98">
        <f t="shared" si="27"/>
        <v>0</v>
      </c>
    </row>
    <row r="133" spans="1:14" ht="108" outlineLevel="2">
      <c r="A133" s="79" t="s">
        <v>109</v>
      </c>
      <c r="B133" s="99" t="s">
        <v>110</v>
      </c>
      <c r="C133" s="95">
        <f>C134</f>
        <v>84451.19</v>
      </c>
      <c r="D133" s="95">
        <f t="shared" ref="D133:F133" si="43">D134</f>
        <v>85700</v>
      </c>
      <c r="E133" s="95">
        <f t="shared" si="43"/>
        <v>94765</v>
      </c>
      <c r="F133" s="95">
        <f t="shared" si="43"/>
        <v>96958.86</v>
      </c>
      <c r="G133" s="96">
        <f t="shared" si="21"/>
        <v>2.6106137603231279E-2</v>
      </c>
      <c r="H133" s="97">
        <f t="shared" si="28"/>
        <v>0.12594053989081816</v>
      </c>
      <c r="I133" s="96">
        <f t="shared" si="22"/>
        <v>114.81053138505213</v>
      </c>
      <c r="J133" s="98">
        <f t="shared" si="23"/>
        <v>12507.669999999998</v>
      </c>
      <c r="K133" s="96">
        <f t="shared" si="24"/>
        <v>113.13752625437571</v>
      </c>
      <c r="L133" s="98">
        <f t="shared" si="25"/>
        <v>11258.86</v>
      </c>
      <c r="M133" s="96">
        <f t="shared" si="26"/>
        <v>102.3150530259062</v>
      </c>
      <c r="N133" s="98">
        <f t="shared" si="27"/>
        <v>2193.8600000000006</v>
      </c>
    </row>
    <row r="134" spans="1:14" ht="108" outlineLevel="3" collapsed="1">
      <c r="A134" s="79" t="s">
        <v>111</v>
      </c>
      <c r="B134" s="99" t="s">
        <v>112</v>
      </c>
      <c r="C134" s="95">
        <f>C135+C137</f>
        <v>84451.19</v>
      </c>
      <c r="D134" s="95">
        <f t="shared" ref="D134:F134" si="44">D135+D137</f>
        <v>85700</v>
      </c>
      <c r="E134" s="95">
        <f t="shared" si="44"/>
        <v>94765</v>
      </c>
      <c r="F134" s="95">
        <f t="shared" si="44"/>
        <v>96958.86</v>
      </c>
      <c r="G134" s="96">
        <f t="shared" si="21"/>
        <v>2.6106137603231279E-2</v>
      </c>
      <c r="H134" s="97">
        <f t="shared" si="28"/>
        <v>0.12594053989081816</v>
      </c>
      <c r="I134" s="96">
        <f t="shared" si="22"/>
        <v>114.81053138505213</v>
      </c>
      <c r="J134" s="98">
        <f t="shared" si="23"/>
        <v>12507.669999999998</v>
      </c>
      <c r="K134" s="96">
        <f t="shared" si="24"/>
        <v>113.13752625437571</v>
      </c>
      <c r="L134" s="98">
        <f t="shared" si="25"/>
        <v>11258.86</v>
      </c>
      <c r="M134" s="96">
        <f t="shared" si="26"/>
        <v>102.3150530259062</v>
      </c>
      <c r="N134" s="98">
        <f t="shared" si="27"/>
        <v>2193.8600000000006</v>
      </c>
    </row>
    <row r="135" spans="1:14" ht="96" hidden="1" outlineLevel="4" collapsed="1">
      <c r="A135" s="79" t="s">
        <v>113</v>
      </c>
      <c r="B135" s="94" t="s">
        <v>114</v>
      </c>
      <c r="C135" s="95">
        <v>76848.98</v>
      </c>
      <c r="D135" s="95">
        <v>79600</v>
      </c>
      <c r="E135" s="95">
        <v>75700</v>
      </c>
      <c r="F135" s="95">
        <v>77893.22</v>
      </c>
      <c r="G135" s="96">
        <f t="shared" si="21"/>
        <v>2.0972721004339022E-2</v>
      </c>
      <c r="H135" s="97">
        <f t="shared" si="28"/>
        <v>0.10117604704339835</v>
      </c>
      <c r="I135" s="96">
        <f t="shared" si="22"/>
        <v>101.35882089781805</v>
      </c>
      <c r="J135" s="98">
        <f t="shared" si="23"/>
        <v>1044.2400000000052</v>
      </c>
      <c r="K135" s="96">
        <f t="shared" si="24"/>
        <v>97.855804020100507</v>
      </c>
      <c r="L135" s="98">
        <f t="shared" si="25"/>
        <v>-1706.7799999999988</v>
      </c>
      <c r="M135" s="96">
        <f t="shared" si="26"/>
        <v>102.89725231175693</v>
      </c>
      <c r="N135" s="98">
        <f t="shared" si="27"/>
        <v>2193.2200000000012</v>
      </c>
    </row>
    <row r="136" spans="1:14" ht="96" hidden="1" outlineLevel="7">
      <c r="A136" s="79" t="s">
        <v>113</v>
      </c>
      <c r="B136" s="94" t="s">
        <v>114</v>
      </c>
      <c r="C136" s="95"/>
      <c r="D136" s="95">
        <v>79600</v>
      </c>
      <c r="E136" s="95">
        <v>75700</v>
      </c>
      <c r="F136" s="95">
        <v>77893.22</v>
      </c>
      <c r="G136" s="96">
        <f t="shared" ref="G136:G199" si="45">F136/F$7*100</f>
        <v>2.0972721004339022E-2</v>
      </c>
      <c r="H136" s="97">
        <f t="shared" si="28"/>
        <v>0.10117604704339835</v>
      </c>
      <c r="I136" s="96" t="e">
        <f t="shared" ref="I136:I198" si="46">F136/C136*100</f>
        <v>#DIV/0!</v>
      </c>
      <c r="J136" s="98">
        <f t="shared" ref="J136:J199" si="47">F136-C136</f>
        <v>77893.22</v>
      </c>
      <c r="K136" s="96">
        <f t="shared" ref="K136:K198" si="48">F136/D136*100</f>
        <v>97.855804020100507</v>
      </c>
      <c r="L136" s="98">
        <f t="shared" ref="L136:L199" si="49">F136-D136</f>
        <v>-1706.7799999999988</v>
      </c>
      <c r="M136" s="96">
        <f t="shared" ref="M136:M198" si="50">F136/E136*100</f>
        <v>102.89725231175693</v>
      </c>
      <c r="N136" s="98">
        <f t="shared" ref="N136:N199" si="51">F136-E136</f>
        <v>2193.2200000000012</v>
      </c>
    </row>
    <row r="137" spans="1:14" ht="96" hidden="1" outlineLevel="4" collapsed="1">
      <c r="A137" s="79" t="s">
        <v>383</v>
      </c>
      <c r="B137" s="94" t="s">
        <v>384</v>
      </c>
      <c r="C137" s="95">
        <v>7602.21</v>
      </c>
      <c r="D137" s="95">
        <v>6100</v>
      </c>
      <c r="E137" s="95">
        <v>19065</v>
      </c>
      <c r="F137" s="95">
        <v>19065.64</v>
      </c>
      <c r="G137" s="96">
        <f t="shared" si="45"/>
        <v>5.1334165988922561E-3</v>
      </c>
      <c r="H137" s="97">
        <f t="shared" ref="H137:H200" si="52">G137/G$8*100</f>
        <v>2.4764492847419807E-2</v>
      </c>
      <c r="I137" s="96">
        <f t="shared" si="46"/>
        <v>250.79075689832297</v>
      </c>
      <c r="J137" s="98">
        <f t="shared" si="47"/>
        <v>11463.43</v>
      </c>
      <c r="K137" s="96">
        <f t="shared" si="48"/>
        <v>312.55147540983603</v>
      </c>
      <c r="L137" s="98">
        <f t="shared" si="49"/>
        <v>12965.64</v>
      </c>
      <c r="M137" s="96">
        <f t="shared" si="50"/>
        <v>100.00335693679516</v>
      </c>
      <c r="N137" s="98">
        <f t="shared" si="51"/>
        <v>0.63999999999941792</v>
      </c>
    </row>
    <row r="138" spans="1:14" ht="96" hidden="1" outlineLevel="7">
      <c r="A138" s="79" t="s">
        <v>383</v>
      </c>
      <c r="B138" s="94" t="s">
        <v>384</v>
      </c>
      <c r="C138" s="95"/>
      <c r="D138" s="95">
        <v>6100</v>
      </c>
      <c r="E138" s="95">
        <v>19065</v>
      </c>
      <c r="F138" s="95">
        <v>19065.64</v>
      </c>
      <c r="G138" s="96">
        <f t="shared" si="45"/>
        <v>5.1334165988922561E-3</v>
      </c>
      <c r="H138" s="97">
        <f t="shared" si="52"/>
        <v>2.4764492847419807E-2</v>
      </c>
      <c r="I138" s="96" t="e">
        <f t="shared" si="46"/>
        <v>#DIV/0!</v>
      </c>
      <c r="J138" s="98">
        <f t="shared" si="47"/>
        <v>19065.64</v>
      </c>
      <c r="K138" s="96">
        <f t="shared" si="48"/>
        <v>312.55147540983603</v>
      </c>
      <c r="L138" s="98">
        <f t="shared" si="49"/>
        <v>12965.64</v>
      </c>
      <c r="M138" s="96">
        <f t="shared" si="50"/>
        <v>100.00335693679516</v>
      </c>
      <c r="N138" s="98">
        <f t="shared" si="51"/>
        <v>0.63999999999941792</v>
      </c>
    </row>
    <row r="139" spans="1:14" s="89" customFormat="1" ht="24" outlineLevel="1" collapsed="1">
      <c r="A139" s="90" t="s">
        <v>115</v>
      </c>
      <c r="B139" s="91" t="s">
        <v>116</v>
      </c>
      <c r="C139" s="92">
        <f>C140</f>
        <v>71524.17</v>
      </c>
      <c r="D139" s="92">
        <f t="shared" ref="D139:F139" si="53">D140</f>
        <v>84900</v>
      </c>
      <c r="E139" s="92">
        <f t="shared" si="53"/>
        <v>18981.940000000002</v>
      </c>
      <c r="F139" s="92">
        <f t="shared" si="53"/>
        <v>23118.370000000003</v>
      </c>
      <c r="G139" s="86">
        <f t="shared" si="45"/>
        <v>6.2246126695632963E-3</v>
      </c>
      <c r="H139" s="93">
        <f t="shared" si="52"/>
        <v>3.0028612126789589E-2</v>
      </c>
      <c r="I139" s="86">
        <f t="shared" si="46"/>
        <v>32.322458268302874</v>
      </c>
      <c r="J139" s="88">
        <f t="shared" si="47"/>
        <v>-48405.799999999996</v>
      </c>
      <c r="K139" s="86">
        <f t="shared" si="48"/>
        <v>27.230117785630153</v>
      </c>
      <c r="L139" s="88">
        <f t="shared" si="49"/>
        <v>-61781.63</v>
      </c>
      <c r="M139" s="86">
        <f t="shared" si="50"/>
        <v>121.79139750731484</v>
      </c>
      <c r="N139" s="88">
        <f t="shared" si="51"/>
        <v>4136.43</v>
      </c>
    </row>
    <row r="140" spans="1:14" ht="24" hidden="1" outlineLevel="2">
      <c r="A140" s="79" t="s">
        <v>117</v>
      </c>
      <c r="B140" s="94" t="s">
        <v>118</v>
      </c>
      <c r="C140" s="95">
        <f>C141+C147+C152+C146</f>
        <v>71524.17</v>
      </c>
      <c r="D140" s="95">
        <f t="shared" ref="D140:F140" si="54">D141+D147+D152+D146</f>
        <v>84900</v>
      </c>
      <c r="E140" s="95">
        <f t="shared" si="54"/>
        <v>18981.940000000002</v>
      </c>
      <c r="F140" s="95">
        <f t="shared" si="54"/>
        <v>23118.370000000003</v>
      </c>
      <c r="G140" s="96">
        <f t="shared" si="45"/>
        <v>6.2246126695632963E-3</v>
      </c>
      <c r="H140" s="97">
        <f t="shared" si="52"/>
        <v>3.0028612126789589E-2</v>
      </c>
      <c r="I140" s="96">
        <f t="shared" si="46"/>
        <v>32.322458268302874</v>
      </c>
      <c r="J140" s="98">
        <f t="shared" si="47"/>
        <v>-48405.799999999996</v>
      </c>
      <c r="K140" s="96">
        <f t="shared" si="48"/>
        <v>27.230117785630153</v>
      </c>
      <c r="L140" s="98">
        <f t="shared" si="49"/>
        <v>-61781.63</v>
      </c>
      <c r="M140" s="96">
        <f t="shared" si="50"/>
        <v>121.79139750731484</v>
      </c>
      <c r="N140" s="98">
        <f t="shared" si="51"/>
        <v>4136.43</v>
      </c>
    </row>
    <row r="141" spans="1:14" ht="36" hidden="1" outlineLevel="3" collapsed="1">
      <c r="A141" s="79" t="s">
        <v>119</v>
      </c>
      <c r="B141" s="94" t="s">
        <v>120</v>
      </c>
      <c r="C141" s="95">
        <v>52439.26</v>
      </c>
      <c r="D141" s="95">
        <v>69700</v>
      </c>
      <c r="E141" s="95">
        <v>12470.94</v>
      </c>
      <c r="F141" s="95">
        <v>12238.74</v>
      </c>
      <c r="G141" s="96">
        <f t="shared" si="45"/>
        <v>3.2952762700610419E-3</v>
      </c>
      <c r="H141" s="97">
        <f t="shared" si="52"/>
        <v>1.5896984795235335E-2</v>
      </c>
      <c r="I141" s="96">
        <f t="shared" si="46"/>
        <v>23.33888769597435</v>
      </c>
      <c r="J141" s="98">
        <f t="shared" si="47"/>
        <v>-40200.520000000004</v>
      </c>
      <c r="K141" s="96">
        <f t="shared" si="48"/>
        <v>17.559167862266857</v>
      </c>
      <c r="L141" s="98">
        <f t="shared" si="49"/>
        <v>-57461.26</v>
      </c>
      <c r="M141" s="96">
        <f t="shared" si="50"/>
        <v>98.138071388363656</v>
      </c>
      <c r="N141" s="98">
        <f t="shared" si="51"/>
        <v>-232.20000000000073</v>
      </c>
    </row>
    <row r="142" spans="1:14" ht="36" hidden="1" outlineLevel="4" collapsed="1">
      <c r="A142" s="79" t="s">
        <v>119</v>
      </c>
      <c r="B142" s="94" t="s">
        <v>120</v>
      </c>
      <c r="C142" s="95"/>
      <c r="D142" s="95">
        <v>69700</v>
      </c>
      <c r="E142" s="95">
        <v>12470.94</v>
      </c>
      <c r="F142" s="95">
        <v>0</v>
      </c>
      <c r="G142" s="96">
        <f t="shared" si="45"/>
        <v>0</v>
      </c>
      <c r="H142" s="97">
        <f t="shared" si="52"/>
        <v>0</v>
      </c>
      <c r="I142" s="96" t="e">
        <f t="shared" si="46"/>
        <v>#DIV/0!</v>
      </c>
      <c r="J142" s="98">
        <f t="shared" si="47"/>
        <v>0</v>
      </c>
      <c r="K142" s="96">
        <f t="shared" si="48"/>
        <v>0</v>
      </c>
      <c r="L142" s="98">
        <f t="shared" si="49"/>
        <v>-69700</v>
      </c>
      <c r="M142" s="96">
        <f t="shared" si="50"/>
        <v>0</v>
      </c>
      <c r="N142" s="98">
        <f t="shared" si="51"/>
        <v>-12470.94</v>
      </c>
    </row>
    <row r="143" spans="1:14" ht="36" hidden="1" outlineLevel="7">
      <c r="A143" s="79" t="s">
        <v>119</v>
      </c>
      <c r="B143" s="94" t="s">
        <v>120</v>
      </c>
      <c r="C143" s="95"/>
      <c r="D143" s="95">
        <v>69700</v>
      </c>
      <c r="E143" s="95">
        <v>12470.94</v>
      </c>
      <c r="F143" s="95">
        <v>0</v>
      </c>
      <c r="G143" s="96">
        <f t="shared" si="45"/>
        <v>0</v>
      </c>
      <c r="H143" s="97">
        <f t="shared" si="52"/>
        <v>0</v>
      </c>
      <c r="I143" s="96" t="e">
        <f t="shared" si="46"/>
        <v>#DIV/0!</v>
      </c>
      <c r="J143" s="98">
        <f t="shared" si="47"/>
        <v>0</v>
      </c>
      <c r="K143" s="96">
        <f t="shared" si="48"/>
        <v>0</v>
      </c>
      <c r="L143" s="98">
        <f t="shared" si="49"/>
        <v>-69700</v>
      </c>
      <c r="M143" s="96">
        <f t="shared" si="50"/>
        <v>0</v>
      </c>
      <c r="N143" s="98">
        <f t="shared" si="51"/>
        <v>-12470.94</v>
      </c>
    </row>
    <row r="144" spans="1:14" ht="96" hidden="1" outlineLevel="4">
      <c r="A144" s="79" t="s">
        <v>121</v>
      </c>
      <c r="B144" s="94" t="s">
        <v>122</v>
      </c>
      <c r="C144" s="95"/>
      <c r="D144" s="95">
        <v>0</v>
      </c>
      <c r="E144" s="95">
        <v>0</v>
      </c>
      <c r="F144" s="95">
        <v>12238.74</v>
      </c>
      <c r="G144" s="96">
        <f t="shared" si="45"/>
        <v>3.2952762700610419E-3</v>
      </c>
      <c r="H144" s="97">
        <f t="shared" si="52"/>
        <v>1.5896984795235335E-2</v>
      </c>
      <c r="I144" s="96" t="e">
        <f t="shared" si="46"/>
        <v>#DIV/0!</v>
      </c>
      <c r="J144" s="98">
        <f t="shared" si="47"/>
        <v>12238.74</v>
      </c>
      <c r="K144" s="96" t="e">
        <f t="shared" si="48"/>
        <v>#DIV/0!</v>
      </c>
      <c r="L144" s="98">
        <f t="shared" si="49"/>
        <v>12238.74</v>
      </c>
      <c r="M144" s="96" t="e">
        <f t="shared" si="50"/>
        <v>#DIV/0!</v>
      </c>
      <c r="N144" s="98">
        <f t="shared" si="51"/>
        <v>12238.74</v>
      </c>
    </row>
    <row r="145" spans="1:14" ht="96" hidden="1" outlineLevel="7">
      <c r="A145" s="79" t="s">
        <v>121</v>
      </c>
      <c r="B145" s="94" t="s">
        <v>122</v>
      </c>
      <c r="C145" s="95"/>
      <c r="D145" s="95">
        <v>0</v>
      </c>
      <c r="E145" s="95">
        <v>0</v>
      </c>
      <c r="F145" s="95">
        <v>12238.74</v>
      </c>
      <c r="G145" s="96">
        <f t="shared" si="45"/>
        <v>3.2952762700610419E-3</v>
      </c>
      <c r="H145" s="97">
        <f t="shared" si="52"/>
        <v>1.5896984795235335E-2</v>
      </c>
      <c r="I145" s="96" t="e">
        <f t="shared" si="46"/>
        <v>#DIV/0!</v>
      </c>
      <c r="J145" s="98">
        <f t="shared" si="47"/>
        <v>12238.74</v>
      </c>
      <c r="K145" s="96" t="e">
        <f t="shared" si="48"/>
        <v>#DIV/0!</v>
      </c>
      <c r="L145" s="98">
        <f t="shared" si="49"/>
        <v>12238.74</v>
      </c>
      <c r="M145" s="96" t="e">
        <f t="shared" si="50"/>
        <v>#DIV/0!</v>
      </c>
      <c r="N145" s="98">
        <f t="shared" si="51"/>
        <v>12238.74</v>
      </c>
    </row>
    <row r="146" spans="1:14" s="89" customFormat="1" ht="36" hidden="1" outlineLevel="7">
      <c r="A146" s="79" t="s">
        <v>385</v>
      </c>
      <c r="B146" s="94" t="s">
        <v>386</v>
      </c>
      <c r="C146" s="95">
        <v>7.35</v>
      </c>
      <c r="D146" s="95">
        <v>0</v>
      </c>
      <c r="E146" s="95">
        <v>0</v>
      </c>
      <c r="F146" s="95">
        <v>0</v>
      </c>
      <c r="G146" s="96">
        <f t="shared" si="45"/>
        <v>0</v>
      </c>
      <c r="H146" s="97">
        <f t="shared" si="52"/>
        <v>0</v>
      </c>
      <c r="I146" s="96">
        <f t="shared" si="46"/>
        <v>0</v>
      </c>
      <c r="J146" s="98">
        <f t="shared" si="47"/>
        <v>-7.35</v>
      </c>
      <c r="K146" s="96">
        <v>0</v>
      </c>
      <c r="L146" s="98">
        <f t="shared" si="49"/>
        <v>0</v>
      </c>
      <c r="M146" s="96">
        <v>0</v>
      </c>
      <c r="N146" s="98">
        <f t="shared" si="51"/>
        <v>0</v>
      </c>
    </row>
    <row r="147" spans="1:14" ht="24" hidden="1" outlineLevel="3" collapsed="1">
      <c r="A147" s="79" t="s">
        <v>123</v>
      </c>
      <c r="B147" s="94" t="s">
        <v>124</v>
      </c>
      <c r="C147" s="95">
        <v>18040.36</v>
      </c>
      <c r="D147" s="95">
        <v>15200</v>
      </c>
      <c r="E147" s="95">
        <v>6381</v>
      </c>
      <c r="F147" s="95">
        <v>10749.34</v>
      </c>
      <c r="G147" s="96">
        <f t="shared" si="45"/>
        <v>2.8942558646411283E-3</v>
      </c>
      <c r="H147" s="97">
        <f t="shared" si="52"/>
        <v>1.3962392741312833E-2</v>
      </c>
      <c r="I147" s="96">
        <f t="shared" si="46"/>
        <v>59.584952850164854</v>
      </c>
      <c r="J147" s="98">
        <f t="shared" si="47"/>
        <v>-7291.02</v>
      </c>
      <c r="K147" s="96">
        <f t="shared" si="48"/>
        <v>70.719342105263166</v>
      </c>
      <c r="L147" s="98">
        <f t="shared" si="49"/>
        <v>-4450.66</v>
      </c>
      <c r="M147" s="96">
        <f t="shared" si="50"/>
        <v>168.45854881679986</v>
      </c>
      <c r="N147" s="98">
        <f t="shared" si="51"/>
        <v>4368.34</v>
      </c>
    </row>
    <row r="148" spans="1:14" ht="24" hidden="1" outlineLevel="4">
      <c r="A148" s="79" t="s">
        <v>123</v>
      </c>
      <c r="B148" s="94" t="s">
        <v>124</v>
      </c>
      <c r="C148" s="95"/>
      <c r="D148" s="95">
        <v>15200</v>
      </c>
      <c r="E148" s="95">
        <v>6381</v>
      </c>
      <c r="F148" s="95">
        <v>0</v>
      </c>
      <c r="G148" s="96">
        <f t="shared" si="45"/>
        <v>0</v>
      </c>
      <c r="H148" s="97">
        <f t="shared" si="52"/>
        <v>0</v>
      </c>
      <c r="I148" s="96" t="e">
        <f t="shared" si="46"/>
        <v>#DIV/0!</v>
      </c>
      <c r="J148" s="98">
        <f t="shared" si="47"/>
        <v>0</v>
      </c>
      <c r="K148" s="96">
        <f t="shared" si="48"/>
        <v>0</v>
      </c>
      <c r="L148" s="98">
        <f t="shared" si="49"/>
        <v>-15200</v>
      </c>
      <c r="M148" s="96">
        <f t="shared" si="50"/>
        <v>0</v>
      </c>
      <c r="N148" s="98">
        <f t="shared" si="51"/>
        <v>-6381</v>
      </c>
    </row>
    <row r="149" spans="1:14" ht="24" hidden="1" outlineLevel="7">
      <c r="A149" s="79" t="s">
        <v>123</v>
      </c>
      <c r="B149" s="94" t="s">
        <v>124</v>
      </c>
      <c r="C149" s="95"/>
      <c r="D149" s="95">
        <v>15200</v>
      </c>
      <c r="E149" s="95">
        <v>6381</v>
      </c>
      <c r="F149" s="95">
        <v>0</v>
      </c>
      <c r="G149" s="96">
        <f t="shared" si="45"/>
        <v>0</v>
      </c>
      <c r="H149" s="97">
        <f t="shared" si="52"/>
        <v>0</v>
      </c>
      <c r="I149" s="96" t="e">
        <f t="shared" si="46"/>
        <v>#DIV/0!</v>
      </c>
      <c r="J149" s="98">
        <f t="shared" si="47"/>
        <v>0</v>
      </c>
      <c r="K149" s="96">
        <f t="shared" si="48"/>
        <v>0</v>
      </c>
      <c r="L149" s="98">
        <f t="shared" si="49"/>
        <v>-15200</v>
      </c>
      <c r="M149" s="96">
        <f t="shared" si="50"/>
        <v>0</v>
      </c>
      <c r="N149" s="98">
        <f t="shared" si="51"/>
        <v>-6381</v>
      </c>
    </row>
    <row r="150" spans="1:14" ht="84" hidden="1" outlineLevel="4">
      <c r="A150" s="79" t="s">
        <v>125</v>
      </c>
      <c r="B150" s="94" t="s">
        <v>126</v>
      </c>
      <c r="C150" s="95"/>
      <c r="D150" s="95">
        <v>0</v>
      </c>
      <c r="E150" s="95">
        <v>0</v>
      </c>
      <c r="F150" s="95">
        <v>10749.34</v>
      </c>
      <c r="G150" s="96">
        <f t="shared" si="45"/>
        <v>2.8942558646411283E-3</v>
      </c>
      <c r="H150" s="97">
        <f t="shared" si="52"/>
        <v>1.3962392741312833E-2</v>
      </c>
      <c r="I150" s="96" t="e">
        <f t="shared" si="46"/>
        <v>#DIV/0!</v>
      </c>
      <c r="J150" s="98">
        <f t="shared" si="47"/>
        <v>10749.34</v>
      </c>
      <c r="K150" s="96" t="e">
        <f t="shared" si="48"/>
        <v>#DIV/0!</v>
      </c>
      <c r="L150" s="98">
        <f t="shared" si="49"/>
        <v>10749.34</v>
      </c>
      <c r="M150" s="96" t="e">
        <f t="shared" si="50"/>
        <v>#DIV/0!</v>
      </c>
      <c r="N150" s="98">
        <f t="shared" si="51"/>
        <v>10749.34</v>
      </c>
    </row>
    <row r="151" spans="1:14" ht="84" hidden="1" outlineLevel="7">
      <c r="A151" s="79" t="s">
        <v>125</v>
      </c>
      <c r="B151" s="94" t="s">
        <v>126</v>
      </c>
      <c r="C151" s="95"/>
      <c r="D151" s="95">
        <v>0</v>
      </c>
      <c r="E151" s="95">
        <v>0</v>
      </c>
      <c r="F151" s="95">
        <v>10749.34</v>
      </c>
      <c r="G151" s="96">
        <f t="shared" si="45"/>
        <v>2.8942558646411283E-3</v>
      </c>
      <c r="H151" s="97">
        <f t="shared" si="52"/>
        <v>1.3962392741312833E-2</v>
      </c>
      <c r="I151" s="96" t="e">
        <f t="shared" si="46"/>
        <v>#DIV/0!</v>
      </c>
      <c r="J151" s="98">
        <f t="shared" si="47"/>
        <v>10749.34</v>
      </c>
      <c r="K151" s="96" t="e">
        <f t="shared" si="48"/>
        <v>#DIV/0!</v>
      </c>
      <c r="L151" s="98">
        <f t="shared" si="49"/>
        <v>10749.34</v>
      </c>
      <c r="M151" s="96" t="e">
        <f t="shared" si="50"/>
        <v>#DIV/0!</v>
      </c>
      <c r="N151" s="98">
        <f t="shared" si="51"/>
        <v>10749.34</v>
      </c>
    </row>
    <row r="152" spans="1:14" ht="48" hidden="1" outlineLevel="3" collapsed="1">
      <c r="A152" s="79" t="s">
        <v>387</v>
      </c>
      <c r="B152" s="94" t="s">
        <v>388</v>
      </c>
      <c r="C152" s="95">
        <v>1037.2</v>
      </c>
      <c r="D152" s="95">
        <v>0</v>
      </c>
      <c r="E152" s="95">
        <v>130</v>
      </c>
      <c r="F152" s="95">
        <v>130.29</v>
      </c>
      <c r="G152" s="96">
        <f t="shared" si="45"/>
        <v>3.5080534861125668E-5</v>
      </c>
      <c r="H152" s="97">
        <f t="shared" si="52"/>
        <v>1.692345902414147E-4</v>
      </c>
      <c r="I152" s="96">
        <f t="shared" si="46"/>
        <v>12.561704589278827</v>
      </c>
      <c r="J152" s="98">
        <f t="shared" si="47"/>
        <v>-906.91000000000008</v>
      </c>
      <c r="K152" s="96">
        <v>0</v>
      </c>
      <c r="L152" s="98">
        <f t="shared" si="49"/>
        <v>130.29</v>
      </c>
      <c r="M152" s="96">
        <f t="shared" si="50"/>
        <v>100.22307692307693</v>
      </c>
      <c r="N152" s="98">
        <f t="shared" si="51"/>
        <v>0.28999999999999204</v>
      </c>
    </row>
    <row r="153" spans="1:14" ht="108" hidden="1" outlineLevel="4">
      <c r="A153" s="79" t="s">
        <v>389</v>
      </c>
      <c r="B153" s="99" t="s">
        <v>390</v>
      </c>
      <c r="C153" s="95"/>
      <c r="D153" s="95">
        <v>0</v>
      </c>
      <c r="E153" s="95">
        <v>130</v>
      </c>
      <c r="F153" s="95">
        <v>130.29</v>
      </c>
      <c r="G153" s="96">
        <f t="shared" si="45"/>
        <v>3.5080534861125668E-5</v>
      </c>
      <c r="H153" s="97">
        <f t="shared" si="52"/>
        <v>1.692345902414147E-4</v>
      </c>
      <c r="I153" s="96" t="e">
        <f t="shared" si="46"/>
        <v>#DIV/0!</v>
      </c>
      <c r="J153" s="98">
        <f t="shared" si="47"/>
        <v>130.29</v>
      </c>
      <c r="K153" s="96" t="e">
        <f t="shared" si="48"/>
        <v>#DIV/0!</v>
      </c>
      <c r="L153" s="98">
        <f t="shared" si="49"/>
        <v>130.29</v>
      </c>
      <c r="M153" s="96">
        <f t="shared" si="50"/>
        <v>100.22307692307693</v>
      </c>
      <c r="N153" s="98">
        <f t="shared" si="51"/>
        <v>0.28999999999999204</v>
      </c>
    </row>
    <row r="154" spans="1:14" ht="108" hidden="1" outlineLevel="7">
      <c r="A154" s="79" t="s">
        <v>389</v>
      </c>
      <c r="B154" s="99" t="s">
        <v>390</v>
      </c>
      <c r="C154" s="95"/>
      <c r="D154" s="95">
        <v>0</v>
      </c>
      <c r="E154" s="95">
        <v>130</v>
      </c>
      <c r="F154" s="95">
        <v>130.29</v>
      </c>
      <c r="G154" s="96">
        <f t="shared" si="45"/>
        <v>3.5080534861125668E-5</v>
      </c>
      <c r="H154" s="97">
        <f t="shared" si="52"/>
        <v>1.692345902414147E-4</v>
      </c>
      <c r="I154" s="96" t="e">
        <f t="shared" si="46"/>
        <v>#DIV/0!</v>
      </c>
      <c r="J154" s="98">
        <f t="shared" si="47"/>
        <v>130.29</v>
      </c>
      <c r="K154" s="96" t="e">
        <f t="shared" si="48"/>
        <v>#DIV/0!</v>
      </c>
      <c r="L154" s="98">
        <f t="shared" si="49"/>
        <v>130.29</v>
      </c>
      <c r="M154" s="96">
        <f t="shared" si="50"/>
        <v>100.22307692307693</v>
      </c>
      <c r="N154" s="98">
        <f t="shared" si="51"/>
        <v>0.28999999999999204</v>
      </c>
    </row>
    <row r="155" spans="1:14" s="89" customFormat="1" ht="48" outlineLevel="1">
      <c r="A155" s="90" t="s">
        <v>127</v>
      </c>
      <c r="B155" s="91" t="s">
        <v>128</v>
      </c>
      <c r="C155" s="92">
        <f>C156+C162</f>
        <v>6746011.8200000003</v>
      </c>
      <c r="D155" s="92">
        <f t="shared" ref="D155:F155" si="55">D156+D162</f>
        <v>6351300</v>
      </c>
      <c r="E155" s="92">
        <f t="shared" si="55"/>
        <v>6984040.709999999</v>
      </c>
      <c r="F155" s="92">
        <f t="shared" si="55"/>
        <v>7656791.9900000002</v>
      </c>
      <c r="G155" s="86">
        <f t="shared" si="45"/>
        <v>2.0615884436993079</v>
      </c>
      <c r="H155" s="93">
        <f t="shared" si="52"/>
        <v>9.9454605494772945</v>
      </c>
      <c r="I155" s="86">
        <f t="shared" si="46"/>
        <v>113.50101651615547</v>
      </c>
      <c r="J155" s="88">
        <f t="shared" si="47"/>
        <v>910780.16999999993</v>
      </c>
      <c r="K155" s="86">
        <f t="shared" si="48"/>
        <v>120.55472092327555</v>
      </c>
      <c r="L155" s="88">
        <f t="shared" si="49"/>
        <v>1305491.9900000002</v>
      </c>
      <c r="M155" s="86">
        <f t="shared" si="50"/>
        <v>109.63269413703061</v>
      </c>
      <c r="N155" s="88">
        <f t="shared" si="51"/>
        <v>672751.28000000119</v>
      </c>
    </row>
    <row r="156" spans="1:14" ht="24" outlineLevel="2" collapsed="1">
      <c r="A156" s="79" t="s">
        <v>129</v>
      </c>
      <c r="B156" s="94" t="s">
        <v>130</v>
      </c>
      <c r="C156" s="95">
        <f>C157</f>
        <v>5230546.2700000005</v>
      </c>
      <c r="D156" s="95">
        <f t="shared" ref="D156:F156" si="56">D157</f>
        <v>4963100</v>
      </c>
      <c r="E156" s="95">
        <f t="shared" si="56"/>
        <v>5397366.5199999996</v>
      </c>
      <c r="F156" s="95">
        <f t="shared" si="56"/>
        <v>5795559.4100000001</v>
      </c>
      <c r="G156" s="96">
        <f t="shared" si="45"/>
        <v>1.5604522520702273</v>
      </c>
      <c r="H156" s="97">
        <f t="shared" si="52"/>
        <v>7.5278925625230277</v>
      </c>
      <c r="I156" s="96">
        <f t="shared" si="46"/>
        <v>110.80218223554688</v>
      </c>
      <c r="J156" s="98">
        <f t="shared" si="47"/>
        <v>565013.13999999966</v>
      </c>
      <c r="K156" s="96">
        <f t="shared" si="48"/>
        <v>116.77297273881244</v>
      </c>
      <c r="L156" s="98">
        <f t="shared" si="49"/>
        <v>832459.41000000015</v>
      </c>
      <c r="M156" s="96">
        <f t="shared" si="50"/>
        <v>107.37754029718924</v>
      </c>
      <c r="N156" s="98">
        <f t="shared" si="51"/>
        <v>398192.8900000006</v>
      </c>
    </row>
    <row r="157" spans="1:14" ht="24" hidden="1" outlineLevel="3">
      <c r="A157" s="79" t="s">
        <v>131</v>
      </c>
      <c r="B157" s="94" t="s">
        <v>132</v>
      </c>
      <c r="C157" s="95">
        <f>C158+C160</f>
        <v>5230546.2700000005</v>
      </c>
      <c r="D157" s="95">
        <f t="shared" ref="D157:F157" si="57">D158+D160</f>
        <v>4963100</v>
      </c>
      <c r="E157" s="95">
        <f t="shared" si="57"/>
        <v>5397366.5199999996</v>
      </c>
      <c r="F157" s="95">
        <f t="shared" si="57"/>
        <v>5795559.4100000001</v>
      </c>
      <c r="G157" s="96">
        <f t="shared" si="45"/>
        <v>1.5604522520702273</v>
      </c>
      <c r="H157" s="97">
        <f t="shared" si="52"/>
        <v>7.5278925625230277</v>
      </c>
      <c r="I157" s="96">
        <f t="shared" si="46"/>
        <v>110.80218223554688</v>
      </c>
      <c r="J157" s="98">
        <f t="shared" si="47"/>
        <v>565013.13999999966</v>
      </c>
      <c r="K157" s="96">
        <f t="shared" si="48"/>
        <v>116.77297273881244</v>
      </c>
      <c r="L157" s="98">
        <f t="shared" si="49"/>
        <v>832459.41000000015</v>
      </c>
      <c r="M157" s="96">
        <f t="shared" si="50"/>
        <v>107.37754029718924</v>
      </c>
      <c r="N157" s="98">
        <f t="shared" si="51"/>
        <v>398192.8900000006</v>
      </c>
    </row>
    <row r="158" spans="1:14" ht="36" hidden="1" outlineLevel="4" collapsed="1">
      <c r="A158" s="79" t="s">
        <v>133</v>
      </c>
      <c r="B158" s="94" t="s">
        <v>134</v>
      </c>
      <c r="C158" s="95">
        <v>4959056.6500000004</v>
      </c>
      <c r="D158" s="95">
        <v>4803700</v>
      </c>
      <c r="E158" s="95">
        <v>5273209.5199999996</v>
      </c>
      <c r="F158" s="95">
        <v>5708332.4100000001</v>
      </c>
      <c r="G158" s="96">
        <f t="shared" si="45"/>
        <v>1.5369664142136659</v>
      </c>
      <c r="H158" s="97">
        <f t="shared" si="52"/>
        <v>7.4145928035009394</v>
      </c>
      <c r="I158" s="96">
        <f t="shared" si="46"/>
        <v>115.10923977849698</v>
      </c>
      <c r="J158" s="98">
        <f t="shared" si="47"/>
        <v>749275.75999999978</v>
      </c>
      <c r="K158" s="96">
        <f t="shared" si="48"/>
        <v>118.83199221433478</v>
      </c>
      <c r="L158" s="98">
        <f t="shared" si="49"/>
        <v>904632.41000000015</v>
      </c>
      <c r="M158" s="96">
        <f t="shared" si="50"/>
        <v>108.25157597758415</v>
      </c>
      <c r="N158" s="98">
        <f t="shared" si="51"/>
        <v>435122.8900000006</v>
      </c>
    </row>
    <row r="159" spans="1:14" ht="36" hidden="1" outlineLevel="7">
      <c r="A159" s="79" t="s">
        <v>133</v>
      </c>
      <c r="B159" s="94" t="s">
        <v>134</v>
      </c>
      <c r="C159" s="95"/>
      <c r="D159" s="95">
        <v>4803700</v>
      </c>
      <c r="E159" s="95">
        <v>5273209.5199999996</v>
      </c>
      <c r="F159" s="95">
        <v>5708332.4100000001</v>
      </c>
      <c r="G159" s="96">
        <f t="shared" si="45"/>
        <v>1.5369664142136659</v>
      </c>
      <c r="H159" s="97">
        <f t="shared" si="52"/>
        <v>7.4145928035009394</v>
      </c>
      <c r="I159" s="96" t="e">
        <f t="shared" si="46"/>
        <v>#DIV/0!</v>
      </c>
      <c r="J159" s="98">
        <f t="shared" si="47"/>
        <v>5708332.4100000001</v>
      </c>
      <c r="K159" s="96">
        <f t="shared" si="48"/>
        <v>118.83199221433478</v>
      </c>
      <c r="L159" s="98">
        <f t="shared" si="49"/>
        <v>904632.41000000015</v>
      </c>
      <c r="M159" s="96">
        <f t="shared" si="50"/>
        <v>108.25157597758415</v>
      </c>
      <c r="N159" s="98">
        <f t="shared" si="51"/>
        <v>435122.8900000006</v>
      </c>
    </row>
    <row r="160" spans="1:14" ht="36" hidden="1" outlineLevel="4" collapsed="1">
      <c r="A160" s="79" t="s">
        <v>391</v>
      </c>
      <c r="B160" s="94" t="s">
        <v>392</v>
      </c>
      <c r="C160" s="95">
        <v>271489.62</v>
      </c>
      <c r="D160" s="95">
        <v>159400</v>
      </c>
      <c r="E160" s="95">
        <v>124157</v>
      </c>
      <c r="F160" s="95">
        <v>87227</v>
      </c>
      <c r="G160" s="96">
        <f t="shared" si="45"/>
        <v>2.3485837856561585E-2</v>
      </c>
      <c r="H160" s="97">
        <f t="shared" si="52"/>
        <v>0.1132997590220883</v>
      </c>
      <c r="I160" s="96">
        <f t="shared" si="46"/>
        <v>32.129036830211042</v>
      </c>
      <c r="J160" s="98">
        <f t="shared" si="47"/>
        <v>-184262.62</v>
      </c>
      <c r="K160" s="96">
        <f t="shared" si="48"/>
        <v>54.722082810539519</v>
      </c>
      <c r="L160" s="98">
        <f t="shared" si="49"/>
        <v>-72173</v>
      </c>
      <c r="M160" s="96">
        <f t="shared" si="50"/>
        <v>70.255402434014997</v>
      </c>
      <c r="N160" s="98">
        <f t="shared" si="51"/>
        <v>-36930</v>
      </c>
    </row>
    <row r="161" spans="1:14" ht="36" hidden="1" outlineLevel="7">
      <c r="A161" s="79" t="s">
        <v>391</v>
      </c>
      <c r="B161" s="94" t="s">
        <v>392</v>
      </c>
      <c r="C161" s="95"/>
      <c r="D161" s="95">
        <v>159400</v>
      </c>
      <c r="E161" s="95">
        <v>124157</v>
      </c>
      <c r="F161" s="95">
        <v>87227</v>
      </c>
      <c r="G161" s="96">
        <f t="shared" si="45"/>
        <v>2.3485837856561585E-2</v>
      </c>
      <c r="H161" s="97">
        <f t="shared" si="52"/>
        <v>0.1132997590220883</v>
      </c>
      <c r="I161" s="96" t="e">
        <f t="shared" si="46"/>
        <v>#DIV/0!</v>
      </c>
      <c r="J161" s="98">
        <f t="shared" si="47"/>
        <v>87227</v>
      </c>
      <c r="K161" s="96">
        <f t="shared" si="48"/>
        <v>54.722082810539519</v>
      </c>
      <c r="L161" s="98">
        <f t="shared" si="49"/>
        <v>-72173</v>
      </c>
      <c r="M161" s="96">
        <f t="shared" si="50"/>
        <v>70.255402434014997</v>
      </c>
      <c r="N161" s="98">
        <f t="shared" si="51"/>
        <v>-36930</v>
      </c>
    </row>
    <row r="162" spans="1:14" ht="24" outlineLevel="2">
      <c r="A162" s="79" t="s">
        <v>135</v>
      </c>
      <c r="B162" s="94" t="s">
        <v>136</v>
      </c>
      <c r="C162" s="95">
        <f>C163+C168</f>
        <v>1515465.5500000003</v>
      </c>
      <c r="D162" s="95">
        <f t="shared" ref="D162:F162" si="58">D163+D168</f>
        <v>1388200</v>
      </c>
      <c r="E162" s="95">
        <f t="shared" si="58"/>
        <v>1586674.19</v>
      </c>
      <c r="F162" s="95">
        <f t="shared" si="58"/>
        <v>1861232.5799999998</v>
      </c>
      <c r="G162" s="96">
        <f t="shared" si="45"/>
        <v>0.5011361916290803</v>
      </c>
      <c r="H162" s="97">
        <f t="shared" si="52"/>
        <v>2.417567986954265</v>
      </c>
      <c r="I162" s="96">
        <f t="shared" si="46"/>
        <v>122.81589508913611</v>
      </c>
      <c r="J162" s="98">
        <f t="shared" si="47"/>
        <v>345767.02999999956</v>
      </c>
      <c r="K162" s="96">
        <f t="shared" si="48"/>
        <v>134.07524708255295</v>
      </c>
      <c r="L162" s="98">
        <f t="shared" si="49"/>
        <v>473032.57999999984</v>
      </c>
      <c r="M162" s="96">
        <f t="shared" si="50"/>
        <v>117.30401816140967</v>
      </c>
      <c r="N162" s="98">
        <f t="shared" si="51"/>
        <v>274558.3899999999</v>
      </c>
    </row>
    <row r="163" spans="1:14" ht="36" outlineLevel="3" collapsed="1">
      <c r="A163" s="79" t="s">
        <v>137</v>
      </c>
      <c r="B163" s="94" t="s">
        <v>138</v>
      </c>
      <c r="C163" s="95">
        <f>C164+C166</f>
        <v>1424950.6800000002</v>
      </c>
      <c r="D163" s="95">
        <f t="shared" ref="D163:F163" si="59">D164+D166</f>
        <v>1388200</v>
      </c>
      <c r="E163" s="95">
        <f t="shared" si="59"/>
        <v>1427873</v>
      </c>
      <c r="F163" s="95">
        <f t="shared" si="59"/>
        <v>1627489.65</v>
      </c>
      <c r="G163" s="96">
        <f t="shared" si="45"/>
        <v>0.43820099319169709</v>
      </c>
      <c r="H163" s="97">
        <f t="shared" si="52"/>
        <v>2.1139576639795337</v>
      </c>
      <c r="I163" s="96">
        <f t="shared" si="46"/>
        <v>114.21375299810374</v>
      </c>
      <c r="J163" s="98">
        <f t="shared" si="47"/>
        <v>202538.96999999974</v>
      </c>
      <c r="K163" s="96">
        <f t="shared" si="48"/>
        <v>117.23740455265812</v>
      </c>
      <c r="L163" s="98">
        <f t="shared" si="49"/>
        <v>239289.64999999991</v>
      </c>
      <c r="M163" s="96">
        <f t="shared" si="50"/>
        <v>113.98000032215749</v>
      </c>
      <c r="N163" s="98">
        <f t="shared" si="51"/>
        <v>199616.64999999991</v>
      </c>
    </row>
    <row r="164" spans="1:14" ht="48" hidden="1" outlineLevel="4" collapsed="1">
      <c r="A164" s="79" t="s">
        <v>139</v>
      </c>
      <c r="B164" s="94" t="s">
        <v>140</v>
      </c>
      <c r="C164" s="95">
        <v>553262.12</v>
      </c>
      <c r="D164" s="95">
        <v>559500</v>
      </c>
      <c r="E164" s="95">
        <v>523100</v>
      </c>
      <c r="F164" s="95">
        <v>567319.56999999995</v>
      </c>
      <c r="G164" s="96">
        <f t="shared" si="45"/>
        <v>0.15275058678934547</v>
      </c>
      <c r="H164" s="97">
        <f t="shared" si="52"/>
        <v>0.73689534856769967</v>
      </c>
      <c r="I164" s="96">
        <f t="shared" si="46"/>
        <v>102.54083001380971</v>
      </c>
      <c r="J164" s="98">
        <f t="shared" si="47"/>
        <v>14057.449999999953</v>
      </c>
      <c r="K164" s="96">
        <f t="shared" si="48"/>
        <v>101.39759964253795</v>
      </c>
      <c r="L164" s="98">
        <f t="shared" si="49"/>
        <v>7819.5699999999488</v>
      </c>
      <c r="M164" s="96">
        <f t="shared" si="50"/>
        <v>108.45336838080672</v>
      </c>
      <c r="N164" s="98">
        <f t="shared" si="51"/>
        <v>44219.569999999949</v>
      </c>
    </row>
    <row r="165" spans="1:14" ht="48" hidden="1" outlineLevel="7">
      <c r="A165" s="79" t="s">
        <v>139</v>
      </c>
      <c r="B165" s="94" t="s">
        <v>140</v>
      </c>
      <c r="C165" s="95"/>
      <c r="D165" s="95">
        <v>559500</v>
      </c>
      <c r="E165" s="95">
        <v>523100</v>
      </c>
      <c r="F165" s="95">
        <v>567319.56999999995</v>
      </c>
      <c r="G165" s="96">
        <f t="shared" si="45"/>
        <v>0.15275058678934547</v>
      </c>
      <c r="H165" s="97">
        <f t="shared" si="52"/>
        <v>0.73689534856769967</v>
      </c>
      <c r="I165" s="96" t="e">
        <f t="shared" si="46"/>
        <v>#DIV/0!</v>
      </c>
      <c r="J165" s="98">
        <f t="shared" si="47"/>
        <v>567319.56999999995</v>
      </c>
      <c r="K165" s="96">
        <f t="shared" si="48"/>
        <v>101.39759964253795</v>
      </c>
      <c r="L165" s="98">
        <f t="shared" si="49"/>
        <v>7819.5699999999488</v>
      </c>
      <c r="M165" s="96">
        <f t="shared" si="50"/>
        <v>108.45336838080672</v>
      </c>
      <c r="N165" s="98">
        <f t="shared" si="51"/>
        <v>44219.569999999949</v>
      </c>
    </row>
    <row r="166" spans="1:14" ht="48" hidden="1" outlineLevel="4" collapsed="1">
      <c r="A166" s="79" t="s">
        <v>393</v>
      </c>
      <c r="B166" s="94" t="s">
        <v>394</v>
      </c>
      <c r="C166" s="95">
        <v>871688.56</v>
      </c>
      <c r="D166" s="95">
        <v>828700</v>
      </c>
      <c r="E166" s="95">
        <v>904773</v>
      </c>
      <c r="F166" s="95">
        <v>1060170.08</v>
      </c>
      <c r="G166" s="96">
        <f t="shared" si="45"/>
        <v>0.28545040640235159</v>
      </c>
      <c r="H166" s="97">
        <f t="shared" si="52"/>
        <v>1.377062315411834</v>
      </c>
      <c r="I166" s="96">
        <f t="shared" si="46"/>
        <v>121.62257584291342</v>
      </c>
      <c r="J166" s="98">
        <f t="shared" si="47"/>
        <v>188481.52000000002</v>
      </c>
      <c r="K166" s="96">
        <f t="shared" si="48"/>
        <v>127.9317099070834</v>
      </c>
      <c r="L166" s="98">
        <f t="shared" si="49"/>
        <v>231470.08000000007</v>
      </c>
      <c r="M166" s="96">
        <f t="shared" si="50"/>
        <v>117.17525611396451</v>
      </c>
      <c r="N166" s="98">
        <f t="shared" si="51"/>
        <v>155397.08000000007</v>
      </c>
    </row>
    <row r="167" spans="1:14" ht="48" hidden="1" outlineLevel="7">
      <c r="A167" s="79" t="s">
        <v>393</v>
      </c>
      <c r="B167" s="94" t="s">
        <v>394</v>
      </c>
      <c r="C167" s="95"/>
      <c r="D167" s="95">
        <v>828700</v>
      </c>
      <c r="E167" s="95">
        <v>904773</v>
      </c>
      <c r="F167" s="95">
        <v>1060170.08</v>
      </c>
      <c r="G167" s="96">
        <f t="shared" si="45"/>
        <v>0.28545040640235159</v>
      </c>
      <c r="H167" s="97">
        <f t="shared" si="52"/>
        <v>1.377062315411834</v>
      </c>
      <c r="I167" s="96" t="e">
        <f t="shared" si="46"/>
        <v>#DIV/0!</v>
      </c>
      <c r="J167" s="98">
        <f t="shared" si="47"/>
        <v>1060170.08</v>
      </c>
      <c r="K167" s="96">
        <f t="shared" si="48"/>
        <v>127.9317099070834</v>
      </c>
      <c r="L167" s="98">
        <f t="shared" si="49"/>
        <v>231470.08000000007</v>
      </c>
      <c r="M167" s="96">
        <f t="shared" si="50"/>
        <v>117.17525611396451</v>
      </c>
      <c r="N167" s="98">
        <f t="shared" si="51"/>
        <v>155397.08000000007</v>
      </c>
    </row>
    <row r="168" spans="1:14" ht="24" outlineLevel="3" collapsed="1">
      <c r="A168" s="79" t="s">
        <v>141</v>
      </c>
      <c r="B168" s="94" t="s">
        <v>142</v>
      </c>
      <c r="C168" s="95">
        <f>C169+C171</f>
        <v>90514.87</v>
      </c>
      <c r="D168" s="95">
        <f t="shared" ref="D168:F168" si="60">D169+D171</f>
        <v>0</v>
      </c>
      <c r="E168" s="95">
        <f t="shared" si="60"/>
        <v>158801.19</v>
      </c>
      <c r="F168" s="95">
        <f t="shared" si="60"/>
        <v>233742.93</v>
      </c>
      <c r="G168" s="96">
        <f t="shared" si="45"/>
        <v>6.2935198437383197E-2</v>
      </c>
      <c r="H168" s="97">
        <f t="shared" si="52"/>
        <v>0.30361032297473084</v>
      </c>
      <c r="I168" s="96">
        <f t="shared" si="46"/>
        <v>258.23704989025561</v>
      </c>
      <c r="J168" s="98">
        <f t="shared" si="47"/>
        <v>143228.06</v>
      </c>
      <c r="K168" s="96">
        <v>0</v>
      </c>
      <c r="L168" s="98">
        <f t="shared" si="49"/>
        <v>233742.93</v>
      </c>
      <c r="M168" s="96">
        <f t="shared" si="50"/>
        <v>147.19217784199225</v>
      </c>
      <c r="N168" s="98">
        <f t="shared" si="51"/>
        <v>74941.739999999991</v>
      </c>
    </row>
    <row r="169" spans="1:14" ht="24" hidden="1" outlineLevel="4" collapsed="1">
      <c r="A169" s="79" t="s">
        <v>143</v>
      </c>
      <c r="B169" s="94" t="s">
        <v>144</v>
      </c>
      <c r="C169" s="95">
        <v>84638.19</v>
      </c>
      <c r="D169" s="95">
        <v>0</v>
      </c>
      <c r="E169" s="95">
        <v>155326.38</v>
      </c>
      <c r="F169" s="95">
        <v>165571.66</v>
      </c>
      <c r="G169" s="96">
        <f t="shared" si="45"/>
        <v>4.4580108915837337E-2</v>
      </c>
      <c r="H169" s="97">
        <f t="shared" si="52"/>
        <v>0.21506218463190449</v>
      </c>
      <c r="I169" s="96">
        <f t="shared" si="46"/>
        <v>195.62287426042545</v>
      </c>
      <c r="J169" s="98">
        <f t="shared" si="47"/>
        <v>80933.47</v>
      </c>
      <c r="K169" s="96">
        <v>0</v>
      </c>
      <c r="L169" s="98">
        <f t="shared" si="49"/>
        <v>165571.66</v>
      </c>
      <c r="M169" s="96">
        <f t="shared" si="50"/>
        <v>106.59596908136272</v>
      </c>
      <c r="N169" s="98">
        <f t="shared" si="51"/>
        <v>10245.279999999999</v>
      </c>
    </row>
    <row r="170" spans="1:14" ht="24" hidden="1" outlineLevel="7">
      <c r="A170" s="79" t="s">
        <v>143</v>
      </c>
      <c r="B170" s="94" t="s">
        <v>144</v>
      </c>
      <c r="C170" s="95"/>
      <c r="D170" s="95">
        <v>0</v>
      </c>
      <c r="E170" s="95">
        <v>155326.38</v>
      </c>
      <c r="F170" s="95">
        <v>165571.66</v>
      </c>
      <c r="G170" s="96">
        <f t="shared" si="45"/>
        <v>4.4580108915837337E-2</v>
      </c>
      <c r="H170" s="97">
        <f t="shared" si="52"/>
        <v>0.21506218463190449</v>
      </c>
      <c r="I170" s="96" t="e">
        <f t="shared" si="46"/>
        <v>#DIV/0!</v>
      </c>
      <c r="J170" s="98">
        <f t="shared" si="47"/>
        <v>165571.66</v>
      </c>
      <c r="K170" s="96" t="e">
        <f t="shared" si="48"/>
        <v>#DIV/0!</v>
      </c>
      <c r="L170" s="98">
        <f t="shared" si="49"/>
        <v>165571.66</v>
      </c>
      <c r="M170" s="96">
        <f t="shared" si="50"/>
        <v>106.59596908136272</v>
      </c>
      <c r="N170" s="98">
        <f t="shared" si="51"/>
        <v>10245.279999999999</v>
      </c>
    </row>
    <row r="171" spans="1:14" ht="24" hidden="1" outlineLevel="4" collapsed="1">
      <c r="A171" s="79" t="s">
        <v>395</v>
      </c>
      <c r="B171" s="94" t="s">
        <v>396</v>
      </c>
      <c r="C171" s="95">
        <v>5876.68</v>
      </c>
      <c r="D171" s="95">
        <v>0</v>
      </c>
      <c r="E171" s="95">
        <v>3474.81</v>
      </c>
      <c r="F171" s="95">
        <v>68171.27</v>
      </c>
      <c r="G171" s="96">
        <f t="shared" si="45"/>
        <v>1.8355089521545864E-2</v>
      </c>
      <c r="H171" s="97">
        <f t="shared" si="52"/>
        <v>8.8548138342826377E-2</v>
      </c>
      <c r="I171" s="96">
        <f t="shared" si="46"/>
        <v>1160.0303232437361</v>
      </c>
      <c r="J171" s="98">
        <f t="shared" si="47"/>
        <v>62294.590000000004</v>
      </c>
      <c r="K171" s="96">
        <v>0</v>
      </c>
      <c r="L171" s="98">
        <f t="shared" si="49"/>
        <v>68171.27</v>
      </c>
      <c r="M171" s="96">
        <f t="shared" si="50"/>
        <v>1961.870433203542</v>
      </c>
      <c r="N171" s="98">
        <f t="shared" si="51"/>
        <v>64696.460000000006</v>
      </c>
    </row>
    <row r="172" spans="1:14" ht="24" hidden="1" outlineLevel="7">
      <c r="A172" s="79" t="s">
        <v>395</v>
      </c>
      <c r="B172" s="94" t="s">
        <v>396</v>
      </c>
      <c r="C172" s="95"/>
      <c r="D172" s="95">
        <v>0</v>
      </c>
      <c r="E172" s="95">
        <v>3474.81</v>
      </c>
      <c r="F172" s="95">
        <v>68171.27</v>
      </c>
      <c r="G172" s="96">
        <f t="shared" si="45"/>
        <v>1.8355089521545864E-2</v>
      </c>
      <c r="H172" s="97">
        <f t="shared" si="52"/>
        <v>8.8548138342826377E-2</v>
      </c>
      <c r="I172" s="96" t="e">
        <f t="shared" si="46"/>
        <v>#DIV/0!</v>
      </c>
      <c r="J172" s="98">
        <f t="shared" si="47"/>
        <v>68171.27</v>
      </c>
      <c r="K172" s="96" t="e">
        <f t="shared" si="48"/>
        <v>#DIV/0!</v>
      </c>
      <c r="L172" s="98">
        <f t="shared" si="49"/>
        <v>68171.27</v>
      </c>
      <c r="M172" s="96">
        <f t="shared" si="50"/>
        <v>1961.870433203542</v>
      </c>
      <c r="N172" s="98">
        <f t="shared" si="51"/>
        <v>64696.460000000006</v>
      </c>
    </row>
    <row r="173" spans="1:14" s="89" customFormat="1" ht="36" outlineLevel="1">
      <c r="A173" s="90" t="s">
        <v>145</v>
      </c>
      <c r="B173" s="91" t="s">
        <v>146</v>
      </c>
      <c r="C173" s="92">
        <f>C174+C176</f>
        <v>1875183.82</v>
      </c>
      <c r="D173" s="92">
        <f>D174+D176</f>
        <v>2202500</v>
      </c>
      <c r="E173" s="92">
        <f>E174+E176</f>
        <v>1054635.81</v>
      </c>
      <c r="F173" s="92">
        <f>F174+F176</f>
        <v>788693.65999999992</v>
      </c>
      <c r="G173" s="86">
        <f t="shared" si="45"/>
        <v>0.21235547957923706</v>
      </c>
      <c r="H173" s="93">
        <f t="shared" si="52"/>
        <v>1.0244396989492799</v>
      </c>
      <c r="I173" s="86">
        <f t="shared" si="46"/>
        <v>42.059538461674641</v>
      </c>
      <c r="J173" s="88">
        <f t="shared" si="47"/>
        <v>-1086490.1600000001</v>
      </c>
      <c r="K173" s="86">
        <f t="shared" si="48"/>
        <v>35.809019750283767</v>
      </c>
      <c r="L173" s="88">
        <f t="shared" si="49"/>
        <v>-1413806.34</v>
      </c>
      <c r="M173" s="86">
        <f t="shared" si="50"/>
        <v>74.783508441648678</v>
      </c>
      <c r="N173" s="88">
        <f t="shared" si="51"/>
        <v>-265942.15000000014</v>
      </c>
    </row>
    <row r="174" spans="1:14" ht="96" outlineLevel="2" collapsed="1">
      <c r="A174" s="79" t="s">
        <v>147</v>
      </c>
      <c r="B174" s="99" t="s">
        <v>148</v>
      </c>
      <c r="C174" s="95">
        <v>1616510.22</v>
      </c>
      <c r="D174" s="95">
        <v>2200000</v>
      </c>
      <c r="E174" s="95">
        <v>881130.19</v>
      </c>
      <c r="F174" s="95">
        <v>615189.48</v>
      </c>
      <c r="G174" s="96">
        <f t="shared" si="45"/>
        <v>0.16563954255382432</v>
      </c>
      <c r="H174" s="97">
        <f t="shared" si="52"/>
        <v>0.79907390873151429</v>
      </c>
      <c r="I174" s="96">
        <f t="shared" si="46"/>
        <v>38.056640310013009</v>
      </c>
      <c r="J174" s="98">
        <f t="shared" si="47"/>
        <v>-1001320.74</v>
      </c>
      <c r="K174" s="96">
        <f t="shared" si="48"/>
        <v>27.96315818181818</v>
      </c>
      <c r="L174" s="98">
        <f t="shared" si="49"/>
        <v>-1584810.52</v>
      </c>
      <c r="M174" s="96">
        <f t="shared" si="50"/>
        <v>69.818227429024986</v>
      </c>
      <c r="N174" s="98">
        <f t="shared" si="51"/>
        <v>-265940.70999999996</v>
      </c>
    </row>
    <row r="175" spans="1:14" ht="120" hidden="1" outlineLevel="7">
      <c r="A175" s="79" t="s">
        <v>397</v>
      </c>
      <c r="B175" s="99" t="s">
        <v>398</v>
      </c>
      <c r="C175" s="95"/>
      <c r="D175" s="95">
        <v>1700000</v>
      </c>
      <c r="E175" s="95">
        <v>791330.19</v>
      </c>
      <c r="F175" s="95">
        <v>525000</v>
      </c>
      <c r="G175" s="96">
        <f t="shared" si="45"/>
        <v>0.14135605804045573</v>
      </c>
      <c r="H175" s="97">
        <f t="shared" si="52"/>
        <v>0.68192616376347182</v>
      </c>
      <c r="I175" s="96" t="e">
        <f t="shared" si="46"/>
        <v>#DIV/0!</v>
      </c>
      <c r="J175" s="98">
        <f t="shared" si="47"/>
        <v>525000</v>
      </c>
      <c r="K175" s="96">
        <f t="shared" si="48"/>
        <v>30.882352941176471</v>
      </c>
      <c r="L175" s="98">
        <f t="shared" si="49"/>
        <v>-1175000</v>
      </c>
      <c r="M175" s="96">
        <f t="shared" si="50"/>
        <v>66.343987204633265</v>
      </c>
      <c r="N175" s="98">
        <f t="shared" si="51"/>
        <v>-266330.18999999994</v>
      </c>
    </row>
    <row r="176" spans="1:14" ht="48" outlineLevel="2">
      <c r="A176" s="79" t="s">
        <v>153</v>
      </c>
      <c r="B176" s="94" t="s">
        <v>154</v>
      </c>
      <c r="C176" s="95">
        <f>C177+C179</f>
        <v>258673.6</v>
      </c>
      <c r="D176" s="95">
        <f>D177+D179</f>
        <v>2500</v>
      </c>
      <c r="E176" s="95">
        <f>E177+E179</f>
        <v>173505.62</v>
      </c>
      <c r="F176" s="95">
        <f>F177+F179</f>
        <v>173504.18</v>
      </c>
      <c r="G176" s="96">
        <f t="shared" si="45"/>
        <v>4.671593702541272E-2</v>
      </c>
      <c r="H176" s="97">
        <f t="shared" si="52"/>
        <v>0.22536579021776548</v>
      </c>
      <c r="I176" s="96">
        <f t="shared" si="46"/>
        <v>67.074560372608559</v>
      </c>
      <c r="J176" s="98">
        <f t="shared" si="47"/>
        <v>-85169.420000000013</v>
      </c>
      <c r="K176" s="96">
        <f t="shared" si="48"/>
        <v>6940.167199999999</v>
      </c>
      <c r="L176" s="98">
        <f t="shared" si="49"/>
        <v>171004.18</v>
      </c>
      <c r="M176" s="96">
        <f t="shared" si="50"/>
        <v>99.999170055701939</v>
      </c>
      <c r="N176" s="98">
        <f t="shared" si="51"/>
        <v>-1.4400000000023283</v>
      </c>
    </row>
    <row r="177" spans="1:14" ht="48" outlineLevel="3" collapsed="1">
      <c r="A177" s="79" t="s">
        <v>155</v>
      </c>
      <c r="B177" s="94" t="s">
        <v>156</v>
      </c>
      <c r="C177" s="95">
        <v>212740.78</v>
      </c>
      <c r="D177" s="95">
        <v>2500</v>
      </c>
      <c r="E177" s="95">
        <v>107400</v>
      </c>
      <c r="F177" s="95">
        <v>107398.56</v>
      </c>
      <c r="G177" s="96">
        <f t="shared" si="45"/>
        <v>2.8917023011088314E-2</v>
      </c>
      <c r="H177" s="97">
        <f t="shared" si="52"/>
        <v>0.13950073907527816</v>
      </c>
      <c r="I177" s="96">
        <f t="shared" si="46"/>
        <v>50.483297090477905</v>
      </c>
      <c r="J177" s="98">
        <f t="shared" si="47"/>
        <v>-105342.22</v>
      </c>
      <c r="K177" s="96">
        <f t="shared" si="48"/>
        <v>4295.9423999999999</v>
      </c>
      <c r="L177" s="98">
        <f t="shared" si="49"/>
        <v>104898.56</v>
      </c>
      <c r="M177" s="96">
        <v>0</v>
      </c>
      <c r="N177" s="98">
        <f t="shared" si="51"/>
        <v>-1.4400000000023283</v>
      </c>
    </row>
    <row r="178" spans="1:14" ht="60" hidden="1" outlineLevel="7">
      <c r="A178" s="79" t="s">
        <v>157</v>
      </c>
      <c r="B178" s="94" t="s">
        <v>158</v>
      </c>
      <c r="C178" s="95"/>
      <c r="D178" s="95">
        <v>2500</v>
      </c>
      <c r="E178" s="95">
        <v>0</v>
      </c>
      <c r="F178" s="95">
        <v>0</v>
      </c>
      <c r="G178" s="96">
        <f t="shared" si="45"/>
        <v>0</v>
      </c>
      <c r="H178" s="97">
        <f t="shared" si="52"/>
        <v>0</v>
      </c>
      <c r="I178" s="96" t="e">
        <f t="shared" si="46"/>
        <v>#DIV/0!</v>
      </c>
      <c r="J178" s="98">
        <f t="shared" si="47"/>
        <v>0</v>
      </c>
      <c r="K178" s="96">
        <f t="shared" si="48"/>
        <v>0</v>
      </c>
      <c r="L178" s="98">
        <f t="shared" si="49"/>
        <v>-2500</v>
      </c>
      <c r="M178" s="96" t="e">
        <f t="shared" si="50"/>
        <v>#DIV/0!</v>
      </c>
      <c r="N178" s="98">
        <f t="shared" si="51"/>
        <v>0</v>
      </c>
    </row>
    <row r="179" spans="1:14" ht="60" outlineLevel="3">
      <c r="A179" s="79" t="s">
        <v>282</v>
      </c>
      <c r="B179" s="94" t="s">
        <v>399</v>
      </c>
      <c r="C179" s="95">
        <v>45932.82</v>
      </c>
      <c r="D179" s="95">
        <f t="shared" ref="D179:F179" si="61">D180+D182</f>
        <v>0</v>
      </c>
      <c r="E179" s="95">
        <f t="shared" si="61"/>
        <v>66105.62</v>
      </c>
      <c r="F179" s="95">
        <f t="shared" si="61"/>
        <v>66105.62</v>
      </c>
      <c r="G179" s="96">
        <f t="shared" si="45"/>
        <v>1.7798914014324398E-2</v>
      </c>
      <c r="H179" s="97">
        <f t="shared" si="52"/>
        <v>8.5865051142487284E-2</v>
      </c>
      <c r="I179" s="96">
        <f t="shared" si="46"/>
        <v>143.91805249492629</v>
      </c>
      <c r="J179" s="98">
        <f t="shared" si="47"/>
        <v>20172.799999999996</v>
      </c>
      <c r="K179" s="96">
        <v>0</v>
      </c>
      <c r="L179" s="98">
        <f t="shared" si="49"/>
        <v>66105.62</v>
      </c>
      <c r="M179" s="96">
        <f t="shared" si="50"/>
        <v>100</v>
      </c>
      <c r="N179" s="98">
        <f t="shared" si="51"/>
        <v>0</v>
      </c>
    </row>
    <row r="180" spans="1:14" ht="72" outlineLevel="4" collapsed="1">
      <c r="A180" s="79" t="s">
        <v>400</v>
      </c>
      <c r="B180" s="94" t="s">
        <v>401</v>
      </c>
      <c r="C180" s="95">
        <v>38601.82</v>
      </c>
      <c r="D180" s="95">
        <v>0</v>
      </c>
      <c r="E180" s="95">
        <v>37221.910000000003</v>
      </c>
      <c r="F180" s="95">
        <v>37221.910000000003</v>
      </c>
      <c r="G180" s="96">
        <f t="shared" si="45"/>
        <v>1.0021985657784038E-2</v>
      </c>
      <c r="H180" s="97">
        <f t="shared" si="52"/>
        <v>4.834779865571278E-2</v>
      </c>
      <c r="I180" s="96">
        <f t="shared" si="46"/>
        <v>96.425272176286001</v>
      </c>
      <c r="J180" s="98">
        <f t="shared" si="47"/>
        <v>-1379.9099999999962</v>
      </c>
      <c r="K180" s="96">
        <v>0</v>
      </c>
      <c r="L180" s="98">
        <f t="shared" si="49"/>
        <v>37221.910000000003</v>
      </c>
      <c r="M180" s="96">
        <f t="shared" si="50"/>
        <v>100</v>
      </c>
      <c r="N180" s="98">
        <f t="shared" si="51"/>
        <v>0</v>
      </c>
    </row>
    <row r="181" spans="1:14" ht="72" hidden="1" outlineLevel="7">
      <c r="A181" s="79" t="s">
        <v>400</v>
      </c>
      <c r="B181" s="94" t="s">
        <v>401</v>
      </c>
      <c r="C181" s="95"/>
      <c r="D181" s="95">
        <v>0</v>
      </c>
      <c r="E181" s="95">
        <v>37221.910000000003</v>
      </c>
      <c r="F181" s="95">
        <v>37221.910000000003</v>
      </c>
      <c r="G181" s="96">
        <f t="shared" si="45"/>
        <v>1.0021985657784038E-2</v>
      </c>
      <c r="H181" s="97">
        <f t="shared" si="52"/>
        <v>4.834779865571278E-2</v>
      </c>
      <c r="I181" s="96" t="e">
        <f t="shared" si="46"/>
        <v>#DIV/0!</v>
      </c>
      <c r="J181" s="98">
        <f t="shared" si="47"/>
        <v>37221.910000000003</v>
      </c>
      <c r="K181" s="96" t="e">
        <f t="shared" si="48"/>
        <v>#DIV/0!</v>
      </c>
      <c r="L181" s="98">
        <f t="shared" si="49"/>
        <v>37221.910000000003</v>
      </c>
      <c r="M181" s="96">
        <f t="shared" si="50"/>
        <v>100</v>
      </c>
      <c r="N181" s="98">
        <f t="shared" si="51"/>
        <v>0</v>
      </c>
    </row>
    <row r="182" spans="1:14" ht="60" outlineLevel="4" collapsed="1">
      <c r="A182" s="79" t="s">
        <v>402</v>
      </c>
      <c r="B182" s="94" t="s">
        <v>403</v>
      </c>
      <c r="C182" s="95">
        <v>7331</v>
      </c>
      <c r="D182" s="95">
        <v>0</v>
      </c>
      <c r="E182" s="95">
        <v>28883.71</v>
      </c>
      <c r="F182" s="95">
        <v>28883.71</v>
      </c>
      <c r="G182" s="96">
        <f t="shared" si="45"/>
        <v>7.7769283565403639E-3</v>
      </c>
      <c r="H182" s="97">
        <f t="shared" si="52"/>
        <v>3.7517252486774524E-2</v>
      </c>
      <c r="I182" s="96">
        <f t="shared" si="46"/>
        <v>393.99413449734004</v>
      </c>
      <c r="J182" s="98">
        <f t="shared" si="47"/>
        <v>21552.71</v>
      </c>
      <c r="K182" s="96">
        <v>0</v>
      </c>
      <c r="L182" s="98">
        <f t="shared" si="49"/>
        <v>28883.71</v>
      </c>
      <c r="M182" s="96">
        <f t="shared" si="50"/>
        <v>100</v>
      </c>
      <c r="N182" s="98">
        <f t="shared" si="51"/>
        <v>0</v>
      </c>
    </row>
    <row r="183" spans="1:14" ht="60" hidden="1" outlineLevel="7">
      <c r="A183" s="79" t="s">
        <v>402</v>
      </c>
      <c r="B183" s="94" t="s">
        <v>403</v>
      </c>
      <c r="C183" s="95"/>
      <c r="D183" s="95">
        <v>0</v>
      </c>
      <c r="E183" s="95">
        <v>28883.71</v>
      </c>
      <c r="F183" s="95">
        <v>28883.71</v>
      </c>
      <c r="G183" s="96">
        <f t="shared" si="45"/>
        <v>7.7769283565403639E-3</v>
      </c>
      <c r="H183" s="97">
        <f t="shared" si="52"/>
        <v>3.7517252486774524E-2</v>
      </c>
      <c r="I183" s="96" t="e">
        <f t="shared" si="46"/>
        <v>#DIV/0!</v>
      </c>
      <c r="J183" s="98">
        <f t="shared" si="47"/>
        <v>28883.71</v>
      </c>
      <c r="K183" s="96" t="e">
        <f t="shared" si="48"/>
        <v>#DIV/0!</v>
      </c>
      <c r="L183" s="98">
        <f t="shared" si="49"/>
        <v>28883.71</v>
      </c>
      <c r="M183" s="96">
        <f t="shared" si="50"/>
        <v>100</v>
      </c>
      <c r="N183" s="98">
        <f t="shared" si="51"/>
        <v>0</v>
      </c>
    </row>
    <row r="184" spans="1:14" s="89" customFormat="1" ht="24" outlineLevel="1">
      <c r="A184" s="90" t="s">
        <v>159</v>
      </c>
      <c r="B184" s="91" t="s">
        <v>160</v>
      </c>
      <c r="C184" s="92">
        <f>C185+C192+C195+C199+C202+C214+C217+C218+C222+C225</f>
        <v>441239.03999999998</v>
      </c>
      <c r="D184" s="92">
        <f t="shared" ref="D184:F184" si="62">D185+D192+D195+D199+D202+D214+D217+D218+D222+D225</f>
        <v>624000</v>
      </c>
      <c r="E184" s="92">
        <f t="shared" si="62"/>
        <v>1344347</v>
      </c>
      <c r="F184" s="92">
        <f t="shared" si="62"/>
        <v>1495946.6099999999</v>
      </c>
      <c r="G184" s="86">
        <f t="shared" si="45"/>
        <v>0.40278307776872946</v>
      </c>
      <c r="H184" s="93">
        <f t="shared" si="52"/>
        <v>1.9430954913376577</v>
      </c>
      <c r="I184" s="86">
        <f t="shared" si="46"/>
        <v>339.03314856273823</v>
      </c>
      <c r="J184" s="88">
        <f t="shared" si="47"/>
        <v>1054707.5699999998</v>
      </c>
      <c r="K184" s="86">
        <f t="shared" si="48"/>
        <v>239.73503365384613</v>
      </c>
      <c r="L184" s="88">
        <f t="shared" si="49"/>
        <v>871946.60999999987</v>
      </c>
      <c r="M184" s="86">
        <f t="shared" si="50"/>
        <v>111.27682138614507</v>
      </c>
      <c r="N184" s="88">
        <f t="shared" si="51"/>
        <v>151599.60999999987</v>
      </c>
    </row>
    <row r="185" spans="1:14" ht="36" outlineLevel="2" collapsed="1">
      <c r="A185" s="79" t="s">
        <v>161</v>
      </c>
      <c r="B185" s="94" t="s">
        <v>162</v>
      </c>
      <c r="C185" s="95">
        <v>39507.89</v>
      </c>
      <c r="D185" s="95">
        <v>50000</v>
      </c>
      <c r="E185" s="95">
        <v>26053</v>
      </c>
      <c r="F185" s="95">
        <v>26952.85</v>
      </c>
      <c r="G185" s="96">
        <f t="shared" si="45"/>
        <v>7.2570450075346614E-3</v>
      </c>
      <c r="H185" s="97">
        <f t="shared" si="52"/>
        <v>3.5009244958080554E-2</v>
      </c>
      <c r="I185" s="96">
        <f t="shared" si="46"/>
        <v>68.221436275133897</v>
      </c>
      <c r="J185" s="98">
        <f t="shared" si="47"/>
        <v>-12555.04</v>
      </c>
      <c r="K185" s="96">
        <f t="shared" si="48"/>
        <v>53.905700000000003</v>
      </c>
      <c r="L185" s="98">
        <f t="shared" si="49"/>
        <v>-23047.15</v>
      </c>
      <c r="M185" s="96">
        <f t="shared" si="50"/>
        <v>103.45392085364449</v>
      </c>
      <c r="N185" s="98">
        <f t="shared" si="51"/>
        <v>899.84999999999854</v>
      </c>
    </row>
    <row r="186" spans="1:14" ht="96" hidden="1" outlineLevel="3" collapsed="1">
      <c r="A186" s="79" t="s">
        <v>163</v>
      </c>
      <c r="B186" s="99" t="s">
        <v>164</v>
      </c>
      <c r="C186" s="95"/>
      <c r="D186" s="95">
        <v>50000</v>
      </c>
      <c r="E186" s="95">
        <v>23250</v>
      </c>
      <c r="F186" s="95">
        <v>24000</v>
      </c>
      <c r="G186" s="96">
        <f t="shared" si="45"/>
        <v>6.461991224706547E-3</v>
      </c>
      <c r="H186" s="97">
        <f t="shared" si="52"/>
        <v>3.1173767486330134E-2</v>
      </c>
      <c r="I186" s="96" t="e">
        <f t="shared" si="46"/>
        <v>#DIV/0!</v>
      </c>
      <c r="J186" s="98">
        <f t="shared" si="47"/>
        <v>24000</v>
      </c>
      <c r="K186" s="96">
        <f t="shared" si="48"/>
        <v>48</v>
      </c>
      <c r="L186" s="98">
        <f t="shared" si="49"/>
        <v>-26000</v>
      </c>
      <c r="M186" s="96">
        <f t="shared" si="50"/>
        <v>103.2258064516129</v>
      </c>
      <c r="N186" s="98">
        <f t="shared" si="51"/>
        <v>750</v>
      </c>
    </row>
    <row r="187" spans="1:14" ht="96" hidden="1" outlineLevel="4">
      <c r="A187" s="79" t="s">
        <v>165</v>
      </c>
      <c r="B187" s="99" t="s">
        <v>166</v>
      </c>
      <c r="C187" s="95"/>
      <c r="D187" s="95">
        <v>50000</v>
      </c>
      <c r="E187" s="95">
        <v>23250</v>
      </c>
      <c r="F187" s="95">
        <v>24000</v>
      </c>
      <c r="G187" s="96">
        <f t="shared" si="45"/>
        <v>6.461991224706547E-3</v>
      </c>
      <c r="H187" s="97">
        <f t="shared" si="52"/>
        <v>3.1173767486330134E-2</v>
      </c>
      <c r="I187" s="96" t="e">
        <f t="shared" si="46"/>
        <v>#DIV/0!</v>
      </c>
      <c r="J187" s="98">
        <f t="shared" si="47"/>
        <v>24000</v>
      </c>
      <c r="K187" s="96">
        <f t="shared" si="48"/>
        <v>48</v>
      </c>
      <c r="L187" s="98">
        <f t="shared" si="49"/>
        <v>-26000</v>
      </c>
      <c r="M187" s="96">
        <f t="shared" si="50"/>
        <v>103.2258064516129</v>
      </c>
      <c r="N187" s="98">
        <f t="shared" si="51"/>
        <v>750</v>
      </c>
    </row>
    <row r="188" spans="1:14" ht="96" hidden="1" outlineLevel="7">
      <c r="A188" s="79" t="s">
        <v>165</v>
      </c>
      <c r="B188" s="99" t="s">
        <v>166</v>
      </c>
      <c r="C188" s="95"/>
      <c r="D188" s="95">
        <v>50000</v>
      </c>
      <c r="E188" s="95">
        <v>23250</v>
      </c>
      <c r="F188" s="95">
        <v>24000</v>
      </c>
      <c r="G188" s="96">
        <f t="shared" si="45"/>
        <v>6.461991224706547E-3</v>
      </c>
      <c r="H188" s="97">
        <f t="shared" si="52"/>
        <v>3.1173767486330134E-2</v>
      </c>
      <c r="I188" s="96" t="e">
        <f t="shared" si="46"/>
        <v>#DIV/0!</v>
      </c>
      <c r="J188" s="98">
        <f t="shared" si="47"/>
        <v>24000</v>
      </c>
      <c r="K188" s="96">
        <f t="shared" si="48"/>
        <v>48</v>
      </c>
      <c r="L188" s="98">
        <f t="shared" si="49"/>
        <v>-26000</v>
      </c>
      <c r="M188" s="96">
        <f t="shared" si="50"/>
        <v>103.2258064516129</v>
      </c>
      <c r="N188" s="98">
        <f t="shared" si="51"/>
        <v>750</v>
      </c>
    </row>
    <row r="189" spans="1:14" ht="72" hidden="1" outlineLevel="3">
      <c r="A189" s="79" t="s">
        <v>167</v>
      </c>
      <c r="B189" s="94" t="s">
        <v>168</v>
      </c>
      <c r="C189" s="95"/>
      <c r="D189" s="95">
        <v>0</v>
      </c>
      <c r="E189" s="95">
        <v>2803</v>
      </c>
      <c r="F189" s="95">
        <v>2952.85</v>
      </c>
      <c r="G189" s="96">
        <f t="shared" si="45"/>
        <v>7.9505378282811363E-4</v>
      </c>
      <c r="H189" s="97">
        <f t="shared" si="52"/>
        <v>3.8354774717504142E-3</v>
      </c>
      <c r="I189" s="96" t="e">
        <f t="shared" si="46"/>
        <v>#DIV/0!</v>
      </c>
      <c r="J189" s="98">
        <f t="shared" si="47"/>
        <v>2952.85</v>
      </c>
      <c r="K189" s="96" t="e">
        <f t="shared" si="48"/>
        <v>#DIV/0!</v>
      </c>
      <c r="L189" s="98">
        <f t="shared" si="49"/>
        <v>2952.85</v>
      </c>
      <c r="M189" s="96">
        <f t="shared" si="50"/>
        <v>105.34605779521939</v>
      </c>
      <c r="N189" s="98">
        <f t="shared" si="51"/>
        <v>149.84999999999991</v>
      </c>
    </row>
    <row r="190" spans="1:14" ht="132" hidden="1" outlineLevel="4">
      <c r="A190" s="79" t="s">
        <v>169</v>
      </c>
      <c r="B190" s="99" t="s">
        <v>170</v>
      </c>
      <c r="C190" s="95"/>
      <c r="D190" s="95">
        <v>0</v>
      </c>
      <c r="E190" s="95">
        <v>2803</v>
      </c>
      <c r="F190" s="95">
        <v>2952.85</v>
      </c>
      <c r="G190" s="96">
        <f t="shared" si="45"/>
        <v>7.9505378282811363E-4</v>
      </c>
      <c r="H190" s="97">
        <f t="shared" si="52"/>
        <v>3.8354774717504142E-3</v>
      </c>
      <c r="I190" s="96" t="e">
        <f t="shared" si="46"/>
        <v>#DIV/0!</v>
      </c>
      <c r="J190" s="98">
        <f t="shared" si="47"/>
        <v>2952.85</v>
      </c>
      <c r="K190" s="96" t="e">
        <f t="shared" si="48"/>
        <v>#DIV/0!</v>
      </c>
      <c r="L190" s="98">
        <f t="shared" si="49"/>
        <v>2952.85</v>
      </c>
      <c r="M190" s="96">
        <f t="shared" si="50"/>
        <v>105.34605779521939</v>
      </c>
      <c r="N190" s="98">
        <f t="shared" si="51"/>
        <v>149.84999999999991</v>
      </c>
    </row>
    <row r="191" spans="1:14" ht="132" hidden="1" outlineLevel="7">
      <c r="A191" s="79" t="s">
        <v>169</v>
      </c>
      <c r="B191" s="99" t="s">
        <v>170</v>
      </c>
      <c r="C191" s="95"/>
      <c r="D191" s="95">
        <v>0</v>
      </c>
      <c r="E191" s="95">
        <v>2803</v>
      </c>
      <c r="F191" s="95">
        <v>2952.85</v>
      </c>
      <c r="G191" s="96">
        <f t="shared" si="45"/>
        <v>7.9505378282811363E-4</v>
      </c>
      <c r="H191" s="97">
        <f t="shared" si="52"/>
        <v>3.8354774717504142E-3</v>
      </c>
      <c r="I191" s="96" t="e">
        <f t="shared" si="46"/>
        <v>#DIV/0!</v>
      </c>
      <c r="J191" s="98">
        <f t="shared" si="47"/>
        <v>2952.85</v>
      </c>
      <c r="K191" s="96" t="e">
        <f t="shared" si="48"/>
        <v>#DIV/0!</v>
      </c>
      <c r="L191" s="98">
        <f t="shared" si="49"/>
        <v>2952.85</v>
      </c>
      <c r="M191" s="96">
        <f t="shared" si="50"/>
        <v>105.34605779521939</v>
      </c>
      <c r="N191" s="98">
        <f t="shared" si="51"/>
        <v>149.84999999999991</v>
      </c>
    </row>
    <row r="192" spans="1:14" ht="72" outlineLevel="2" collapsed="1">
      <c r="A192" s="79" t="s">
        <v>171</v>
      </c>
      <c r="B192" s="94" t="s">
        <v>172</v>
      </c>
      <c r="C192" s="95">
        <v>10700</v>
      </c>
      <c r="D192" s="95">
        <v>0</v>
      </c>
      <c r="E192" s="95">
        <v>14000</v>
      </c>
      <c r="F192" s="95">
        <v>14000</v>
      </c>
      <c r="G192" s="96">
        <f t="shared" si="45"/>
        <v>3.7694948810788192E-3</v>
      </c>
      <c r="H192" s="97">
        <f t="shared" si="52"/>
        <v>1.8184697700359246E-2</v>
      </c>
      <c r="I192" s="96">
        <f t="shared" si="46"/>
        <v>130.84112149532709</v>
      </c>
      <c r="J192" s="98">
        <f t="shared" si="47"/>
        <v>3300</v>
      </c>
      <c r="K192" s="96">
        <v>0</v>
      </c>
      <c r="L192" s="98">
        <f t="shared" si="49"/>
        <v>14000</v>
      </c>
      <c r="M192" s="96">
        <f t="shared" si="50"/>
        <v>100</v>
      </c>
      <c r="N192" s="98">
        <f t="shared" si="51"/>
        <v>0</v>
      </c>
    </row>
    <row r="193" spans="1:14" ht="132" hidden="1" outlineLevel="3">
      <c r="A193" s="79" t="s">
        <v>173</v>
      </c>
      <c r="B193" s="99" t="s">
        <v>174</v>
      </c>
      <c r="C193" s="95"/>
      <c r="D193" s="95">
        <v>0</v>
      </c>
      <c r="E193" s="95">
        <v>14000</v>
      </c>
      <c r="F193" s="95">
        <v>14000</v>
      </c>
      <c r="G193" s="96">
        <f t="shared" si="45"/>
        <v>3.7694948810788192E-3</v>
      </c>
      <c r="H193" s="97">
        <f t="shared" si="52"/>
        <v>1.8184697700359246E-2</v>
      </c>
      <c r="I193" s="96" t="e">
        <f t="shared" si="46"/>
        <v>#DIV/0!</v>
      </c>
      <c r="J193" s="98">
        <f t="shared" si="47"/>
        <v>14000</v>
      </c>
      <c r="K193" s="96" t="e">
        <f t="shared" si="48"/>
        <v>#DIV/0!</v>
      </c>
      <c r="L193" s="98">
        <f t="shared" si="49"/>
        <v>14000</v>
      </c>
      <c r="M193" s="96">
        <f t="shared" si="50"/>
        <v>100</v>
      </c>
      <c r="N193" s="98">
        <f t="shared" si="51"/>
        <v>0</v>
      </c>
    </row>
    <row r="194" spans="1:14" ht="132" hidden="1" outlineLevel="7">
      <c r="A194" s="79" t="s">
        <v>173</v>
      </c>
      <c r="B194" s="99" t="s">
        <v>174</v>
      </c>
      <c r="C194" s="95"/>
      <c r="D194" s="95">
        <v>0</v>
      </c>
      <c r="E194" s="95">
        <v>14000</v>
      </c>
      <c r="F194" s="95">
        <v>14000</v>
      </c>
      <c r="G194" s="96">
        <f t="shared" si="45"/>
        <v>3.7694948810788192E-3</v>
      </c>
      <c r="H194" s="97">
        <f t="shared" si="52"/>
        <v>1.8184697700359246E-2</v>
      </c>
      <c r="I194" s="96" t="e">
        <f t="shared" si="46"/>
        <v>#DIV/0!</v>
      </c>
      <c r="J194" s="98">
        <f t="shared" si="47"/>
        <v>14000</v>
      </c>
      <c r="K194" s="96" t="e">
        <f t="shared" si="48"/>
        <v>#DIV/0!</v>
      </c>
      <c r="L194" s="98">
        <f t="shared" si="49"/>
        <v>14000</v>
      </c>
      <c r="M194" s="96">
        <f t="shared" si="50"/>
        <v>100</v>
      </c>
      <c r="N194" s="98">
        <f t="shared" si="51"/>
        <v>0</v>
      </c>
    </row>
    <row r="195" spans="1:14" ht="84" outlineLevel="2" collapsed="1">
      <c r="A195" s="79" t="s">
        <v>288</v>
      </c>
      <c r="B195" s="94" t="s">
        <v>404</v>
      </c>
      <c r="C195" s="95">
        <v>0</v>
      </c>
      <c r="D195" s="95">
        <v>0</v>
      </c>
      <c r="E195" s="95">
        <v>135000</v>
      </c>
      <c r="F195" s="95">
        <v>165000</v>
      </c>
      <c r="G195" s="96">
        <f t="shared" si="45"/>
        <v>4.4426189669857515E-2</v>
      </c>
      <c r="H195" s="97">
        <f t="shared" si="52"/>
        <v>0.21431965146851967</v>
      </c>
      <c r="I195" s="96">
        <v>0</v>
      </c>
      <c r="J195" s="98">
        <f t="shared" si="47"/>
        <v>165000</v>
      </c>
      <c r="K195" s="96">
        <v>0</v>
      </c>
      <c r="L195" s="98">
        <f t="shared" si="49"/>
        <v>165000</v>
      </c>
      <c r="M195" s="96">
        <f t="shared" si="50"/>
        <v>122.22222222222223</v>
      </c>
      <c r="N195" s="98">
        <f t="shared" si="51"/>
        <v>30000</v>
      </c>
    </row>
    <row r="196" spans="1:14" ht="72" hidden="1" outlineLevel="3">
      <c r="A196" s="79" t="s">
        <v>405</v>
      </c>
      <c r="B196" s="94" t="s">
        <v>406</v>
      </c>
      <c r="C196" s="95"/>
      <c r="D196" s="95">
        <v>0</v>
      </c>
      <c r="E196" s="95">
        <v>135000</v>
      </c>
      <c r="F196" s="95">
        <v>165000</v>
      </c>
      <c r="G196" s="96">
        <f t="shared" si="45"/>
        <v>4.4426189669857515E-2</v>
      </c>
      <c r="H196" s="97">
        <f t="shared" si="52"/>
        <v>0.21431965146851967</v>
      </c>
      <c r="I196" s="96" t="e">
        <f t="shared" si="46"/>
        <v>#DIV/0!</v>
      </c>
      <c r="J196" s="98">
        <f t="shared" si="47"/>
        <v>165000</v>
      </c>
      <c r="K196" s="96" t="e">
        <f t="shared" si="48"/>
        <v>#DIV/0!</v>
      </c>
      <c r="L196" s="98">
        <f t="shared" si="49"/>
        <v>165000</v>
      </c>
      <c r="M196" s="96">
        <f t="shared" si="50"/>
        <v>122.22222222222223</v>
      </c>
      <c r="N196" s="98">
        <f t="shared" si="51"/>
        <v>30000</v>
      </c>
    </row>
    <row r="197" spans="1:14" ht="132" hidden="1" outlineLevel="4">
      <c r="A197" s="79" t="s">
        <v>407</v>
      </c>
      <c r="B197" s="99" t="s">
        <v>408</v>
      </c>
      <c r="C197" s="95"/>
      <c r="D197" s="95">
        <v>0</v>
      </c>
      <c r="E197" s="95">
        <v>135000</v>
      </c>
      <c r="F197" s="95">
        <v>165000</v>
      </c>
      <c r="G197" s="96">
        <f t="shared" si="45"/>
        <v>4.4426189669857515E-2</v>
      </c>
      <c r="H197" s="97">
        <f t="shared" si="52"/>
        <v>0.21431965146851967</v>
      </c>
      <c r="I197" s="96" t="e">
        <f t="shared" si="46"/>
        <v>#DIV/0!</v>
      </c>
      <c r="J197" s="98">
        <f t="shared" si="47"/>
        <v>165000</v>
      </c>
      <c r="K197" s="96" t="e">
        <f t="shared" si="48"/>
        <v>#DIV/0!</v>
      </c>
      <c r="L197" s="98">
        <f t="shared" si="49"/>
        <v>165000</v>
      </c>
      <c r="M197" s="96">
        <f t="shared" si="50"/>
        <v>122.22222222222223</v>
      </c>
      <c r="N197" s="98">
        <f t="shared" si="51"/>
        <v>30000</v>
      </c>
    </row>
    <row r="198" spans="1:14" ht="132" hidden="1" outlineLevel="7">
      <c r="A198" s="79" t="s">
        <v>407</v>
      </c>
      <c r="B198" s="99" t="s">
        <v>408</v>
      </c>
      <c r="C198" s="95"/>
      <c r="D198" s="95">
        <v>0</v>
      </c>
      <c r="E198" s="95">
        <v>135000</v>
      </c>
      <c r="F198" s="95">
        <v>165000</v>
      </c>
      <c r="G198" s="96">
        <f t="shared" si="45"/>
        <v>4.4426189669857515E-2</v>
      </c>
      <c r="H198" s="97">
        <f t="shared" si="52"/>
        <v>0.21431965146851967</v>
      </c>
      <c r="I198" s="96" t="e">
        <f t="shared" si="46"/>
        <v>#DIV/0!</v>
      </c>
      <c r="J198" s="98">
        <f t="shared" si="47"/>
        <v>165000</v>
      </c>
      <c r="K198" s="96" t="e">
        <f t="shared" si="48"/>
        <v>#DIV/0!</v>
      </c>
      <c r="L198" s="98">
        <f t="shared" si="49"/>
        <v>165000</v>
      </c>
      <c r="M198" s="96">
        <f t="shared" si="50"/>
        <v>122.22222222222223</v>
      </c>
      <c r="N198" s="98">
        <f t="shared" si="51"/>
        <v>30000</v>
      </c>
    </row>
    <row r="199" spans="1:14" ht="48" outlineLevel="2" collapsed="1">
      <c r="A199" s="79" t="s">
        <v>409</v>
      </c>
      <c r="B199" s="94" t="s">
        <v>410</v>
      </c>
      <c r="C199" s="95">
        <v>0</v>
      </c>
      <c r="D199" s="95">
        <v>0</v>
      </c>
      <c r="E199" s="95">
        <v>0</v>
      </c>
      <c r="F199" s="95">
        <v>20059.93</v>
      </c>
      <c r="G199" s="96">
        <f t="shared" si="45"/>
        <v>5.4011288178428167E-3</v>
      </c>
      <c r="H199" s="97">
        <f t="shared" si="52"/>
        <v>2.6055983067169105E-2</v>
      </c>
      <c r="I199" s="96">
        <v>0</v>
      </c>
      <c r="J199" s="98">
        <f t="shared" si="47"/>
        <v>20059.93</v>
      </c>
      <c r="K199" s="96">
        <v>0</v>
      </c>
      <c r="L199" s="98">
        <f t="shared" si="49"/>
        <v>20059.93</v>
      </c>
      <c r="M199" s="96">
        <v>0</v>
      </c>
      <c r="N199" s="98">
        <f t="shared" si="51"/>
        <v>20059.93</v>
      </c>
    </row>
    <row r="200" spans="1:14" ht="48" hidden="1" outlineLevel="3">
      <c r="A200" s="79" t="s">
        <v>411</v>
      </c>
      <c r="B200" s="94" t="s">
        <v>412</v>
      </c>
      <c r="C200" s="95"/>
      <c r="D200" s="95">
        <v>0</v>
      </c>
      <c r="E200" s="95">
        <v>0</v>
      </c>
      <c r="F200" s="95">
        <v>20059.93</v>
      </c>
      <c r="G200" s="96">
        <f t="shared" ref="G200:G263" si="63">F200/F$7*100</f>
        <v>5.4011288178428167E-3</v>
      </c>
      <c r="H200" s="97">
        <f t="shared" si="52"/>
        <v>2.6055983067169105E-2</v>
      </c>
      <c r="I200" s="96" t="e">
        <f t="shared" ref="I200:I263" si="64">F200/C200*100</f>
        <v>#DIV/0!</v>
      </c>
      <c r="J200" s="98">
        <f t="shared" ref="J200:J263" si="65">F200-C200</f>
        <v>20059.93</v>
      </c>
      <c r="K200" s="96" t="e">
        <f t="shared" ref="K200:K263" si="66">F200/D200*100</f>
        <v>#DIV/0!</v>
      </c>
      <c r="L200" s="98">
        <f t="shared" ref="L200:L263" si="67">F200-D200</f>
        <v>20059.93</v>
      </c>
      <c r="M200" s="96" t="e">
        <f t="shared" ref="M200:M263" si="68">F200/E200*100</f>
        <v>#DIV/0!</v>
      </c>
      <c r="N200" s="98">
        <f t="shared" ref="N200:N263" si="69">F200-E200</f>
        <v>20059.93</v>
      </c>
    </row>
    <row r="201" spans="1:14" ht="48" hidden="1" outlineLevel="7">
      <c r="A201" s="79" t="s">
        <v>411</v>
      </c>
      <c r="B201" s="94" t="s">
        <v>412</v>
      </c>
      <c r="C201" s="95"/>
      <c r="D201" s="95">
        <v>0</v>
      </c>
      <c r="E201" s="95">
        <v>0</v>
      </c>
      <c r="F201" s="95">
        <v>20059.93</v>
      </c>
      <c r="G201" s="96">
        <f t="shared" si="63"/>
        <v>5.4011288178428167E-3</v>
      </c>
      <c r="H201" s="97">
        <f t="shared" ref="H201:H242" si="70">G201/G$8*100</f>
        <v>2.6055983067169105E-2</v>
      </c>
      <c r="I201" s="96" t="e">
        <f t="shared" si="64"/>
        <v>#DIV/0!</v>
      </c>
      <c r="J201" s="98">
        <f t="shared" si="65"/>
        <v>20059.93</v>
      </c>
      <c r="K201" s="96" t="e">
        <f t="shared" si="66"/>
        <v>#DIV/0!</v>
      </c>
      <c r="L201" s="98">
        <f t="shared" si="67"/>
        <v>20059.93</v>
      </c>
      <c r="M201" s="96" t="e">
        <f t="shared" si="68"/>
        <v>#DIV/0!</v>
      </c>
      <c r="N201" s="98">
        <f t="shared" si="69"/>
        <v>20059.93</v>
      </c>
    </row>
    <row r="202" spans="1:14" ht="156" outlineLevel="2" collapsed="1">
      <c r="A202" s="79" t="s">
        <v>175</v>
      </c>
      <c r="B202" s="99" t="s">
        <v>176</v>
      </c>
      <c r="C202" s="95">
        <v>98910.54</v>
      </c>
      <c r="D202" s="95">
        <v>100000</v>
      </c>
      <c r="E202" s="95">
        <v>96000</v>
      </c>
      <c r="F202" s="95">
        <v>100000</v>
      </c>
      <c r="G202" s="96">
        <f t="shared" si="63"/>
        <v>2.6924963436277281E-2</v>
      </c>
      <c r="H202" s="97">
        <f t="shared" si="70"/>
        <v>0.12989069785970891</v>
      </c>
      <c r="I202" s="96">
        <f t="shared" si="64"/>
        <v>101.10145996574278</v>
      </c>
      <c r="J202" s="98">
        <f t="shared" si="65"/>
        <v>1089.4600000000064</v>
      </c>
      <c r="K202" s="96">
        <f t="shared" si="66"/>
        <v>100</v>
      </c>
      <c r="L202" s="98">
        <f t="shared" si="67"/>
        <v>0</v>
      </c>
      <c r="M202" s="96">
        <f t="shared" si="68"/>
        <v>104.16666666666667</v>
      </c>
      <c r="N202" s="98">
        <f t="shared" si="69"/>
        <v>4000</v>
      </c>
    </row>
    <row r="203" spans="1:14" ht="48" hidden="1" outlineLevel="3">
      <c r="A203" s="79" t="s">
        <v>177</v>
      </c>
      <c r="B203" s="94" t="s">
        <v>178</v>
      </c>
      <c r="C203" s="95"/>
      <c r="D203" s="95">
        <v>100000</v>
      </c>
      <c r="E203" s="95">
        <v>40000</v>
      </c>
      <c r="F203" s="95">
        <v>40000</v>
      </c>
      <c r="G203" s="96">
        <f t="shared" si="63"/>
        <v>1.0769985374510913E-2</v>
      </c>
      <c r="H203" s="97">
        <f t="shared" si="70"/>
        <v>5.1956279143883559E-2</v>
      </c>
      <c r="I203" s="96" t="e">
        <f t="shared" si="64"/>
        <v>#DIV/0!</v>
      </c>
      <c r="J203" s="98">
        <f t="shared" si="65"/>
        <v>40000</v>
      </c>
      <c r="K203" s="96">
        <f t="shared" si="66"/>
        <v>40</v>
      </c>
      <c r="L203" s="98">
        <f t="shared" si="67"/>
        <v>-60000</v>
      </c>
      <c r="M203" s="96">
        <f t="shared" si="68"/>
        <v>100</v>
      </c>
      <c r="N203" s="98">
        <f t="shared" si="69"/>
        <v>0</v>
      </c>
    </row>
    <row r="204" spans="1:14" ht="48" hidden="1" outlineLevel="7">
      <c r="A204" s="79" t="s">
        <v>177</v>
      </c>
      <c r="B204" s="94" t="s">
        <v>178</v>
      </c>
      <c r="C204" s="95"/>
      <c r="D204" s="95">
        <v>100000</v>
      </c>
      <c r="E204" s="95">
        <v>40000</v>
      </c>
      <c r="F204" s="95">
        <v>40000</v>
      </c>
      <c r="G204" s="96">
        <f t="shared" si="63"/>
        <v>1.0769985374510913E-2</v>
      </c>
      <c r="H204" s="97">
        <f t="shared" si="70"/>
        <v>5.1956279143883559E-2</v>
      </c>
      <c r="I204" s="96" t="e">
        <f t="shared" si="64"/>
        <v>#DIV/0!</v>
      </c>
      <c r="J204" s="98">
        <f t="shared" si="65"/>
        <v>40000</v>
      </c>
      <c r="K204" s="96">
        <f t="shared" si="66"/>
        <v>40</v>
      </c>
      <c r="L204" s="98">
        <f t="shared" si="67"/>
        <v>-60000</v>
      </c>
      <c r="M204" s="96">
        <f t="shared" si="68"/>
        <v>100</v>
      </c>
      <c r="N204" s="98">
        <f t="shared" si="69"/>
        <v>0</v>
      </c>
    </row>
    <row r="205" spans="1:14" ht="36" hidden="1" outlineLevel="3">
      <c r="A205" s="79" t="s">
        <v>179</v>
      </c>
      <c r="B205" s="94" t="s">
        <v>180</v>
      </c>
      <c r="C205" s="95"/>
      <c r="D205" s="95">
        <v>0</v>
      </c>
      <c r="E205" s="95">
        <v>2000</v>
      </c>
      <c r="F205" s="95">
        <v>4000</v>
      </c>
      <c r="G205" s="96">
        <f t="shared" si="63"/>
        <v>1.0769985374510912E-3</v>
      </c>
      <c r="H205" s="97">
        <f t="shared" si="70"/>
        <v>5.1956279143883562E-3</v>
      </c>
      <c r="I205" s="96" t="e">
        <f t="shared" si="64"/>
        <v>#DIV/0!</v>
      </c>
      <c r="J205" s="98">
        <f t="shared" si="65"/>
        <v>4000</v>
      </c>
      <c r="K205" s="96" t="e">
        <f t="shared" si="66"/>
        <v>#DIV/0!</v>
      </c>
      <c r="L205" s="98">
        <f t="shared" si="67"/>
        <v>4000</v>
      </c>
      <c r="M205" s="96">
        <f t="shared" si="68"/>
        <v>200</v>
      </c>
      <c r="N205" s="98">
        <f t="shared" si="69"/>
        <v>2000</v>
      </c>
    </row>
    <row r="206" spans="1:14" ht="36" hidden="1" outlineLevel="7">
      <c r="A206" s="79" t="s">
        <v>179</v>
      </c>
      <c r="B206" s="94" t="s">
        <v>180</v>
      </c>
      <c r="C206" s="95"/>
      <c r="D206" s="95">
        <v>0</v>
      </c>
      <c r="E206" s="95">
        <v>2000</v>
      </c>
      <c r="F206" s="95">
        <v>4000</v>
      </c>
      <c r="G206" s="96">
        <f t="shared" si="63"/>
        <v>1.0769985374510912E-3</v>
      </c>
      <c r="H206" s="97">
        <f t="shared" si="70"/>
        <v>5.1956279143883562E-3</v>
      </c>
      <c r="I206" s="96" t="e">
        <f t="shared" si="64"/>
        <v>#DIV/0!</v>
      </c>
      <c r="J206" s="98">
        <f t="shared" si="65"/>
        <v>4000</v>
      </c>
      <c r="K206" s="96" t="e">
        <f t="shared" si="66"/>
        <v>#DIV/0!</v>
      </c>
      <c r="L206" s="98">
        <f t="shared" si="67"/>
        <v>4000</v>
      </c>
      <c r="M206" s="96">
        <f t="shared" si="68"/>
        <v>200</v>
      </c>
      <c r="N206" s="98">
        <f t="shared" si="69"/>
        <v>2000</v>
      </c>
    </row>
    <row r="207" spans="1:14" ht="36" hidden="1" outlineLevel="3">
      <c r="A207" s="79" t="s">
        <v>413</v>
      </c>
      <c r="B207" s="94" t="s">
        <v>414</v>
      </c>
      <c r="C207" s="95"/>
      <c r="D207" s="95">
        <v>0</v>
      </c>
      <c r="E207" s="95">
        <v>50000</v>
      </c>
      <c r="F207" s="95">
        <v>50000</v>
      </c>
      <c r="G207" s="96">
        <f t="shared" si="63"/>
        <v>1.3462481718138641E-2</v>
      </c>
      <c r="H207" s="97">
        <f t="shared" si="70"/>
        <v>6.4945348929854457E-2</v>
      </c>
      <c r="I207" s="96" t="e">
        <f t="shared" si="64"/>
        <v>#DIV/0!</v>
      </c>
      <c r="J207" s="98">
        <f t="shared" si="65"/>
        <v>50000</v>
      </c>
      <c r="K207" s="96" t="e">
        <f t="shared" si="66"/>
        <v>#DIV/0!</v>
      </c>
      <c r="L207" s="98">
        <f t="shared" si="67"/>
        <v>50000</v>
      </c>
      <c r="M207" s="96">
        <f t="shared" si="68"/>
        <v>100</v>
      </c>
      <c r="N207" s="98">
        <f t="shared" si="69"/>
        <v>0</v>
      </c>
    </row>
    <row r="208" spans="1:14" ht="84" hidden="1" outlineLevel="4">
      <c r="A208" s="79" t="s">
        <v>415</v>
      </c>
      <c r="B208" s="94" t="s">
        <v>416</v>
      </c>
      <c r="C208" s="95"/>
      <c r="D208" s="95">
        <v>0</v>
      </c>
      <c r="E208" s="95">
        <v>50000</v>
      </c>
      <c r="F208" s="95">
        <v>50000</v>
      </c>
      <c r="G208" s="96">
        <f t="shared" si="63"/>
        <v>1.3462481718138641E-2</v>
      </c>
      <c r="H208" s="97">
        <f t="shared" si="70"/>
        <v>6.4945348929854457E-2</v>
      </c>
      <c r="I208" s="96" t="e">
        <f t="shared" si="64"/>
        <v>#DIV/0!</v>
      </c>
      <c r="J208" s="98">
        <f t="shared" si="65"/>
        <v>50000</v>
      </c>
      <c r="K208" s="96" t="e">
        <f t="shared" si="66"/>
        <v>#DIV/0!</v>
      </c>
      <c r="L208" s="98">
        <f t="shared" si="67"/>
        <v>50000</v>
      </c>
      <c r="M208" s="96">
        <f t="shared" si="68"/>
        <v>100</v>
      </c>
      <c r="N208" s="98">
        <f t="shared" si="69"/>
        <v>0</v>
      </c>
    </row>
    <row r="209" spans="1:14" ht="84" hidden="1" outlineLevel="7">
      <c r="A209" s="79" t="s">
        <v>415</v>
      </c>
      <c r="B209" s="94" t="s">
        <v>416</v>
      </c>
      <c r="C209" s="95"/>
      <c r="D209" s="95">
        <v>0</v>
      </c>
      <c r="E209" s="95">
        <v>50000</v>
      </c>
      <c r="F209" s="95">
        <v>50000</v>
      </c>
      <c r="G209" s="96">
        <f t="shared" si="63"/>
        <v>1.3462481718138641E-2</v>
      </c>
      <c r="H209" s="97">
        <f t="shared" si="70"/>
        <v>6.4945348929854457E-2</v>
      </c>
      <c r="I209" s="96" t="e">
        <f t="shared" si="64"/>
        <v>#DIV/0!</v>
      </c>
      <c r="J209" s="98">
        <f t="shared" si="65"/>
        <v>50000</v>
      </c>
      <c r="K209" s="96" t="e">
        <f t="shared" si="66"/>
        <v>#DIV/0!</v>
      </c>
      <c r="L209" s="98">
        <f t="shared" si="67"/>
        <v>50000</v>
      </c>
      <c r="M209" s="96">
        <f t="shared" si="68"/>
        <v>100</v>
      </c>
      <c r="N209" s="98">
        <f t="shared" si="69"/>
        <v>0</v>
      </c>
    </row>
    <row r="210" spans="1:14" ht="24" hidden="1" outlineLevel="3">
      <c r="A210" s="79" t="s">
        <v>417</v>
      </c>
      <c r="B210" s="94" t="s">
        <v>418</v>
      </c>
      <c r="C210" s="95"/>
      <c r="D210" s="95">
        <v>0</v>
      </c>
      <c r="E210" s="95">
        <v>4000</v>
      </c>
      <c r="F210" s="95">
        <v>6000</v>
      </c>
      <c r="G210" s="96">
        <f t="shared" si="63"/>
        <v>1.6154978061766368E-3</v>
      </c>
      <c r="H210" s="97">
        <f t="shared" si="70"/>
        <v>7.7934418715825335E-3</v>
      </c>
      <c r="I210" s="96" t="e">
        <f t="shared" si="64"/>
        <v>#DIV/0!</v>
      </c>
      <c r="J210" s="98">
        <f t="shared" si="65"/>
        <v>6000</v>
      </c>
      <c r="K210" s="96" t="e">
        <f t="shared" si="66"/>
        <v>#DIV/0!</v>
      </c>
      <c r="L210" s="98">
        <f t="shared" si="67"/>
        <v>6000</v>
      </c>
      <c r="M210" s="96">
        <f t="shared" si="68"/>
        <v>150</v>
      </c>
      <c r="N210" s="98">
        <f t="shared" si="69"/>
        <v>2000</v>
      </c>
    </row>
    <row r="211" spans="1:14" ht="48" hidden="1" outlineLevel="4">
      <c r="A211" s="79" t="s">
        <v>419</v>
      </c>
      <c r="B211" s="94" t="s">
        <v>420</v>
      </c>
      <c r="C211" s="95"/>
      <c r="D211" s="95">
        <v>0</v>
      </c>
      <c r="E211" s="95">
        <v>4000</v>
      </c>
      <c r="F211" s="95">
        <v>6000</v>
      </c>
      <c r="G211" s="96">
        <f t="shared" si="63"/>
        <v>1.6154978061766368E-3</v>
      </c>
      <c r="H211" s="97">
        <f t="shared" si="70"/>
        <v>7.7934418715825335E-3</v>
      </c>
      <c r="I211" s="96" t="e">
        <f t="shared" si="64"/>
        <v>#DIV/0!</v>
      </c>
      <c r="J211" s="98">
        <f t="shared" si="65"/>
        <v>6000</v>
      </c>
      <c r="K211" s="96" t="e">
        <f t="shared" si="66"/>
        <v>#DIV/0!</v>
      </c>
      <c r="L211" s="98">
        <f t="shared" si="67"/>
        <v>6000</v>
      </c>
      <c r="M211" s="96">
        <f t="shared" si="68"/>
        <v>150</v>
      </c>
      <c r="N211" s="98">
        <f t="shared" si="69"/>
        <v>2000</v>
      </c>
    </row>
    <row r="212" spans="1:14" ht="108" hidden="1" outlineLevel="5">
      <c r="A212" s="79" t="s">
        <v>421</v>
      </c>
      <c r="B212" s="99" t="s">
        <v>422</v>
      </c>
      <c r="C212" s="95"/>
      <c r="D212" s="95">
        <v>0</v>
      </c>
      <c r="E212" s="95">
        <v>4000</v>
      </c>
      <c r="F212" s="95">
        <v>6000</v>
      </c>
      <c r="G212" s="96">
        <f t="shared" si="63"/>
        <v>1.6154978061766368E-3</v>
      </c>
      <c r="H212" s="97">
        <f t="shared" si="70"/>
        <v>7.7934418715825335E-3</v>
      </c>
      <c r="I212" s="96" t="e">
        <f t="shared" si="64"/>
        <v>#DIV/0!</v>
      </c>
      <c r="J212" s="98">
        <f t="shared" si="65"/>
        <v>6000</v>
      </c>
      <c r="K212" s="96" t="e">
        <f t="shared" si="66"/>
        <v>#DIV/0!</v>
      </c>
      <c r="L212" s="98">
        <f t="shared" si="67"/>
        <v>6000</v>
      </c>
      <c r="M212" s="96">
        <f t="shared" si="68"/>
        <v>150</v>
      </c>
      <c r="N212" s="98">
        <f t="shared" si="69"/>
        <v>2000</v>
      </c>
    </row>
    <row r="213" spans="1:14" ht="108" hidden="1" outlineLevel="7">
      <c r="A213" s="79" t="s">
        <v>421</v>
      </c>
      <c r="B213" s="99" t="s">
        <v>422</v>
      </c>
      <c r="C213" s="95"/>
      <c r="D213" s="95">
        <v>0</v>
      </c>
      <c r="E213" s="95">
        <v>4000</v>
      </c>
      <c r="F213" s="95">
        <v>6000</v>
      </c>
      <c r="G213" s="96">
        <f t="shared" si="63"/>
        <v>1.6154978061766368E-3</v>
      </c>
      <c r="H213" s="97">
        <f t="shared" si="70"/>
        <v>7.7934418715825335E-3</v>
      </c>
      <c r="I213" s="96" t="e">
        <f t="shared" si="64"/>
        <v>#DIV/0!</v>
      </c>
      <c r="J213" s="98">
        <f t="shared" si="65"/>
        <v>6000</v>
      </c>
      <c r="K213" s="96" t="e">
        <f t="shared" si="66"/>
        <v>#DIV/0!</v>
      </c>
      <c r="L213" s="98">
        <f t="shared" si="67"/>
        <v>6000</v>
      </c>
      <c r="M213" s="96">
        <f t="shared" si="68"/>
        <v>150</v>
      </c>
      <c r="N213" s="98">
        <f t="shared" si="69"/>
        <v>2000</v>
      </c>
    </row>
    <row r="214" spans="1:14" ht="72" outlineLevel="2" collapsed="1">
      <c r="A214" s="79" t="s">
        <v>181</v>
      </c>
      <c r="B214" s="94" t="s">
        <v>182</v>
      </c>
      <c r="C214" s="95">
        <v>500</v>
      </c>
      <c r="D214" s="95">
        <v>0</v>
      </c>
      <c r="E214" s="95">
        <v>2258</v>
      </c>
      <c r="F214" s="95">
        <v>2258.33</v>
      </c>
      <c r="G214" s="96">
        <f t="shared" si="63"/>
        <v>6.0805452677048077E-4</v>
      </c>
      <c r="H214" s="97">
        <f t="shared" si="70"/>
        <v>2.9333605969751645E-3</v>
      </c>
      <c r="I214" s="96">
        <f t="shared" si="64"/>
        <v>451.666</v>
      </c>
      <c r="J214" s="98">
        <f t="shared" si="65"/>
        <v>1758.33</v>
      </c>
      <c r="K214" s="96">
        <v>0</v>
      </c>
      <c r="L214" s="98">
        <f t="shared" si="67"/>
        <v>2258.33</v>
      </c>
      <c r="M214" s="96">
        <f t="shared" si="68"/>
        <v>100.01461470327723</v>
      </c>
      <c r="N214" s="98">
        <f t="shared" si="69"/>
        <v>0.32999999999992724</v>
      </c>
    </row>
    <row r="215" spans="1:14" ht="132" hidden="1" outlineLevel="3">
      <c r="A215" s="79" t="s">
        <v>183</v>
      </c>
      <c r="B215" s="99" t="s">
        <v>184</v>
      </c>
      <c r="C215" s="95"/>
      <c r="D215" s="95">
        <v>0</v>
      </c>
      <c r="E215" s="95">
        <v>2258</v>
      </c>
      <c r="F215" s="95">
        <v>2258.33</v>
      </c>
      <c r="G215" s="96">
        <f t="shared" si="63"/>
        <v>6.0805452677048077E-4</v>
      </c>
      <c r="H215" s="97">
        <f t="shared" si="70"/>
        <v>2.9333605969751645E-3</v>
      </c>
      <c r="I215" s="96" t="e">
        <f t="shared" si="64"/>
        <v>#DIV/0!</v>
      </c>
      <c r="J215" s="98">
        <f t="shared" si="65"/>
        <v>2258.33</v>
      </c>
      <c r="K215" s="96" t="e">
        <f t="shared" si="66"/>
        <v>#DIV/0!</v>
      </c>
      <c r="L215" s="98">
        <f t="shared" si="67"/>
        <v>2258.33</v>
      </c>
      <c r="M215" s="96">
        <f t="shared" si="68"/>
        <v>100.01461470327723</v>
      </c>
      <c r="N215" s="98">
        <f t="shared" si="69"/>
        <v>0.32999999999992724</v>
      </c>
    </row>
    <row r="216" spans="1:14" ht="132" hidden="1" outlineLevel="7">
      <c r="A216" s="79" t="s">
        <v>183</v>
      </c>
      <c r="B216" s="99" t="s">
        <v>184</v>
      </c>
      <c r="C216" s="95"/>
      <c r="D216" s="95">
        <v>0</v>
      </c>
      <c r="E216" s="95">
        <v>2258</v>
      </c>
      <c r="F216" s="95">
        <v>2258.33</v>
      </c>
      <c r="G216" s="96">
        <f t="shared" si="63"/>
        <v>6.0805452677048077E-4</v>
      </c>
      <c r="H216" s="97">
        <f t="shared" si="70"/>
        <v>2.9333605969751645E-3</v>
      </c>
      <c r="I216" s="96" t="e">
        <f t="shared" si="64"/>
        <v>#DIV/0!</v>
      </c>
      <c r="J216" s="98">
        <f t="shared" si="65"/>
        <v>2258.33</v>
      </c>
      <c r="K216" s="96" t="e">
        <f t="shared" si="66"/>
        <v>#DIV/0!</v>
      </c>
      <c r="L216" s="98">
        <f t="shared" si="67"/>
        <v>2258.33</v>
      </c>
      <c r="M216" s="96">
        <f t="shared" si="68"/>
        <v>100.01461470327723</v>
      </c>
      <c r="N216" s="98">
        <f t="shared" si="69"/>
        <v>0.32999999999992724</v>
      </c>
    </row>
    <row r="217" spans="1:14" s="89" customFormat="1" ht="48" outlineLevel="7">
      <c r="A217" s="79" t="s">
        <v>275</v>
      </c>
      <c r="B217" s="99" t="s">
        <v>274</v>
      </c>
      <c r="C217" s="95">
        <v>10658.93</v>
      </c>
      <c r="D217" s="95">
        <v>0</v>
      </c>
      <c r="E217" s="95">
        <v>0</v>
      </c>
      <c r="F217" s="95">
        <v>0</v>
      </c>
      <c r="G217" s="96">
        <f t="shared" si="63"/>
        <v>0</v>
      </c>
      <c r="H217" s="97">
        <f t="shared" si="70"/>
        <v>0</v>
      </c>
      <c r="I217" s="96">
        <f t="shared" si="64"/>
        <v>0</v>
      </c>
      <c r="J217" s="98">
        <f t="shared" si="65"/>
        <v>-10658.93</v>
      </c>
      <c r="K217" s="96">
        <v>0</v>
      </c>
      <c r="L217" s="98">
        <f t="shared" si="67"/>
        <v>0</v>
      </c>
      <c r="M217" s="96">
        <v>0</v>
      </c>
      <c r="N217" s="98">
        <f t="shared" si="69"/>
        <v>0</v>
      </c>
    </row>
    <row r="218" spans="1:14" ht="84" outlineLevel="2" collapsed="1">
      <c r="A218" s="79" t="s">
        <v>280</v>
      </c>
      <c r="B218" s="94" t="s">
        <v>281</v>
      </c>
      <c r="C218" s="95">
        <v>20000</v>
      </c>
      <c r="D218" s="95">
        <v>0</v>
      </c>
      <c r="E218" s="95">
        <v>17000</v>
      </c>
      <c r="F218" s="95">
        <v>17000</v>
      </c>
      <c r="G218" s="96">
        <f t="shared" si="63"/>
        <v>4.5772437841671374E-3</v>
      </c>
      <c r="H218" s="97">
        <f t="shared" si="70"/>
        <v>2.2081418636150513E-2</v>
      </c>
      <c r="I218" s="96">
        <f t="shared" si="64"/>
        <v>85</v>
      </c>
      <c r="J218" s="98">
        <f t="shared" si="65"/>
        <v>-3000</v>
      </c>
      <c r="K218" s="96">
        <v>0</v>
      </c>
      <c r="L218" s="98">
        <f t="shared" si="67"/>
        <v>17000</v>
      </c>
      <c r="M218" s="96">
        <f t="shared" si="68"/>
        <v>100</v>
      </c>
      <c r="N218" s="98">
        <f t="shared" si="69"/>
        <v>0</v>
      </c>
    </row>
    <row r="219" spans="1:14" ht="96" hidden="1" outlineLevel="3">
      <c r="A219" s="79" t="s">
        <v>423</v>
      </c>
      <c r="B219" s="94" t="s">
        <v>424</v>
      </c>
      <c r="C219" s="95"/>
      <c r="D219" s="95">
        <v>0</v>
      </c>
      <c r="E219" s="95">
        <v>17000</v>
      </c>
      <c r="F219" s="95">
        <v>17000</v>
      </c>
      <c r="G219" s="96">
        <f t="shared" si="63"/>
        <v>4.5772437841671374E-3</v>
      </c>
      <c r="H219" s="97">
        <f t="shared" si="70"/>
        <v>2.2081418636150513E-2</v>
      </c>
      <c r="I219" s="96" t="e">
        <f t="shared" si="64"/>
        <v>#DIV/0!</v>
      </c>
      <c r="J219" s="98">
        <f t="shared" si="65"/>
        <v>17000</v>
      </c>
      <c r="K219" s="96" t="e">
        <f t="shared" si="66"/>
        <v>#DIV/0!</v>
      </c>
      <c r="L219" s="98">
        <f t="shared" si="67"/>
        <v>17000</v>
      </c>
      <c r="M219" s="96">
        <f t="shared" si="68"/>
        <v>100</v>
      </c>
      <c r="N219" s="98">
        <f t="shared" si="69"/>
        <v>0</v>
      </c>
    </row>
    <row r="220" spans="1:14" ht="144" hidden="1" outlineLevel="4">
      <c r="A220" s="79" t="s">
        <v>425</v>
      </c>
      <c r="B220" s="99" t="s">
        <v>426</v>
      </c>
      <c r="C220" s="95"/>
      <c r="D220" s="95">
        <v>0</v>
      </c>
      <c r="E220" s="95">
        <v>17000</v>
      </c>
      <c r="F220" s="95">
        <v>17000</v>
      </c>
      <c r="G220" s="96">
        <f t="shared" si="63"/>
        <v>4.5772437841671374E-3</v>
      </c>
      <c r="H220" s="97">
        <f t="shared" si="70"/>
        <v>2.2081418636150513E-2</v>
      </c>
      <c r="I220" s="96" t="e">
        <f t="shared" si="64"/>
        <v>#DIV/0!</v>
      </c>
      <c r="J220" s="98">
        <f t="shared" si="65"/>
        <v>17000</v>
      </c>
      <c r="K220" s="96" t="e">
        <f t="shared" si="66"/>
        <v>#DIV/0!</v>
      </c>
      <c r="L220" s="98">
        <f t="shared" si="67"/>
        <v>17000</v>
      </c>
      <c r="M220" s="96">
        <f t="shared" si="68"/>
        <v>100</v>
      </c>
      <c r="N220" s="98">
        <f t="shared" si="69"/>
        <v>0</v>
      </c>
    </row>
    <row r="221" spans="1:14" ht="144" hidden="1" outlineLevel="7">
      <c r="A221" s="79" t="s">
        <v>425</v>
      </c>
      <c r="B221" s="99" t="s">
        <v>426</v>
      </c>
      <c r="C221" s="95"/>
      <c r="D221" s="95">
        <v>0</v>
      </c>
      <c r="E221" s="95">
        <v>17000</v>
      </c>
      <c r="F221" s="95">
        <v>17000</v>
      </c>
      <c r="G221" s="96">
        <f t="shared" si="63"/>
        <v>4.5772437841671374E-3</v>
      </c>
      <c r="H221" s="97">
        <f t="shared" si="70"/>
        <v>2.2081418636150513E-2</v>
      </c>
      <c r="I221" s="96" t="e">
        <f t="shared" si="64"/>
        <v>#DIV/0!</v>
      </c>
      <c r="J221" s="98">
        <f t="shared" si="65"/>
        <v>17000</v>
      </c>
      <c r="K221" s="96" t="e">
        <f t="shared" si="66"/>
        <v>#DIV/0!</v>
      </c>
      <c r="L221" s="98">
        <f t="shared" si="67"/>
        <v>17000</v>
      </c>
      <c r="M221" s="96">
        <f t="shared" si="68"/>
        <v>100</v>
      </c>
      <c r="N221" s="98">
        <f t="shared" si="69"/>
        <v>0</v>
      </c>
    </row>
    <row r="222" spans="1:14" ht="84" outlineLevel="2" collapsed="1">
      <c r="A222" s="79" t="s">
        <v>185</v>
      </c>
      <c r="B222" s="94" t="s">
        <v>186</v>
      </c>
      <c r="C222" s="95">
        <v>3239.5</v>
      </c>
      <c r="D222" s="95">
        <v>0</v>
      </c>
      <c r="E222" s="95">
        <v>128036</v>
      </c>
      <c r="F222" s="95">
        <v>129134.31</v>
      </c>
      <c r="G222" s="96">
        <f t="shared" si="63"/>
        <v>3.4769365751188955E-2</v>
      </c>
      <c r="H222" s="97">
        <f t="shared" si="70"/>
        <v>0.16773345643531984</v>
      </c>
      <c r="I222" s="96">
        <f t="shared" si="64"/>
        <v>3986.2420126562738</v>
      </c>
      <c r="J222" s="98">
        <f t="shared" si="65"/>
        <v>125894.81</v>
      </c>
      <c r="K222" s="96">
        <v>0</v>
      </c>
      <c r="L222" s="98">
        <f t="shared" si="67"/>
        <v>129134.31</v>
      </c>
      <c r="M222" s="96">
        <f t="shared" si="68"/>
        <v>100.85781342747353</v>
      </c>
      <c r="N222" s="98">
        <f t="shared" si="69"/>
        <v>1098.3099999999977</v>
      </c>
    </row>
    <row r="223" spans="1:14" ht="144" hidden="1" outlineLevel="3">
      <c r="A223" s="79" t="s">
        <v>187</v>
      </c>
      <c r="B223" s="99" t="s">
        <v>188</v>
      </c>
      <c r="C223" s="95"/>
      <c r="D223" s="95">
        <v>0</v>
      </c>
      <c r="E223" s="95">
        <v>128036</v>
      </c>
      <c r="F223" s="95">
        <v>129134.31</v>
      </c>
      <c r="G223" s="96">
        <f t="shared" si="63"/>
        <v>3.4769365751188955E-2</v>
      </c>
      <c r="H223" s="97">
        <f t="shared" si="70"/>
        <v>0.16773345643531984</v>
      </c>
      <c r="I223" s="96" t="e">
        <f t="shared" si="64"/>
        <v>#DIV/0!</v>
      </c>
      <c r="J223" s="98">
        <f t="shared" si="65"/>
        <v>129134.31</v>
      </c>
      <c r="K223" s="96" t="e">
        <f t="shared" si="66"/>
        <v>#DIV/0!</v>
      </c>
      <c r="L223" s="98">
        <f t="shared" si="67"/>
        <v>129134.31</v>
      </c>
      <c r="M223" s="96">
        <f t="shared" si="68"/>
        <v>100.85781342747353</v>
      </c>
      <c r="N223" s="98">
        <f t="shared" si="69"/>
        <v>1098.3099999999977</v>
      </c>
    </row>
    <row r="224" spans="1:14" ht="144" hidden="1" outlineLevel="7">
      <c r="A224" s="79" t="s">
        <v>187</v>
      </c>
      <c r="B224" s="99" t="s">
        <v>188</v>
      </c>
      <c r="C224" s="95"/>
      <c r="D224" s="95">
        <v>0</v>
      </c>
      <c r="E224" s="95">
        <v>128036</v>
      </c>
      <c r="F224" s="95">
        <v>129134.31</v>
      </c>
      <c r="G224" s="96">
        <f t="shared" si="63"/>
        <v>3.4769365751188955E-2</v>
      </c>
      <c r="H224" s="97">
        <f t="shared" si="70"/>
        <v>0.16773345643531984</v>
      </c>
      <c r="I224" s="96" t="e">
        <f t="shared" si="64"/>
        <v>#DIV/0!</v>
      </c>
      <c r="J224" s="98">
        <f t="shared" si="65"/>
        <v>129134.31</v>
      </c>
      <c r="K224" s="96" t="e">
        <f t="shared" si="66"/>
        <v>#DIV/0!</v>
      </c>
      <c r="L224" s="98">
        <f t="shared" si="67"/>
        <v>129134.31</v>
      </c>
      <c r="M224" s="96">
        <f t="shared" si="68"/>
        <v>100.85781342747353</v>
      </c>
      <c r="N224" s="98">
        <f t="shared" si="69"/>
        <v>1098.3099999999977</v>
      </c>
    </row>
    <row r="225" spans="1:14" ht="36" outlineLevel="2" collapsed="1">
      <c r="A225" s="79" t="s">
        <v>189</v>
      </c>
      <c r="B225" s="94" t="s">
        <v>190</v>
      </c>
      <c r="C225" s="95">
        <v>257722.18</v>
      </c>
      <c r="D225" s="95">
        <v>474000</v>
      </c>
      <c r="E225" s="95">
        <v>926000</v>
      </c>
      <c r="F225" s="95">
        <v>1021541.19</v>
      </c>
      <c r="G225" s="96">
        <f t="shared" si="63"/>
        <v>0.27504959189401179</v>
      </c>
      <c r="H225" s="97">
        <f t="shared" si="70"/>
        <v>1.3268869806153747</v>
      </c>
      <c r="I225" s="96">
        <f t="shared" si="64"/>
        <v>396.37302074660397</v>
      </c>
      <c r="J225" s="98">
        <f t="shared" si="65"/>
        <v>763819.01</v>
      </c>
      <c r="K225" s="96">
        <f t="shared" si="66"/>
        <v>215.51501898734179</v>
      </c>
      <c r="L225" s="98">
        <f t="shared" si="67"/>
        <v>547541.18999999994</v>
      </c>
      <c r="M225" s="96">
        <f t="shared" si="68"/>
        <v>110.31762311015119</v>
      </c>
      <c r="N225" s="98">
        <f t="shared" si="69"/>
        <v>95541.189999999944</v>
      </c>
    </row>
    <row r="226" spans="1:14" ht="48" hidden="1" outlineLevel="3" collapsed="1">
      <c r="A226" s="79" t="s">
        <v>191</v>
      </c>
      <c r="B226" s="94" t="s">
        <v>192</v>
      </c>
      <c r="C226" s="95"/>
      <c r="D226" s="95">
        <v>474000</v>
      </c>
      <c r="E226" s="95">
        <v>926000</v>
      </c>
      <c r="F226" s="95">
        <v>1021541.19</v>
      </c>
      <c r="G226" s="96">
        <f t="shared" si="63"/>
        <v>0.27504959189401179</v>
      </c>
      <c r="H226" s="97">
        <f t="shared" si="70"/>
        <v>1.3268869806153747</v>
      </c>
      <c r="I226" s="96" t="e">
        <f t="shared" si="64"/>
        <v>#DIV/0!</v>
      </c>
      <c r="J226" s="98">
        <f t="shared" si="65"/>
        <v>1021541.19</v>
      </c>
      <c r="K226" s="96">
        <f t="shared" si="66"/>
        <v>215.51501898734179</v>
      </c>
      <c r="L226" s="98">
        <f t="shared" si="67"/>
        <v>547541.18999999994</v>
      </c>
      <c r="M226" s="96">
        <f t="shared" si="68"/>
        <v>110.31762311015119</v>
      </c>
      <c r="N226" s="98">
        <f t="shared" si="69"/>
        <v>95541.189999999944</v>
      </c>
    </row>
    <row r="227" spans="1:14" ht="48" hidden="1" outlineLevel="4">
      <c r="A227" s="79" t="s">
        <v>191</v>
      </c>
      <c r="B227" s="94" t="s">
        <v>192</v>
      </c>
      <c r="C227" s="95"/>
      <c r="D227" s="95">
        <v>0</v>
      </c>
      <c r="E227" s="95">
        <v>452000</v>
      </c>
      <c r="F227" s="95">
        <v>609745.01</v>
      </c>
      <c r="G227" s="96">
        <f t="shared" si="63"/>
        <v>0.16417362099702526</v>
      </c>
      <c r="H227" s="97">
        <f t="shared" si="70"/>
        <v>0.79200204865375179</v>
      </c>
      <c r="I227" s="96" t="e">
        <f t="shared" si="64"/>
        <v>#DIV/0!</v>
      </c>
      <c r="J227" s="98">
        <f t="shared" si="65"/>
        <v>609745.01</v>
      </c>
      <c r="K227" s="96" t="e">
        <f t="shared" si="66"/>
        <v>#DIV/0!</v>
      </c>
      <c r="L227" s="98">
        <f t="shared" si="67"/>
        <v>609745.01</v>
      </c>
      <c r="M227" s="96">
        <f t="shared" si="68"/>
        <v>134.89933849557522</v>
      </c>
      <c r="N227" s="98">
        <f t="shared" si="69"/>
        <v>157745.01</v>
      </c>
    </row>
    <row r="228" spans="1:14" ht="48" hidden="1" outlineLevel="7">
      <c r="A228" s="79" t="s">
        <v>191</v>
      </c>
      <c r="B228" s="94" t="s">
        <v>192</v>
      </c>
      <c r="C228" s="95"/>
      <c r="D228" s="95">
        <v>0</v>
      </c>
      <c r="E228" s="95">
        <v>452000</v>
      </c>
      <c r="F228" s="95">
        <v>609745.01</v>
      </c>
      <c r="G228" s="96">
        <f t="shared" si="63"/>
        <v>0.16417362099702526</v>
      </c>
      <c r="H228" s="97">
        <f t="shared" si="70"/>
        <v>0.79200204865375179</v>
      </c>
      <c r="I228" s="96" t="e">
        <f t="shared" si="64"/>
        <v>#DIV/0!</v>
      </c>
      <c r="J228" s="98">
        <f t="shared" si="65"/>
        <v>609745.01</v>
      </c>
      <c r="K228" s="96" t="e">
        <f t="shared" si="66"/>
        <v>#DIV/0!</v>
      </c>
      <c r="L228" s="98">
        <f t="shared" si="67"/>
        <v>609745.01</v>
      </c>
      <c r="M228" s="96">
        <f t="shared" si="68"/>
        <v>134.89933849557522</v>
      </c>
      <c r="N228" s="98">
        <f t="shared" si="69"/>
        <v>157745.01</v>
      </c>
    </row>
    <row r="229" spans="1:14" ht="108" hidden="1" outlineLevel="4">
      <c r="A229" s="79" t="s">
        <v>193</v>
      </c>
      <c r="B229" s="99" t="s">
        <v>194</v>
      </c>
      <c r="C229" s="95"/>
      <c r="D229" s="95">
        <v>474000</v>
      </c>
      <c r="E229" s="95">
        <v>474000</v>
      </c>
      <c r="F229" s="95">
        <v>411796.18</v>
      </c>
      <c r="G229" s="96">
        <f t="shared" si="63"/>
        <v>0.11087597089698659</v>
      </c>
      <c r="H229" s="97">
        <f t="shared" si="70"/>
        <v>0.53488493196162301</v>
      </c>
      <c r="I229" s="96" t="e">
        <f t="shared" si="64"/>
        <v>#DIV/0!</v>
      </c>
      <c r="J229" s="98">
        <f t="shared" si="65"/>
        <v>411796.18</v>
      </c>
      <c r="K229" s="96">
        <f t="shared" si="66"/>
        <v>86.876831223628699</v>
      </c>
      <c r="L229" s="98">
        <f t="shared" si="67"/>
        <v>-62203.820000000007</v>
      </c>
      <c r="M229" s="96">
        <f t="shared" si="68"/>
        <v>86.876831223628699</v>
      </c>
      <c r="N229" s="98">
        <f t="shared" si="69"/>
        <v>-62203.820000000007</v>
      </c>
    </row>
    <row r="230" spans="1:14" ht="108" hidden="1" outlineLevel="7">
      <c r="A230" s="79" t="s">
        <v>193</v>
      </c>
      <c r="B230" s="99" t="s">
        <v>194</v>
      </c>
      <c r="C230" s="95"/>
      <c r="D230" s="95">
        <v>474000</v>
      </c>
      <c r="E230" s="95">
        <v>474000</v>
      </c>
      <c r="F230" s="95">
        <v>411796.18</v>
      </c>
      <c r="G230" s="96">
        <f t="shared" si="63"/>
        <v>0.11087597089698659</v>
      </c>
      <c r="H230" s="97">
        <f t="shared" si="70"/>
        <v>0.53488493196162301</v>
      </c>
      <c r="I230" s="96" t="e">
        <f t="shared" si="64"/>
        <v>#DIV/0!</v>
      </c>
      <c r="J230" s="98">
        <f t="shared" si="65"/>
        <v>411796.18</v>
      </c>
      <c r="K230" s="96">
        <f t="shared" si="66"/>
        <v>86.876831223628699</v>
      </c>
      <c r="L230" s="98">
        <f t="shared" si="67"/>
        <v>-62203.820000000007</v>
      </c>
      <c r="M230" s="96">
        <f t="shared" si="68"/>
        <v>86.876831223628699</v>
      </c>
      <c r="N230" s="98">
        <f t="shared" si="69"/>
        <v>-62203.820000000007</v>
      </c>
    </row>
    <row r="231" spans="1:14" s="89" customFormat="1" ht="24" outlineLevel="1">
      <c r="A231" s="90" t="s">
        <v>427</v>
      </c>
      <c r="B231" s="91" t="s">
        <v>294</v>
      </c>
      <c r="C231" s="92">
        <f>C232+C237+C240</f>
        <v>4784799.5199999996</v>
      </c>
      <c r="D231" s="92">
        <f t="shared" ref="D231:F231" si="71">D232+D237+D240</f>
        <v>511800</v>
      </c>
      <c r="E231" s="92">
        <f t="shared" si="71"/>
        <v>3371769.5</v>
      </c>
      <c r="F231" s="92">
        <f t="shared" si="71"/>
        <v>3373265.88</v>
      </c>
      <c r="G231" s="86">
        <f t="shared" si="63"/>
        <v>0.90825060479841713</v>
      </c>
      <c r="H231" s="93">
        <f t="shared" si="70"/>
        <v>4.381558592195451</v>
      </c>
      <c r="I231" s="86">
        <f t="shared" si="64"/>
        <v>70.499628373144461</v>
      </c>
      <c r="J231" s="88">
        <f t="shared" si="65"/>
        <v>-1411533.6399999997</v>
      </c>
      <c r="K231" s="86">
        <f t="shared" si="66"/>
        <v>659.09845252051582</v>
      </c>
      <c r="L231" s="88">
        <f t="shared" si="67"/>
        <v>2861465.88</v>
      </c>
      <c r="M231" s="86">
        <f t="shared" si="68"/>
        <v>100.04437966474281</v>
      </c>
      <c r="N231" s="88">
        <f t="shared" si="69"/>
        <v>1496.3799999998882</v>
      </c>
    </row>
    <row r="232" spans="1:14" ht="12" outlineLevel="2" collapsed="1">
      <c r="A232" s="79" t="s">
        <v>428</v>
      </c>
      <c r="B232" s="94" t="s">
        <v>295</v>
      </c>
      <c r="C232" s="95">
        <v>0</v>
      </c>
      <c r="D232" s="95">
        <v>0</v>
      </c>
      <c r="E232" s="95">
        <v>0</v>
      </c>
      <c r="F232" s="95">
        <v>421.54</v>
      </c>
      <c r="G232" s="96">
        <f t="shared" si="63"/>
        <v>1.1349949086928326E-4</v>
      </c>
      <c r="H232" s="97">
        <f t="shared" si="70"/>
        <v>5.4754124775781689E-4</v>
      </c>
      <c r="I232" s="96">
        <v>0</v>
      </c>
      <c r="J232" s="98">
        <f t="shared" si="65"/>
        <v>421.54</v>
      </c>
      <c r="K232" s="96">
        <v>0</v>
      </c>
      <c r="L232" s="98">
        <f t="shared" si="67"/>
        <v>421.54</v>
      </c>
      <c r="M232" s="96">
        <v>0</v>
      </c>
      <c r="N232" s="98">
        <f t="shared" si="69"/>
        <v>421.54</v>
      </c>
    </row>
    <row r="233" spans="1:14" ht="36" hidden="1" outlineLevel="3">
      <c r="A233" s="79" t="s">
        <v>429</v>
      </c>
      <c r="B233" s="94" t="s">
        <v>430</v>
      </c>
      <c r="C233" s="95"/>
      <c r="D233" s="95">
        <v>0</v>
      </c>
      <c r="E233" s="95">
        <v>0</v>
      </c>
      <c r="F233" s="95">
        <v>221.54</v>
      </c>
      <c r="G233" s="96">
        <f t="shared" si="63"/>
        <v>5.9649563996728685E-5</v>
      </c>
      <c r="H233" s="97">
        <f t="shared" si="70"/>
        <v>2.877598520383991E-4</v>
      </c>
      <c r="I233" s="96" t="e">
        <f t="shared" si="64"/>
        <v>#DIV/0!</v>
      </c>
      <c r="J233" s="98">
        <f t="shared" si="65"/>
        <v>221.54</v>
      </c>
      <c r="K233" s="96" t="e">
        <f t="shared" si="66"/>
        <v>#DIV/0!</v>
      </c>
      <c r="L233" s="98">
        <f t="shared" si="67"/>
        <v>221.54</v>
      </c>
      <c r="M233" s="96" t="e">
        <f t="shared" si="68"/>
        <v>#DIV/0!</v>
      </c>
      <c r="N233" s="98">
        <f t="shared" si="69"/>
        <v>221.54</v>
      </c>
    </row>
    <row r="234" spans="1:14" ht="36" hidden="1" outlineLevel="7">
      <c r="A234" s="79" t="s">
        <v>429</v>
      </c>
      <c r="B234" s="94" t="s">
        <v>430</v>
      </c>
      <c r="C234" s="95"/>
      <c r="D234" s="95">
        <v>0</v>
      </c>
      <c r="E234" s="95">
        <v>0</v>
      </c>
      <c r="F234" s="95">
        <v>221.54</v>
      </c>
      <c r="G234" s="96">
        <f t="shared" si="63"/>
        <v>5.9649563996728685E-5</v>
      </c>
      <c r="H234" s="97">
        <f t="shared" si="70"/>
        <v>2.877598520383991E-4</v>
      </c>
      <c r="I234" s="96" t="e">
        <f t="shared" si="64"/>
        <v>#DIV/0!</v>
      </c>
      <c r="J234" s="98">
        <f t="shared" si="65"/>
        <v>221.54</v>
      </c>
      <c r="K234" s="96" t="e">
        <f t="shared" si="66"/>
        <v>#DIV/0!</v>
      </c>
      <c r="L234" s="98">
        <f t="shared" si="67"/>
        <v>221.54</v>
      </c>
      <c r="M234" s="96" t="e">
        <f t="shared" si="68"/>
        <v>#DIV/0!</v>
      </c>
      <c r="N234" s="98">
        <f t="shared" si="69"/>
        <v>221.54</v>
      </c>
    </row>
    <row r="235" spans="1:14" ht="36" hidden="1" outlineLevel="3">
      <c r="A235" s="79" t="s">
        <v>431</v>
      </c>
      <c r="B235" s="94" t="s">
        <v>432</v>
      </c>
      <c r="C235" s="95"/>
      <c r="D235" s="95">
        <v>0</v>
      </c>
      <c r="E235" s="95">
        <v>0</v>
      </c>
      <c r="F235" s="95">
        <v>200</v>
      </c>
      <c r="G235" s="96">
        <f t="shared" si="63"/>
        <v>5.3849926872554564E-5</v>
      </c>
      <c r="H235" s="97">
        <f t="shared" si="70"/>
        <v>2.5978139571941779E-4</v>
      </c>
      <c r="I235" s="96" t="e">
        <f t="shared" si="64"/>
        <v>#DIV/0!</v>
      </c>
      <c r="J235" s="98">
        <f t="shared" si="65"/>
        <v>200</v>
      </c>
      <c r="K235" s="96" t="e">
        <f t="shared" si="66"/>
        <v>#DIV/0!</v>
      </c>
      <c r="L235" s="98">
        <f t="shared" si="67"/>
        <v>200</v>
      </c>
      <c r="M235" s="96" t="e">
        <f t="shared" si="68"/>
        <v>#DIV/0!</v>
      </c>
      <c r="N235" s="98">
        <f t="shared" si="69"/>
        <v>200</v>
      </c>
    </row>
    <row r="236" spans="1:14" ht="36" hidden="1" outlineLevel="7">
      <c r="A236" s="79" t="s">
        <v>431</v>
      </c>
      <c r="B236" s="94" t="s">
        <v>432</v>
      </c>
      <c r="C236" s="95"/>
      <c r="D236" s="95">
        <v>0</v>
      </c>
      <c r="E236" s="95">
        <v>0</v>
      </c>
      <c r="F236" s="95">
        <v>200</v>
      </c>
      <c r="G236" s="96">
        <f t="shared" si="63"/>
        <v>5.3849926872554564E-5</v>
      </c>
      <c r="H236" s="97">
        <f t="shared" si="70"/>
        <v>2.5978139571941779E-4</v>
      </c>
      <c r="I236" s="96" t="e">
        <f t="shared" si="64"/>
        <v>#DIV/0!</v>
      </c>
      <c r="J236" s="98">
        <f t="shared" si="65"/>
        <v>200</v>
      </c>
      <c r="K236" s="96" t="e">
        <f t="shared" si="66"/>
        <v>#DIV/0!</v>
      </c>
      <c r="L236" s="98">
        <f t="shared" si="67"/>
        <v>200</v>
      </c>
      <c r="M236" s="96" t="e">
        <f t="shared" si="68"/>
        <v>#DIV/0!</v>
      </c>
      <c r="N236" s="98">
        <f t="shared" si="69"/>
        <v>200</v>
      </c>
    </row>
    <row r="237" spans="1:14" ht="12" outlineLevel="2">
      <c r="A237" s="79" t="s">
        <v>433</v>
      </c>
      <c r="B237" s="94" t="s">
        <v>434</v>
      </c>
      <c r="C237" s="95">
        <f>C238</f>
        <v>4335695.0199999996</v>
      </c>
      <c r="D237" s="95">
        <f t="shared" ref="D237:F237" si="72">D238</f>
        <v>417800</v>
      </c>
      <c r="E237" s="95">
        <f t="shared" si="72"/>
        <v>3277769.5</v>
      </c>
      <c r="F237" s="95">
        <f t="shared" si="72"/>
        <v>3281770.27</v>
      </c>
      <c r="G237" s="96">
        <f t="shared" si="63"/>
        <v>0.88361544526011826</v>
      </c>
      <c r="H237" s="97">
        <f t="shared" si="70"/>
        <v>4.2627143058554537</v>
      </c>
      <c r="I237" s="96">
        <f t="shared" si="64"/>
        <v>75.691907637913161</v>
      </c>
      <c r="J237" s="98">
        <f t="shared" si="65"/>
        <v>-1053924.7499999995</v>
      </c>
      <c r="K237" s="96">
        <f t="shared" si="66"/>
        <v>785.48833652465294</v>
      </c>
      <c r="L237" s="98">
        <f t="shared" si="67"/>
        <v>2863970.27</v>
      </c>
      <c r="M237" s="96">
        <f t="shared" si="68"/>
        <v>100.12205769807791</v>
      </c>
      <c r="N237" s="98">
        <f t="shared" si="69"/>
        <v>4000.7700000000186</v>
      </c>
    </row>
    <row r="238" spans="1:14" ht="24" outlineLevel="3" collapsed="1">
      <c r="A238" s="79" t="s">
        <v>435</v>
      </c>
      <c r="B238" s="94" t="s">
        <v>436</v>
      </c>
      <c r="C238" s="95">
        <v>4335695.0199999996</v>
      </c>
      <c r="D238" s="95">
        <v>417800</v>
      </c>
      <c r="E238" s="95">
        <v>3277769.5</v>
      </c>
      <c r="F238" s="95">
        <v>3281770.27</v>
      </c>
      <c r="G238" s="96">
        <f t="shared" si="63"/>
        <v>0.88361544526011826</v>
      </c>
      <c r="H238" s="97">
        <f t="shared" si="70"/>
        <v>4.2627143058554537</v>
      </c>
      <c r="I238" s="96">
        <f t="shared" si="64"/>
        <v>75.691907637913161</v>
      </c>
      <c r="J238" s="98">
        <f t="shared" si="65"/>
        <v>-1053924.7499999995</v>
      </c>
      <c r="K238" s="96">
        <f t="shared" si="66"/>
        <v>785.48833652465294</v>
      </c>
      <c r="L238" s="98">
        <f t="shared" si="67"/>
        <v>2863970.27</v>
      </c>
      <c r="M238" s="96">
        <f t="shared" si="68"/>
        <v>100.12205769807791</v>
      </c>
      <c r="N238" s="98">
        <f t="shared" si="69"/>
        <v>4000.7700000000186</v>
      </c>
    </row>
    <row r="239" spans="1:14" ht="24" hidden="1" outlineLevel="7">
      <c r="A239" s="79" t="s">
        <v>435</v>
      </c>
      <c r="B239" s="94" t="s">
        <v>436</v>
      </c>
      <c r="C239" s="95"/>
      <c r="D239" s="95">
        <v>417800</v>
      </c>
      <c r="E239" s="95">
        <v>3277769.5</v>
      </c>
      <c r="F239" s="95">
        <v>3281770.27</v>
      </c>
      <c r="G239" s="96">
        <f t="shared" si="63"/>
        <v>0.88361544526011826</v>
      </c>
      <c r="H239" s="97">
        <f t="shared" si="70"/>
        <v>4.2627143058554537</v>
      </c>
      <c r="I239" s="96" t="e">
        <f t="shared" si="64"/>
        <v>#DIV/0!</v>
      </c>
      <c r="J239" s="98">
        <f t="shared" si="65"/>
        <v>3281770.27</v>
      </c>
      <c r="K239" s="96">
        <f t="shared" si="66"/>
        <v>785.48833652465294</v>
      </c>
      <c r="L239" s="98">
        <f t="shared" si="67"/>
        <v>2863970.27</v>
      </c>
      <c r="M239" s="96">
        <f t="shared" si="68"/>
        <v>100.12205769807791</v>
      </c>
      <c r="N239" s="98">
        <f t="shared" si="69"/>
        <v>4000.7700000000186</v>
      </c>
    </row>
    <row r="240" spans="1:14" ht="12" outlineLevel="2">
      <c r="A240" s="79" t="s">
        <v>437</v>
      </c>
      <c r="B240" s="94" t="s">
        <v>438</v>
      </c>
      <c r="C240" s="95">
        <f>C241</f>
        <v>449104.5</v>
      </c>
      <c r="D240" s="95">
        <f t="shared" ref="D240:F240" si="73">D241</f>
        <v>94000</v>
      </c>
      <c r="E240" s="95">
        <f t="shared" si="73"/>
        <v>94000</v>
      </c>
      <c r="F240" s="95">
        <f t="shared" si="73"/>
        <v>91074.07</v>
      </c>
      <c r="G240" s="96">
        <f t="shared" si="63"/>
        <v>2.4521660047429582E-2</v>
      </c>
      <c r="H240" s="97">
        <f t="shared" si="70"/>
        <v>0.11829674509223982</v>
      </c>
      <c r="I240" s="96">
        <f t="shared" si="64"/>
        <v>20.279037506860877</v>
      </c>
      <c r="J240" s="98">
        <f t="shared" si="65"/>
        <v>-358030.43</v>
      </c>
      <c r="K240" s="96">
        <f t="shared" si="66"/>
        <v>96.887308510638306</v>
      </c>
      <c r="L240" s="98">
        <f t="shared" si="67"/>
        <v>-2925.929999999993</v>
      </c>
      <c r="M240" s="96">
        <f t="shared" si="68"/>
        <v>96.887308510638306</v>
      </c>
      <c r="N240" s="98">
        <f t="shared" si="69"/>
        <v>-2925.929999999993</v>
      </c>
    </row>
    <row r="241" spans="1:14" ht="36" outlineLevel="3" collapsed="1">
      <c r="A241" s="79" t="s">
        <v>439</v>
      </c>
      <c r="B241" s="94" t="s">
        <v>440</v>
      </c>
      <c r="C241" s="95">
        <v>449104.5</v>
      </c>
      <c r="D241" s="95">
        <v>94000</v>
      </c>
      <c r="E241" s="95">
        <v>94000</v>
      </c>
      <c r="F241" s="95">
        <v>91074.07</v>
      </c>
      <c r="G241" s="96">
        <f t="shared" si="63"/>
        <v>2.4521660047429582E-2</v>
      </c>
      <c r="H241" s="97">
        <f t="shared" si="70"/>
        <v>0.11829674509223982</v>
      </c>
      <c r="I241" s="96">
        <f t="shared" si="64"/>
        <v>20.279037506860877</v>
      </c>
      <c r="J241" s="98">
        <f t="shared" si="65"/>
        <v>-358030.43</v>
      </c>
      <c r="K241" s="96">
        <f t="shared" si="66"/>
        <v>96.887308510638306</v>
      </c>
      <c r="L241" s="98">
        <f t="shared" si="67"/>
        <v>-2925.929999999993</v>
      </c>
      <c r="M241" s="96">
        <f t="shared" si="68"/>
        <v>96.887308510638306</v>
      </c>
      <c r="N241" s="98">
        <f t="shared" si="69"/>
        <v>-2925.929999999993</v>
      </c>
    </row>
    <row r="242" spans="1:14" ht="36" hidden="1" outlineLevel="7">
      <c r="A242" s="79" t="s">
        <v>439</v>
      </c>
      <c r="B242" s="94" t="s">
        <v>440</v>
      </c>
      <c r="C242" s="95"/>
      <c r="D242" s="95">
        <v>94000</v>
      </c>
      <c r="E242" s="95">
        <v>94000</v>
      </c>
      <c r="F242" s="95">
        <v>91074.07</v>
      </c>
      <c r="G242" s="96">
        <f t="shared" si="63"/>
        <v>2.4521660047429582E-2</v>
      </c>
      <c r="H242" s="100">
        <f t="shared" si="70"/>
        <v>0.11829674509223982</v>
      </c>
      <c r="I242" s="96" t="e">
        <f t="shared" si="64"/>
        <v>#DIV/0!</v>
      </c>
      <c r="J242" s="98">
        <f t="shared" si="65"/>
        <v>91074.07</v>
      </c>
      <c r="K242" s="96">
        <f t="shared" si="66"/>
        <v>96.887308510638306</v>
      </c>
      <c r="L242" s="98">
        <f t="shared" si="67"/>
        <v>-2925.929999999993</v>
      </c>
      <c r="M242" s="96">
        <f t="shared" si="68"/>
        <v>96.887308510638306</v>
      </c>
      <c r="N242" s="98">
        <f t="shared" si="69"/>
        <v>-2925.929999999993</v>
      </c>
    </row>
    <row r="243" spans="1:14" s="89" customFormat="1" ht="24">
      <c r="A243" s="90" t="s">
        <v>195</v>
      </c>
      <c r="B243" s="91" t="s">
        <v>196</v>
      </c>
      <c r="C243" s="92">
        <f>C244+C307+C314+C326</f>
        <v>277729583.36000001</v>
      </c>
      <c r="D243" s="92">
        <f t="shared" ref="D243:F243" si="74">D244+D307+D314+D326</f>
        <v>255955100</v>
      </c>
      <c r="E243" s="92">
        <f t="shared" si="74"/>
        <v>296739931.69000006</v>
      </c>
      <c r="F243" s="92">
        <f t="shared" si="74"/>
        <v>294414739.89999992</v>
      </c>
      <c r="G243" s="86">
        <f t="shared" si="63"/>
        <v>79.271061069085832</v>
      </c>
      <c r="H243" s="101" t="s">
        <v>297</v>
      </c>
      <c r="I243" s="86">
        <f t="shared" si="64"/>
        <v>106.00769868954588</v>
      </c>
      <c r="J243" s="88">
        <f t="shared" si="65"/>
        <v>16685156.539999902</v>
      </c>
      <c r="K243" s="86">
        <f t="shared" si="66"/>
        <v>115.02593224358489</v>
      </c>
      <c r="L243" s="88">
        <f t="shared" si="67"/>
        <v>38459639.899999917</v>
      </c>
      <c r="M243" s="86">
        <f t="shared" si="68"/>
        <v>99.216420999776588</v>
      </c>
      <c r="N243" s="88">
        <f t="shared" si="69"/>
        <v>-2325191.7900001407</v>
      </c>
    </row>
    <row r="244" spans="1:14" s="89" customFormat="1" ht="60" outlineLevel="1">
      <c r="A244" s="90" t="s">
        <v>197</v>
      </c>
      <c r="B244" s="91" t="s">
        <v>198</v>
      </c>
      <c r="C244" s="92">
        <f>C245+C246+C273+C306</f>
        <v>267900879.99000001</v>
      </c>
      <c r="D244" s="92">
        <f t="shared" ref="D244:F244" si="75">D245+D246+D273+D306</f>
        <v>255955100</v>
      </c>
      <c r="E244" s="92">
        <f t="shared" si="75"/>
        <v>295610894.80000001</v>
      </c>
      <c r="F244" s="92">
        <f t="shared" si="75"/>
        <v>294377077.11999995</v>
      </c>
      <c r="G244" s="86">
        <f t="shared" si="63"/>
        <v>79.260920379341755</v>
      </c>
      <c r="H244" s="101" t="s">
        <v>297</v>
      </c>
      <c r="I244" s="86">
        <f t="shared" si="64"/>
        <v>109.88283320718774</v>
      </c>
      <c r="J244" s="88">
        <f t="shared" si="65"/>
        <v>26476197.129999936</v>
      </c>
      <c r="K244" s="86">
        <f t="shared" si="66"/>
        <v>115.01121763934374</v>
      </c>
      <c r="L244" s="88">
        <f t="shared" si="67"/>
        <v>38421977.119999945</v>
      </c>
      <c r="M244" s="86">
        <f t="shared" si="68"/>
        <v>99.582621039446181</v>
      </c>
      <c r="N244" s="88">
        <f t="shared" si="69"/>
        <v>-1233817.6800000668</v>
      </c>
    </row>
    <row r="245" spans="1:14" ht="24" outlineLevel="2">
      <c r="A245" s="79" t="s">
        <v>199</v>
      </c>
      <c r="B245" s="94" t="s">
        <v>200</v>
      </c>
      <c r="C245" s="95">
        <v>98947200</v>
      </c>
      <c r="D245" s="95">
        <v>106344400</v>
      </c>
      <c r="E245" s="95">
        <v>106344400</v>
      </c>
      <c r="F245" s="95">
        <v>106323440</v>
      </c>
      <c r="G245" s="96">
        <f t="shared" si="63"/>
        <v>28.627547344192212</v>
      </c>
      <c r="H245" s="100" t="s">
        <v>297</v>
      </c>
      <c r="I245" s="96">
        <f t="shared" si="64"/>
        <v>107.45472332718865</v>
      </c>
      <c r="J245" s="98">
        <f t="shared" si="65"/>
        <v>7376240</v>
      </c>
      <c r="K245" s="96">
        <f t="shared" si="66"/>
        <v>99.980290452529701</v>
      </c>
      <c r="L245" s="98">
        <f t="shared" si="67"/>
        <v>-20960</v>
      </c>
      <c r="M245" s="96">
        <f t="shared" si="68"/>
        <v>99.980290452529701</v>
      </c>
      <c r="N245" s="98">
        <f t="shared" si="69"/>
        <v>-20960</v>
      </c>
    </row>
    <row r="246" spans="1:14" ht="36" outlineLevel="2" collapsed="1">
      <c r="A246" s="79" t="s">
        <v>205</v>
      </c>
      <c r="B246" s="94" t="s">
        <v>206</v>
      </c>
      <c r="C246" s="95">
        <v>23579655.140000001</v>
      </c>
      <c r="D246" s="95">
        <v>9548200</v>
      </c>
      <c r="E246" s="95">
        <v>29822668.460000001</v>
      </c>
      <c r="F246" s="95">
        <v>29626113.449999999</v>
      </c>
      <c r="G246" s="96">
        <f t="shared" si="63"/>
        <v>7.9768202140025251</v>
      </c>
      <c r="H246" s="100" t="s">
        <v>297</v>
      </c>
      <c r="I246" s="96">
        <f t="shared" si="64"/>
        <v>125.64269186338915</v>
      </c>
      <c r="J246" s="98">
        <f t="shared" si="65"/>
        <v>6046458.3099999987</v>
      </c>
      <c r="K246" s="96">
        <f t="shared" si="66"/>
        <v>310.27956525837328</v>
      </c>
      <c r="L246" s="98">
        <f t="shared" si="67"/>
        <v>20077913.449999999</v>
      </c>
      <c r="M246" s="96">
        <f t="shared" si="68"/>
        <v>99.340920782244453</v>
      </c>
      <c r="N246" s="98">
        <f t="shared" si="69"/>
        <v>-196555.01000000164</v>
      </c>
    </row>
    <row r="247" spans="1:14" ht="24" hidden="1" outlineLevel="3">
      <c r="A247" s="79" t="s">
        <v>441</v>
      </c>
      <c r="B247" s="94" t="s">
        <v>442</v>
      </c>
      <c r="C247" s="95"/>
      <c r="D247" s="95">
        <v>0</v>
      </c>
      <c r="E247" s="95">
        <v>702766</v>
      </c>
      <c r="F247" s="95">
        <v>702766</v>
      </c>
      <c r="G247" s="96">
        <f t="shared" si="63"/>
        <v>0.18921948854258838</v>
      </c>
      <c r="H247" s="100">
        <f t="shared" ref="H247:H272" si="76">G247/G$8*100</f>
        <v>0.9128276617207618</v>
      </c>
      <c r="I247" s="96" t="e">
        <f t="shared" si="64"/>
        <v>#DIV/0!</v>
      </c>
      <c r="J247" s="98">
        <f t="shared" si="65"/>
        <v>702766</v>
      </c>
      <c r="K247" s="96" t="e">
        <f t="shared" si="66"/>
        <v>#DIV/0!</v>
      </c>
      <c r="L247" s="98">
        <f t="shared" si="67"/>
        <v>702766</v>
      </c>
      <c r="M247" s="96">
        <f t="shared" si="68"/>
        <v>100</v>
      </c>
      <c r="N247" s="98">
        <f t="shared" si="69"/>
        <v>0</v>
      </c>
    </row>
    <row r="248" spans="1:14" ht="36" hidden="1" outlineLevel="4">
      <c r="A248" s="79" t="s">
        <v>443</v>
      </c>
      <c r="B248" s="94" t="s">
        <v>444</v>
      </c>
      <c r="C248" s="95"/>
      <c r="D248" s="95">
        <v>0</v>
      </c>
      <c r="E248" s="95">
        <v>702766</v>
      </c>
      <c r="F248" s="95">
        <v>702766</v>
      </c>
      <c r="G248" s="96">
        <f t="shared" si="63"/>
        <v>0.18921948854258838</v>
      </c>
      <c r="H248" s="100">
        <f t="shared" si="76"/>
        <v>0.9128276617207618</v>
      </c>
      <c r="I248" s="96" t="e">
        <f t="shared" si="64"/>
        <v>#DIV/0!</v>
      </c>
      <c r="J248" s="98">
        <f t="shared" si="65"/>
        <v>702766</v>
      </c>
      <c r="K248" s="96" t="e">
        <f t="shared" si="66"/>
        <v>#DIV/0!</v>
      </c>
      <c r="L248" s="98">
        <f t="shared" si="67"/>
        <v>702766</v>
      </c>
      <c r="M248" s="96">
        <f t="shared" si="68"/>
        <v>100</v>
      </c>
      <c r="N248" s="98">
        <f t="shared" si="69"/>
        <v>0</v>
      </c>
    </row>
    <row r="249" spans="1:14" ht="36" hidden="1" outlineLevel="7">
      <c r="A249" s="79" t="s">
        <v>443</v>
      </c>
      <c r="B249" s="94" t="s">
        <v>444</v>
      </c>
      <c r="C249" s="95"/>
      <c r="D249" s="95">
        <v>0</v>
      </c>
      <c r="E249" s="95">
        <v>702766</v>
      </c>
      <c r="F249" s="95">
        <v>702766</v>
      </c>
      <c r="G249" s="96">
        <f t="shared" si="63"/>
        <v>0.18921948854258838</v>
      </c>
      <c r="H249" s="100">
        <f t="shared" si="76"/>
        <v>0.9128276617207618</v>
      </c>
      <c r="I249" s="96" t="e">
        <f t="shared" si="64"/>
        <v>#DIV/0!</v>
      </c>
      <c r="J249" s="98">
        <f t="shared" si="65"/>
        <v>702766</v>
      </c>
      <c r="K249" s="96" t="e">
        <f t="shared" si="66"/>
        <v>#DIV/0!</v>
      </c>
      <c r="L249" s="98">
        <f t="shared" si="67"/>
        <v>702766</v>
      </c>
      <c r="M249" s="96">
        <f t="shared" si="68"/>
        <v>100</v>
      </c>
      <c r="N249" s="98">
        <f t="shared" si="69"/>
        <v>0</v>
      </c>
    </row>
    <row r="250" spans="1:14" ht="48" hidden="1" outlineLevel="3">
      <c r="A250" s="79" t="s">
        <v>445</v>
      </c>
      <c r="B250" s="94" t="s">
        <v>446</v>
      </c>
      <c r="C250" s="95"/>
      <c r="D250" s="95">
        <v>0</v>
      </c>
      <c r="E250" s="95">
        <v>12921306.960000001</v>
      </c>
      <c r="F250" s="95">
        <v>12921306.960000001</v>
      </c>
      <c r="G250" s="96">
        <f t="shared" si="63"/>
        <v>3.4790571744691516</v>
      </c>
      <c r="H250" s="100">
        <f t="shared" si="76"/>
        <v>16.783575782939138</v>
      </c>
      <c r="I250" s="96" t="e">
        <f t="shared" si="64"/>
        <v>#DIV/0!</v>
      </c>
      <c r="J250" s="98">
        <f t="shared" si="65"/>
        <v>12921306.960000001</v>
      </c>
      <c r="K250" s="96" t="e">
        <f t="shared" si="66"/>
        <v>#DIV/0!</v>
      </c>
      <c r="L250" s="98">
        <f t="shared" si="67"/>
        <v>12921306.960000001</v>
      </c>
      <c r="M250" s="96">
        <f t="shared" si="68"/>
        <v>100</v>
      </c>
      <c r="N250" s="98">
        <f t="shared" si="69"/>
        <v>0</v>
      </c>
    </row>
    <row r="251" spans="1:14" ht="48" hidden="1" outlineLevel="4">
      <c r="A251" s="79" t="s">
        <v>447</v>
      </c>
      <c r="B251" s="94" t="s">
        <v>448</v>
      </c>
      <c r="C251" s="95"/>
      <c r="D251" s="95">
        <v>0</v>
      </c>
      <c r="E251" s="95">
        <v>12921306.960000001</v>
      </c>
      <c r="F251" s="95">
        <v>12921306.960000001</v>
      </c>
      <c r="G251" s="96">
        <f t="shared" si="63"/>
        <v>3.4790571744691516</v>
      </c>
      <c r="H251" s="100">
        <f t="shared" si="76"/>
        <v>16.783575782939138</v>
      </c>
      <c r="I251" s="96" t="e">
        <f t="shared" si="64"/>
        <v>#DIV/0!</v>
      </c>
      <c r="J251" s="98">
        <f t="shared" si="65"/>
        <v>12921306.960000001</v>
      </c>
      <c r="K251" s="96" t="e">
        <f t="shared" si="66"/>
        <v>#DIV/0!</v>
      </c>
      <c r="L251" s="98">
        <f t="shared" si="67"/>
        <v>12921306.960000001</v>
      </c>
      <c r="M251" s="96">
        <f t="shared" si="68"/>
        <v>100</v>
      </c>
      <c r="N251" s="98">
        <f t="shared" si="69"/>
        <v>0</v>
      </c>
    </row>
    <row r="252" spans="1:14" ht="48" hidden="1" outlineLevel="7">
      <c r="A252" s="79" t="s">
        <v>447</v>
      </c>
      <c r="B252" s="94" t="s">
        <v>448</v>
      </c>
      <c r="C252" s="95"/>
      <c r="D252" s="95">
        <v>0</v>
      </c>
      <c r="E252" s="95">
        <v>12921306.960000001</v>
      </c>
      <c r="F252" s="95">
        <v>12921306.960000001</v>
      </c>
      <c r="G252" s="96">
        <f t="shared" si="63"/>
        <v>3.4790571744691516</v>
      </c>
      <c r="H252" s="100">
        <f t="shared" si="76"/>
        <v>16.783575782939138</v>
      </c>
      <c r="I252" s="96" t="e">
        <f t="shared" si="64"/>
        <v>#DIV/0!</v>
      </c>
      <c r="J252" s="98">
        <f t="shared" si="65"/>
        <v>12921306.960000001</v>
      </c>
      <c r="K252" s="96" t="e">
        <f t="shared" si="66"/>
        <v>#DIV/0!</v>
      </c>
      <c r="L252" s="98">
        <f t="shared" si="67"/>
        <v>12921306.960000001</v>
      </c>
      <c r="M252" s="96">
        <f t="shared" si="68"/>
        <v>100</v>
      </c>
      <c r="N252" s="98">
        <f t="shared" si="69"/>
        <v>0</v>
      </c>
    </row>
    <row r="253" spans="1:14" ht="108" hidden="1" outlineLevel="3">
      <c r="A253" s="79" t="s">
        <v>449</v>
      </c>
      <c r="B253" s="99" t="s">
        <v>450</v>
      </c>
      <c r="C253" s="95"/>
      <c r="D253" s="95">
        <v>0</v>
      </c>
      <c r="E253" s="95">
        <v>1102531.3</v>
      </c>
      <c r="F253" s="95">
        <v>1102531.3</v>
      </c>
      <c r="G253" s="96">
        <f t="shared" si="63"/>
        <v>0.29685614939851263</v>
      </c>
      <c r="H253" s="100">
        <f t="shared" si="76"/>
        <v>1.432085599691721</v>
      </c>
      <c r="I253" s="96" t="e">
        <f t="shared" si="64"/>
        <v>#DIV/0!</v>
      </c>
      <c r="J253" s="98">
        <f t="shared" si="65"/>
        <v>1102531.3</v>
      </c>
      <c r="K253" s="96" t="e">
        <f t="shared" si="66"/>
        <v>#DIV/0!</v>
      </c>
      <c r="L253" s="98">
        <f t="shared" si="67"/>
        <v>1102531.3</v>
      </c>
      <c r="M253" s="96">
        <f t="shared" si="68"/>
        <v>100</v>
      </c>
      <c r="N253" s="98">
        <f t="shared" si="69"/>
        <v>0</v>
      </c>
    </row>
    <row r="254" spans="1:14" ht="120" hidden="1" outlineLevel="4">
      <c r="A254" s="79" t="s">
        <v>451</v>
      </c>
      <c r="B254" s="99" t="s">
        <v>452</v>
      </c>
      <c r="C254" s="95"/>
      <c r="D254" s="95">
        <v>0</v>
      </c>
      <c r="E254" s="95">
        <v>1102531.3</v>
      </c>
      <c r="F254" s="95">
        <v>1102531.3</v>
      </c>
      <c r="G254" s="96">
        <f t="shared" si="63"/>
        <v>0.29685614939851263</v>
      </c>
      <c r="H254" s="100">
        <f t="shared" si="76"/>
        <v>1.432085599691721</v>
      </c>
      <c r="I254" s="96" t="e">
        <f t="shared" si="64"/>
        <v>#DIV/0!</v>
      </c>
      <c r="J254" s="98">
        <f t="shared" si="65"/>
        <v>1102531.3</v>
      </c>
      <c r="K254" s="96" t="e">
        <f t="shared" si="66"/>
        <v>#DIV/0!</v>
      </c>
      <c r="L254" s="98">
        <f t="shared" si="67"/>
        <v>1102531.3</v>
      </c>
      <c r="M254" s="96">
        <f t="shared" si="68"/>
        <v>100</v>
      </c>
      <c r="N254" s="98">
        <f t="shared" si="69"/>
        <v>0</v>
      </c>
    </row>
    <row r="255" spans="1:14" ht="120" hidden="1" outlineLevel="7">
      <c r="A255" s="79" t="s">
        <v>451</v>
      </c>
      <c r="B255" s="99" t="s">
        <v>452</v>
      </c>
      <c r="C255" s="95"/>
      <c r="D255" s="95">
        <v>0</v>
      </c>
      <c r="E255" s="95">
        <v>1102531.3</v>
      </c>
      <c r="F255" s="95">
        <v>1102531.3</v>
      </c>
      <c r="G255" s="96">
        <f t="shared" si="63"/>
        <v>0.29685614939851263</v>
      </c>
      <c r="H255" s="100">
        <f t="shared" si="76"/>
        <v>1.432085599691721</v>
      </c>
      <c r="I255" s="96" t="e">
        <f t="shared" si="64"/>
        <v>#DIV/0!</v>
      </c>
      <c r="J255" s="98">
        <f t="shared" si="65"/>
        <v>1102531.3</v>
      </c>
      <c r="K255" s="96" t="e">
        <f t="shared" si="66"/>
        <v>#DIV/0!</v>
      </c>
      <c r="L255" s="98">
        <f t="shared" si="67"/>
        <v>1102531.3</v>
      </c>
      <c r="M255" s="96">
        <f t="shared" si="68"/>
        <v>100</v>
      </c>
      <c r="N255" s="98">
        <f t="shared" si="69"/>
        <v>0</v>
      </c>
    </row>
    <row r="256" spans="1:14" ht="60" hidden="1" outlineLevel="3">
      <c r="A256" s="79" t="s">
        <v>453</v>
      </c>
      <c r="B256" s="94" t="s">
        <v>454</v>
      </c>
      <c r="C256" s="95"/>
      <c r="D256" s="95">
        <v>0</v>
      </c>
      <c r="E256" s="95">
        <v>738163.56</v>
      </c>
      <c r="F256" s="95">
        <v>738163.56</v>
      </c>
      <c r="G256" s="96">
        <f t="shared" si="63"/>
        <v>0.19875026862992273</v>
      </c>
      <c r="H256" s="100">
        <f t="shared" si="76"/>
        <v>0.95880579943007116</v>
      </c>
      <c r="I256" s="96" t="e">
        <f t="shared" si="64"/>
        <v>#DIV/0!</v>
      </c>
      <c r="J256" s="98">
        <f t="shared" si="65"/>
        <v>738163.56</v>
      </c>
      <c r="K256" s="96" t="e">
        <f t="shared" si="66"/>
        <v>#DIV/0!</v>
      </c>
      <c r="L256" s="98">
        <f t="shared" si="67"/>
        <v>738163.56</v>
      </c>
      <c r="M256" s="96">
        <f t="shared" si="68"/>
        <v>100</v>
      </c>
      <c r="N256" s="98">
        <f t="shared" si="69"/>
        <v>0</v>
      </c>
    </row>
    <row r="257" spans="1:14" ht="72" hidden="1" outlineLevel="4">
      <c r="A257" s="79" t="s">
        <v>455</v>
      </c>
      <c r="B257" s="94" t="s">
        <v>456</v>
      </c>
      <c r="C257" s="95"/>
      <c r="D257" s="95">
        <v>0</v>
      </c>
      <c r="E257" s="95">
        <v>738163.56</v>
      </c>
      <c r="F257" s="95">
        <v>738163.56</v>
      </c>
      <c r="G257" s="96">
        <f t="shared" si="63"/>
        <v>0.19875026862992273</v>
      </c>
      <c r="H257" s="100">
        <f t="shared" si="76"/>
        <v>0.95880579943007116</v>
      </c>
      <c r="I257" s="96" t="e">
        <f t="shared" si="64"/>
        <v>#DIV/0!</v>
      </c>
      <c r="J257" s="98">
        <f t="shared" si="65"/>
        <v>738163.56</v>
      </c>
      <c r="K257" s="96" t="e">
        <f t="shared" si="66"/>
        <v>#DIV/0!</v>
      </c>
      <c r="L257" s="98">
        <f t="shared" si="67"/>
        <v>738163.56</v>
      </c>
      <c r="M257" s="96">
        <f t="shared" si="68"/>
        <v>100</v>
      </c>
      <c r="N257" s="98">
        <f t="shared" si="69"/>
        <v>0</v>
      </c>
    </row>
    <row r="258" spans="1:14" ht="72" hidden="1" outlineLevel="7">
      <c r="A258" s="79" t="s">
        <v>455</v>
      </c>
      <c r="B258" s="94" t="s">
        <v>456</v>
      </c>
      <c r="C258" s="95"/>
      <c r="D258" s="95">
        <v>0</v>
      </c>
      <c r="E258" s="95">
        <v>738163.56</v>
      </c>
      <c r="F258" s="95">
        <v>738163.56</v>
      </c>
      <c r="G258" s="96">
        <f t="shared" si="63"/>
        <v>0.19875026862992273</v>
      </c>
      <c r="H258" s="100">
        <f t="shared" si="76"/>
        <v>0.95880579943007116</v>
      </c>
      <c r="I258" s="96" t="e">
        <f t="shared" si="64"/>
        <v>#DIV/0!</v>
      </c>
      <c r="J258" s="98">
        <f t="shared" si="65"/>
        <v>738163.56</v>
      </c>
      <c r="K258" s="96" t="e">
        <f t="shared" si="66"/>
        <v>#DIV/0!</v>
      </c>
      <c r="L258" s="98">
        <f t="shared" si="67"/>
        <v>738163.56</v>
      </c>
      <c r="M258" s="96">
        <f t="shared" si="68"/>
        <v>100</v>
      </c>
      <c r="N258" s="98">
        <f t="shared" si="69"/>
        <v>0</v>
      </c>
    </row>
    <row r="259" spans="1:14" ht="24" hidden="1" outlineLevel="3">
      <c r="A259" s="79" t="s">
        <v>457</v>
      </c>
      <c r="B259" s="94" t="s">
        <v>458</v>
      </c>
      <c r="C259" s="95"/>
      <c r="D259" s="95">
        <v>0</v>
      </c>
      <c r="E259" s="95">
        <v>240000</v>
      </c>
      <c r="F259" s="95">
        <v>240000</v>
      </c>
      <c r="G259" s="96">
        <f t="shared" si="63"/>
        <v>6.4619912247065481E-2</v>
      </c>
      <c r="H259" s="100">
        <f t="shared" si="76"/>
        <v>0.31173767486330139</v>
      </c>
      <c r="I259" s="96" t="e">
        <f t="shared" si="64"/>
        <v>#DIV/0!</v>
      </c>
      <c r="J259" s="98">
        <f t="shared" si="65"/>
        <v>240000</v>
      </c>
      <c r="K259" s="96" t="e">
        <f t="shared" si="66"/>
        <v>#DIV/0!</v>
      </c>
      <c r="L259" s="98">
        <f t="shared" si="67"/>
        <v>240000</v>
      </c>
      <c r="M259" s="96">
        <f t="shared" si="68"/>
        <v>100</v>
      </c>
      <c r="N259" s="98">
        <f t="shared" si="69"/>
        <v>0</v>
      </c>
    </row>
    <row r="260" spans="1:14" ht="36" hidden="1" outlineLevel="4">
      <c r="A260" s="79" t="s">
        <v>459</v>
      </c>
      <c r="B260" s="94" t="s">
        <v>460</v>
      </c>
      <c r="C260" s="95"/>
      <c r="D260" s="95">
        <v>0</v>
      </c>
      <c r="E260" s="95">
        <v>240000</v>
      </c>
      <c r="F260" s="95">
        <v>240000</v>
      </c>
      <c r="G260" s="96">
        <f t="shared" si="63"/>
        <v>6.4619912247065481E-2</v>
      </c>
      <c r="H260" s="100">
        <f t="shared" si="76"/>
        <v>0.31173767486330139</v>
      </c>
      <c r="I260" s="96" t="e">
        <f t="shared" si="64"/>
        <v>#DIV/0!</v>
      </c>
      <c r="J260" s="98">
        <f t="shared" si="65"/>
        <v>240000</v>
      </c>
      <c r="K260" s="96" t="e">
        <f t="shared" si="66"/>
        <v>#DIV/0!</v>
      </c>
      <c r="L260" s="98">
        <f t="shared" si="67"/>
        <v>240000</v>
      </c>
      <c r="M260" s="96">
        <f t="shared" si="68"/>
        <v>100</v>
      </c>
      <c r="N260" s="98">
        <f t="shared" si="69"/>
        <v>0</v>
      </c>
    </row>
    <row r="261" spans="1:14" ht="36" hidden="1" outlineLevel="7">
      <c r="A261" s="79" t="s">
        <v>459</v>
      </c>
      <c r="B261" s="94" t="s">
        <v>460</v>
      </c>
      <c r="C261" s="95"/>
      <c r="D261" s="95">
        <v>0</v>
      </c>
      <c r="E261" s="95">
        <v>240000</v>
      </c>
      <c r="F261" s="95">
        <v>240000</v>
      </c>
      <c r="G261" s="96">
        <f t="shared" si="63"/>
        <v>6.4619912247065481E-2</v>
      </c>
      <c r="H261" s="100">
        <f t="shared" si="76"/>
        <v>0.31173767486330139</v>
      </c>
      <c r="I261" s="96" t="e">
        <f t="shared" si="64"/>
        <v>#DIV/0!</v>
      </c>
      <c r="J261" s="98">
        <f t="shared" si="65"/>
        <v>240000</v>
      </c>
      <c r="K261" s="96" t="e">
        <f t="shared" si="66"/>
        <v>#DIV/0!</v>
      </c>
      <c r="L261" s="98">
        <f t="shared" si="67"/>
        <v>240000</v>
      </c>
      <c r="M261" s="96">
        <f t="shared" si="68"/>
        <v>100</v>
      </c>
      <c r="N261" s="98">
        <f t="shared" si="69"/>
        <v>0</v>
      </c>
    </row>
    <row r="262" spans="1:14" ht="72" hidden="1" outlineLevel="3">
      <c r="A262" s="79" t="s">
        <v>461</v>
      </c>
      <c r="B262" s="94" t="s">
        <v>462</v>
      </c>
      <c r="C262" s="95"/>
      <c r="D262" s="95">
        <v>0</v>
      </c>
      <c r="E262" s="95">
        <v>2239360.2000000002</v>
      </c>
      <c r="F262" s="95">
        <v>2239360.2000000002</v>
      </c>
      <c r="G262" s="96">
        <f t="shared" si="63"/>
        <v>0.60294691505654585</v>
      </c>
      <c r="H262" s="100">
        <f t="shared" si="76"/>
        <v>2.9087205913725733</v>
      </c>
      <c r="I262" s="96" t="e">
        <f t="shared" si="64"/>
        <v>#DIV/0!</v>
      </c>
      <c r="J262" s="98">
        <f t="shared" si="65"/>
        <v>2239360.2000000002</v>
      </c>
      <c r="K262" s="96" t="e">
        <f t="shared" si="66"/>
        <v>#DIV/0!</v>
      </c>
      <c r="L262" s="98">
        <f t="shared" si="67"/>
        <v>2239360.2000000002</v>
      </c>
      <c r="M262" s="96">
        <f t="shared" si="68"/>
        <v>100</v>
      </c>
      <c r="N262" s="98">
        <f t="shared" si="69"/>
        <v>0</v>
      </c>
    </row>
    <row r="263" spans="1:14" ht="84" hidden="1" outlineLevel="4">
      <c r="A263" s="79" t="s">
        <v>463</v>
      </c>
      <c r="B263" s="94" t="s">
        <v>464</v>
      </c>
      <c r="C263" s="95"/>
      <c r="D263" s="95">
        <v>0</v>
      </c>
      <c r="E263" s="95">
        <v>2239360.2000000002</v>
      </c>
      <c r="F263" s="95">
        <v>2239360.2000000002</v>
      </c>
      <c r="G263" s="96">
        <f t="shared" si="63"/>
        <v>0.60294691505654585</v>
      </c>
      <c r="H263" s="100">
        <f t="shared" si="76"/>
        <v>2.9087205913725733</v>
      </c>
      <c r="I263" s="96" t="e">
        <f t="shared" si="64"/>
        <v>#DIV/0!</v>
      </c>
      <c r="J263" s="98">
        <f t="shared" si="65"/>
        <v>2239360.2000000002</v>
      </c>
      <c r="K263" s="96" t="e">
        <f t="shared" si="66"/>
        <v>#DIV/0!</v>
      </c>
      <c r="L263" s="98">
        <f t="shared" si="67"/>
        <v>2239360.2000000002</v>
      </c>
      <c r="M263" s="96">
        <f t="shared" si="68"/>
        <v>100</v>
      </c>
      <c r="N263" s="98">
        <f t="shared" si="69"/>
        <v>0</v>
      </c>
    </row>
    <row r="264" spans="1:14" ht="84" hidden="1" outlineLevel="7">
      <c r="A264" s="79" t="s">
        <v>463</v>
      </c>
      <c r="B264" s="94" t="s">
        <v>464</v>
      </c>
      <c r="C264" s="95"/>
      <c r="D264" s="95">
        <v>0</v>
      </c>
      <c r="E264" s="95">
        <v>2239360.2000000002</v>
      </c>
      <c r="F264" s="95">
        <v>2239360.2000000002</v>
      </c>
      <c r="G264" s="96">
        <f t="shared" ref="G264:G327" si="77">F264/F$7*100</f>
        <v>0.60294691505654585</v>
      </c>
      <c r="H264" s="100">
        <f t="shared" si="76"/>
        <v>2.9087205913725733</v>
      </c>
      <c r="I264" s="96" t="e">
        <f t="shared" ref="I264:I327" si="78">F264/C264*100</f>
        <v>#DIV/0!</v>
      </c>
      <c r="J264" s="98">
        <f t="shared" ref="J264:J327" si="79">F264-C264</f>
        <v>2239360.2000000002</v>
      </c>
      <c r="K264" s="96" t="e">
        <f t="shared" ref="K264:K327" si="80">F264/D264*100</f>
        <v>#DIV/0!</v>
      </c>
      <c r="L264" s="98">
        <f t="shared" ref="L264:L327" si="81">F264-D264</f>
        <v>2239360.2000000002</v>
      </c>
      <c r="M264" s="96">
        <f t="shared" ref="M264:M327" si="82">F264/E264*100</f>
        <v>100</v>
      </c>
      <c r="N264" s="98">
        <f t="shared" ref="N264:N327" si="83">F264-E264</f>
        <v>0</v>
      </c>
    </row>
    <row r="265" spans="1:14" ht="96" hidden="1" outlineLevel="3">
      <c r="A265" s="79" t="s">
        <v>465</v>
      </c>
      <c r="B265" s="94" t="s">
        <v>466</v>
      </c>
      <c r="C265" s="95"/>
      <c r="D265" s="95">
        <v>0</v>
      </c>
      <c r="E265" s="95">
        <v>1201602</v>
      </c>
      <c r="F265" s="95">
        <v>1201602</v>
      </c>
      <c r="G265" s="96">
        <f t="shared" si="77"/>
        <v>0.32353089914957656</v>
      </c>
      <c r="H265" s="100">
        <f t="shared" si="76"/>
        <v>1.5607692232962194</v>
      </c>
      <c r="I265" s="96" t="e">
        <f t="shared" si="78"/>
        <v>#DIV/0!</v>
      </c>
      <c r="J265" s="98">
        <f t="shared" si="79"/>
        <v>1201602</v>
      </c>
      <c r="K265" s="96" t="e">
        <f t="shared" si="80"/>
        <v>#DIV/0!</v>
      </c>
      <c r="L265" s="98">
        <f t="shared" si="81"/>
        <v>1201602</v>
      </c>
      <c r="M265" s="96">
        <f t="shared" si="82"/>
        <v>100</v>
      </c>
      <c r="N265" s="98">
        <f t="shared" si="83"/>
        <v>0</v>
      </c>
    </row>
    <row r="266" spans="1:14" ht="96" hidden="1" outlineLevel="4">
      <c r="A266" s="79" t="s">
        <v>467</v>
      </c>
      <c r="B266" s="94" t="s">
        <v>468</v>
      </c>
      <c r="C266" s="95"/>
      <c r="D266" s="95">
        <v>0</v>
      </c>
      <c r="E266" s="95">
        <v>1201602</v>
      </c>
      <c r="F266" s="95">
        <v>1201602</v>
      </c>
      <c r="G266" s="96">
        <f t="shared" si="77"/>
        <v>0.32353089914957656</v>
      </c>
      <c r="H266" s="100">
        <f t="shared" si="76"/>
        <v>1.5607692232962194</v>
      </c>
      <c r="I266" s="96" t="e">
        <f t="shared" si="78"/>
        <v>#DIV/0!</v>
      </c>
      <c r="J266" s="98">
        <f t="shared" si="79"/>
        <v>1201602</v>
      </c>
      <c r="K266" s="96" t="e">
        <f t="shared" si="80"/>
        <v>#DIV/0!</v>
      </c>
      <c r="L266" s="98">
        <f t="shared" si="81"/>
        <v>1201602</v>
      </c>
      <c r="M266" s="96">
        <f t="shared" si="82"/>
        <v>100</v>
      </c>
      <c r="N266" s="98">
        <f t="shared" si="83"/>
        <v>0</v>
      </c>
    </row>
    <row r="267" spans="1:14" ht="96" hidden="1" outlineLevel="7">
      <c r="A267" s="79" t="s">
        <v>467</v>
      </c>
      <c r="B267" s="94" t="s">
        <v>468</v>
      </c>
      <c r="C267" s="95"/>
      <c r="D267" s="95">
        <v>0</v>
      </c>
      <c r="E267" s="95">
        <v>1201602</v>
      </c>
      <c r="F267" s="95">
        <v>1201602</v>
      </c>
      <c r="G267" s="96">
        <f t="shared" si="77"/>
        <v>0.32353089914957656</v>
      </c>
      <c r="H267" s="100">
        <f t="shared" si="76"/>
        <v>1.5607692232962194</v>
      </c>
      <c r="I267" s="96" t="e">
        <f t="shared" si="78"/>
        <v>#DIV/0!</v>
      </c>
      <c r="J267" s="98">
        <f t="shared" si="79"/>
        <v>1201602</v>
      </c>
      <c r="K267" s="96" t="e">
        <f t="shared" si="80"/>
        <v>#DIV/0!</v>
      </c>
      <c r="L267" s="98">
        <f t="shared" si="81"/>
        <v>1201602</v>
      </c>
      <c r="M267" s="96">
        <f t="shared" si="82"/>
        <v>100</v>
      </c>
      <c r="N267" s="98">
        <f t="shared" si="83"/>
        <v>0</v>
      </c>
    </row>
    <row r="268" spans="1:14" ht="12" hidden="1" outlineLevel="3">
      <c r="A268" s="79" t="s">
        <v>207</v>
      </c>
      <c r="B268" s="94" t="s">
        <v>208</v>
      </c>
      <c r="C268" s="95"/>
      <c r="D268" s="95">
        <v>9548200</v>
      </c>
      <c r="E268" s="95">
        <v>10676938.439999999</v>
      </c>
      <c r="F268" s="95">
        <v>10480383.43</v>
      </c>
      <c r="G268" s="96">
        <f t="shared" si="77"/>
        <v>2.8218394065091625</v>
      </c>
      <c r="H268" s="100">
        <f t="shared" si="76"/>
        <v>13.613043175600295</v>
      </c>
      <c r="I268" s="96" t="e">
        <f t="shared" si="78"/>
        <v>#DIV/0!</v>
      </c>
      <c r="J268" s="98">
        <f t="shared" si="79"/>
        <v>10480383.43</v>
      </c>
      <c r="K268" s="96">
        <f t="shared" si="80"/>
        <v>109.76292316876479</v>
      </c>
      <c r="L268" s="98">
        <f t="shared" si="81"/>
        <v>932183.4299999997</v>
      </c>
      <c r="M268" s="96">
        <f t="shared" si="82"/>
        <v>98.159069558145745</v>
      </c>
      <c r="N268" s="98">
        <f t="shared" si="83"/>
        <v>-196555.00999999978</v>
      </c>
    </row>
    <row r="269" spans="1:14" ht="24" hidden="1" outlineLevel="4">
      <c r="A269" s="79" t="s">
        <v>209</v>
      </c>
      <c r="B269" s="94" t="s">
        <v>210</v>
      </c>
      <c r="C269" s="95"/>
      <c r="D269" s="95">
        <v>7482200</v>
      </c>
      <c r="E269" s="95">
        <v>9243138.4399999995</v>
      </c>
      <c r="F269" s="95">
        <v>9137551.8800000008</v>
      </c>
      <c r="G269" s="96">
        <f t="shared" si="77"/>
        <v>2.4602825026608675</v>
      </c>
      <c r="H269" s="100">
        <f t="shared" si="76"/>
        <v>11.868829904224951</v>
      </c>
      <c r="I269" s="96" t="e">
        <f t="shared" si="78"/>
        <v>#DIV/0!</v>
      </c>
      <c r="J269" s="98">
        <f t="shared" si="79"/>
        <v>9137551.8800000008</v>
      </c>
      <c r="K269" s="96">
        <f t="shared" si="80"/>
        <v>122.12386570794686</v>
      </c>
      <c r="L269" s="98">
        <f t="shared" si="81"/>
        <v>1655351.8800000008</v>
      </c>
      <c r="M269" s="96">
        <f t="shared" si="82"/>
        <v>98.857676311077753</v>
      </c>
      <c r="N269" s="98">
        <f t="shared" si="83"/>
        <v>-105586.55999999866</v>
      </c>
    </row>
    <row r="270" spans="1:14" ht="24" hidden="1" outlineLevel="7">
      <c r="A270" s="79" t="s">
        <v>209</v>
      </c>
      <c r="B270" s="94" t="s">
        <v>210</v>
      </c>
      <c r="C270" s="95"/>
      <c r="D270" s="95">
        <v>7482200</v>
      </c>
      <c r="E270" s="95">
        <v>9243138.4399999995</v>
      </c>
      <c r="F270" s="95">
        <v>9137551.8800000008</v>
      </c>
      <c r="G270" s="96">
        <f t="shared" si="77"/>
        <v>2.4602825026608675</v>
      </c>
      <c r="H270" s="100">
        <f t="shared" si="76"/>
        <v>11.868829904224951</v>
      </c>
      <c r="I270" s="96" t="e">
        <f t="shared" si="78"/>
        <v>#DIV/0!</v>
      </c>
      <c r="J270" s="98">
        <f t="shared" si="79"/>
        <v>9137551.8800000008</v>
      </c>
      <c r="K270" s="96">
        <f t="shared" si="80"/>
        <v>122.12386570794686</v>
      </c>
      <c r="L270" s="98">
        <f t="shared" si="81"/>
        <v>1655351.8800000008</v>
      </c>
      <c r="M270" s="96">
        <f t="shared" si="82"/>
        <v>98.857676311077753</v>
      </c>
      <c r="N270" s="98">
        <f t="shared" si="83"/>
        <v>-105586.55999999866</v>
      </c>
    </row>
    <row r="271" spans="1:14" ht="24" hidden="1" outlineLevel="4">
      <c r="A271" s="79" t="s">
        <v>469</v>
      </c>
      <c r="B271" s="94" t="s">
        <v>470</v>
      </c>
      <c r="C271" s="95"/>
      <c r="D271" s="95">
        <v>2066000</v>
      </c>
      <c r="E271" s="95">
        <v>1433800</v>
      </c>
      <c r="F271" s="95">
        <v>1342831.55</v>
      </c>
      <c r="G271" s="96">
        <f t="shared" si="77"/>
        <v>0.36155690384829547</v>
      </c>
      <c r="H271" s="100">
        <f t="shared" si="76"/>
        <v>1.7442132713753458</v>
      </c>
      <c r="I271" s="96" t="e">
        <f t="shared" si="78"/>
        <v>#DIV/0!</v>
      </c>
      <c r="J271" s="98">
        <f t="shared" si="79"/>
        <v>1342831.55</v>
      </c>
      <c r="K271" s="96">
        <f t="shared" si="80"/>
        <v>64.996686834462736</v>
      </c>
      <c r="L271" s="98">
        <f t="shared" si="81"/>
        <v>-723168.45</v>
      </c>
      <c r="M271" s="96">
        <f t="shared" si="82"/>
        <v>93.655429627563123</v>
      </c>
      <c r="N271" s="98">
        <f t="shared" si="83"/>
        <v>-90968.449999999953</v>
      </c>
    </row>
    <row r="272" spans="1:14" ht="24" hidden="1" outlineLevel="7">
      <c r="A272" s="79" t="s">
        <v>469</v>
      </c>
      <c r="B272" s="94" t="s">
        <v>470</v>
      </c>
      <c r="C272" s="95"/>
      <c r="D272" s="95">
        <v>2066000</v>
      </c>
      <c r="E272" s="95">
        <v>1433800</v>
      </c>
      <c r="F272" s="95">
        <v>1342831.55</v>
      </c>
      <c r="G272" s="96">
        <f t="shared" si="77"/>
        <v>0.36155690384829547</v>
      </c>
      <c r="H272" s="100">
        <f t="shared" si="76"/>
        <v>1.7442132713753458</v>
      </c>
      <c r="I272" s="96" t="e">
        <f t="shared" si="78"/>
        <v>#DIV/0!</v>
      </c>
      <c r="J272" s="98">
        <f t="shared" si="79"/>
        <v>1342831.55</v>
      </c>
      <c r="K272" s="96">
        <f t="shared" si="80"/>
        <v>64.996686834462736</v>
      </c>
      <c r="L272" s="98">
        <f t="shared" si="81"/>
        <v>-723168.45</v>
      </c>
      <c r="M272" s="96">
        <f t="shared" si="82"/>
        <v>93.655429627563123</v>
      </c>
      <c r="N272" s="98">
        <f t="shared" si="83"/>
        <v>-90968.449999999953</v>
      </c>
    </row>
    <row r="273" spans="1:14" ht="24" outlineLevel="2" collapsed="1">
      <c r="A273" s="79" t="s">
        <v>211</v>
      </c>
      <c r="B273" s="94" t="s">
        <v>212</v>
      </c>
      <c r="C273" s="95">
        <v>142665426.84999999</v>
      </c>
      <c r="D273" s="95">
        <v>140062500</v>
      </c>
      <c r="E273" s="95">
        <v>148289260.34</v>
      </c>
      <c r="F273" s="95">
        <v>147441203.47999999</v>
      </c>
      <c r="G273" s="96">
        <f t="shared" si="77"/>
        <v>39.698490126997186</v>
      </c>
      <c r="H273" s="100" t="s">
        <v>297</v>
      </c>
      <c r="I273" s="96">
        <f t="shared" si="78"/>
        <v>103.34753607475011</v>
      </c>
      <c r="J273" s="98">
        <f t="shared" si="79"/>
        <v>4775776.6299999952</v>
      </c>
      <c r="K273" s="96">
        <f t="shared" si="80"/>
        <v>105.26815063275323</v>
      </c>
      <c r="L273" s="98">
        <f t="shared" si="81"/>
        <v>7378703.4799999893</v>
      </c>
      <c r="M273" s="96">
        <f t="shared" si="82"/>
        <v>99.42810635237133</v>
      </c>
      <c r="N273" s="98">
        <f t="shared" si="83"/>
        <v>-848056.86000001431</v>
      </c>
    </row>
    <row r="274" spans="1:14" ht="48" hidden="1" outlineLevel="3">
      <c r="A274" s="79" t="s">
        <v>213</v>
      </c>
      <c r="B274" s="94" t="s">
        <v>214</v>
      </c>
      <c r="C274" s="95"/>
      <c r="D274" s="95">
        <v>2728800</v>
      </c>
      <c r="E274" s="95">
        <v>2720300</v>
      </c>
      <c r="F274" s="95">
        <v>2636800</v>
      </c>
      <c r="G274" s="96">
        <f t="shared" si="77"/>
        <v>0.70995743588775939</v>
      </c>
      <c r="H274" s="100">
        <f t="shared" ref="H274:H305" si="84">G274/G$8*100</f>
        <v>3.4249579211648049</v>
      </c>
      <c r="I274" s="96" t="e">
        <f t="shared" si="78"/>
        <v>#DIV/0!</v>
      </c>
      <c r="J274" s="98">
        <f t="shared" si="79"/>
        <v>2636800</v>
      </c>
      <c r="K274" s="96">
        <f t="shared" si="80"/>
        <v>96.628554676048083</v>
      </c>
      <c r="L274" s="98">
        <f t="shared" si="81"/>
        <v>-92000</v>
      </c>
      <c r="M274" s="96">
        <f t="shared" si="82"/>
        <v>96.930485608204975</v>
      </c>
      <c r="N274" s="98">
        <f t="shared" si="83"/>
        <v>-83500</v>
      </c>
    </row>
    <row r="275" spans="1:14" ht="48" hidden="1" outlineLevel="4">
      <c r="A275" s="79" t="s">
        <v>215</v>
      </c>
      <c r="B275" s="94" t="s">
        <v>216</v>
      </c>
      <c r="C275" s="95"/>
      <c r="D275" s="95">
        <v>2728800</v>
      </c>
      <c r="E275" s="95">
        <v>2720300</v>
      </c>
      <c r="F275" s="95">
        <v>2636800</v>
      </c>
      <c r="G275" s="96">
        <f t="shared" si="77"/>
        <v>0.70995743588775939</v>
      </c>
      <c r="H275" s="100">
        <f t="shared" si="84"/>
        <v>3.4249579211648049</v>
      </c>
      <c r="I275" s="96" t="e">
        <f t="shared" si="78"/>
        <v>#DIV/0!</v>
      </c>
      <c r="J275" s="98">
        <f t="shared" si="79"/>
        <v>2636800</v>
      </c>
      <c r="K275" s="96">
        <f t="shared" si="80"/>
        <v>96.628554676048083</v>
      </c>
      <c r="L275" s="98">
        <f t="shared" si="81"/>
        <v>-92000</v>
      </c>
      <c r="M275" s="96">
        <f t="shared" si="82"/>
        <v>96.930485608204975</v>
      </c>
      <c r="N275" s="98">
        <f t="shared" si="83"/>
        <v>-83500</v>
      </c>
    </row>
    <row r="276" spans="1:14" ht="48" hidden="1" outlineLevel="7">
      <c r="A276" s="79" t="s">
        <v>215</v>
      </c>
      <c r="B276" s="94" t="s">
        <v>216</v>
      </c>
      <c r="C276" s="95"/>
      <c r="D276" s="95">
        <v>2728800</v>
      </c>
      <c r="E276" s="95">
        <v>2720300</v>
      </c>
      <c r="F276" s="95">
        <v>2636800</v>
      </c>
      <c r="G276" s="96">
        <f t="shared" si="77"/>
        <v>0.70995743588775939</v>
      </c>
      <c r="H276" s="100">
        <f t="shared" si="84"/>
        <v>3.4249579211648049</v>
      </c>
      <c r="I276" s="96" t="e">
        <f t="shared" si="78"/>
        <v>#DIV/0!</v>
      </c>
      <c r="J276" s="98">
        <f t="shared" si="79"/>
        <v>2636800</v>
      </c>
      <c r="K276" s="96">
        <f t="shared" si="80"/>
        <v>96.628554676048083</v>
      </c>
      <c r="L276" s="98">
        <f t="shared" si="81"/>
        <v>-92000</v>
      </c>
      <c r="M276" s="96">
        <f t="shared" si="82"/>
        <v>96.930485608204975</v>
      </c>
      <c r="N276" s="98">
        <f t="shared" si="83"/>
        <v>-83500</v>
      </c>
    </row>
    <row r="277" spans="1:14" ht="36" hidden="1" outlineLevel="3">
      <c r="A277" s="79" t="s">
        <v>217</v>
      </c>
      <c r="B277" s="94" t="s">
        <v>218</v>
      </c>
      <c r="C277" s="95"/>
      <c r="D277" s="95">
        <v>128568900</v>
      </c>
      <c r="E277" s="95">
        <v>135091538</v>
      </c>
      <c r="F277" s="95">
        <v>134684223.69999999</v>
      </c>
      <c r="G277" s="96">
        <f t="shared" si="77"/>
        <v>36.263677985658902</v>
      </c>
      <c r="H277" s="100">
        <f t="shared" si="84"/>
        <v>174.94227807086145</v>
      </c>
      <c r="I277" s="96" t="e">
        <f t="shared" si="78"/>
        <v>#DIV/0!</v>
      </c>
      <c r="J277" s="98">
        <f t="shared" si="79"/>
        <v>134684223.69999999</v>
      </c>
      <c r="K277" s="96">
        <f t="shared" si="80"/>
        <v>104.75645642142072</v>
      </c>
      <c r="L277" s="98">
        <f t="shared" si="81"/>
        <v>6115323.6999999881</v>
      </c>
      <c r="M277" s="96">
        <f t="shared" si="82"/>
        <v>99.698490145252464</v>
      </c>
      <c r="N277" s="98">
        <f t="shared" si="83"/>
        <v>-407314.30000001192</v>
      </c>
    </row>
    <row r="278" spans="1:14" ht="48" hidden="1" outlineLevel="4">
      <c r="A278" s="79" t="s">
        <v>219</v>
      </c>
      <c r="B278" s="94" t="s">
        <v>220</v>
      </c>
      <c r="C278" s="95"/>
      <c r="D278" s="95">
        <v>128366400</v>
      </c>
      <c r="E278" s="95">
        <v>134952338</v>
      </c>
      <c r="F278" s="95">
        <v>134546633</v>
      </c>
      <c r="G278" s="96">
        <f t="shared" si="77"/>
        <v>36.226631739992179</v>
      </c>
      <c r="H278" s="100">
        <f t="shared" si="84"/>
        <v>174.76356055044138</v>
      </c>
      <c r="I278" s="96" t="e">
        <f t="shared" si="78"/>
        <v>#DIV/0!</v>
      </c>
      <c r="J278" s="98">
        <f t="shared" si="79"/>
        <v>134546633</v>
      </c>
      <c r="K278" s="96">
        <f t="shared" si="80"/>
        <v>104.81452545214324</v>
      </c>
      <c r="L278" s="98">
        <f t="shared" si="81"/>
        <v>6180233</v>
      </c>
      <c r="M278" s="96">
        <f t="shared" si="82"/>
        <v>99.6993716403787</v>
      </c>
      <c r="N278" s="98">
        <f t="shared" si="83"/>
        <v>-405705</v>
      </c>
    </row>
    <row r="279" spans="1:14" ht="48" hidden="1" outlineLevel="7">
      <c r="A279" s="79" t="s">
        <v>219</v>
      </c>
      <c r="B279" s="94" t="s">
        <v>220</v>
      </c>
      <c r="C279" s="95"/>
      <c r="D279" s="95">
        <v>128366400</v>
      </c>
      <c r="E279" s="95">
        <v>134952338</v>
      </c>
      <c r="F279" s="95">
        <v>134546633</v>
      </c>
      <c r="G279" s="96">
        <f t="shared" si="77"/>
        <v>36.226631739992179</v>
      </c>
      <c r="H279" s="100">
        <f t="shared" si="84"/>
        <v>174.76356055044138</v>
      </c>
      <c r="I279" s="96" t="e">
        <f t="shared" si="78"/>
        <v>#DIV/0!</v>
      </c>
      <c r="J279" s="98">
        <f t="shared" si="79"/>
        <v>134546633</v>
      </c>
      <c r="K279" s="96">
        <f t="shared" si="80"/>
        <v>104.81452545214324</v>
      </c>
      <c r="L279" s="98">
        <f t="shared" si="81"/>
        <v>6180233</v>
      </c>
      <c r="M279" s="96">
        <f t="shared" si="82"/>
        <v>99.6993716403787</v>
      </c>
      <c r="N279" s="98">
        <f t="shared" si="83"/>
        <v>-405705</v>
      </c>
    </row>
    <row r="280" spans="1:14" ht="48" hidden="1" outlineLevel="4">
      <c r="A280" s="79" t="s">
        <v>471</v>
      </c>
      <c r="B280" s="94" t="s">
        <v>472</v>
      </c>
      <c r="C280" s="95"/>
      <c r="D280" s="95">
        <v>202500</v>
      </c>
      <c r="E280" s="95">
        <v>139200</v>
      </c>
      <c r="F280" s="95">
        <v>137590.70000000001</v>
      </c>
      <c r="G280" s="96">
        <f t="shared" si="77"/>
        <v>3.7046245666717964E-2</v>
      </c>
      <c r="H280" s="100">
        <f t="shared" si="84"/>
        <v>0.17871752042005848</v>
      </c>
      <c r="I280" s="96" t="e">
        <f t="shared" si="78"/>
        <v>#DIV/0!</v>
      </c>
      <c r="J280" s="98">
        <f t="shared" si="79"/>
        <v>137590.70000000001</v>
      </c>
      <c r="K280" s="96">
        <f t="shared" si="80"/>
        <v>67.946024691358033</v>
      </c>
      <c r="L280" s="98">
        <f t="shared" si="81"/>
        <v>-64909.299999999988</v>
      </c>
      <c r="M280" s="96">
        <f t="shared" si="82"/>
        <v>98.843893678160939</v>
      </c>
      <c r="N280" s="98">
        <f t="shared" si="83"/>
        <v>-1609.2999999999884</v>
      </c>
    </row>
    <row r="281" spans="1:14" ht="48" hidden="1" outlineLevel="7">
      <c r="A281" s="79" t="s">
        <v>471</v>
      </c>
      <c r="B281" s="94" t="s">
        <v>472</v>
      </c>
      <c r="C281" s="95"/>
      <c r="D281" s="95">
        <v>202500</v>
      </c>
      <c r="E281" s="95">
        <v>139200</v>
      </c>
      <c r="F281" s="95">
        <v>137590.70000000001</v>
      </c>
      <c r="G281" s="96">
        <f t="shared" si="77"/>
        <v>3.7046245666717964E-2</v>
      </c>
      <c r="H281" s="100">
        <f t="shared" si="84"/>
        <v>0.17871752042005848</v>
      </c>
      <c r="I281" s="96" t="e">
        <f t="shared" si="78"/>
        <v>#DIV/0!</v>
      </c>
      <c r="J281" s="98">
        <f t="shared" si="79"/>
        <v>137590.70000000001</v>
      </c>
      <c r="K281" s="96">
        <f t="shared" si="80"/>
        <v>67.946024691358033</v>
      </c>
      <c r="L281" s="98">
        <f t="shared" si="81"/>
        <v>-64909.299999999988</v>
      </c>
      <c r="M281" s="96">
        <f t="shared" si="82"/>
        <v>98.843893678160939</v>
      </c>
      <c r="N281" s="98">
        <f t="shared" si="83"/>
        <v>-1609.2999999999884</v>
      </c>
    </row>
    <row r="282" spans="1:14" ht="84" hidden="1" outlineLevel="3">
      <c r="A282" s="79" t="s">
        <v>221</v>
      </c>
      <c r="B282" s="94" t="s">
        <v>222</v>
      </c>
      <c r="C282" s="95"/>
      <c r="D282" s="95">
        <v>1530000</v>
      </c>
      <c r="E282" s="95">
        <v>625200</v>
      </c>
      <c r="F282" s="95">
        <v>625200</v>
      </c>
      <c r="G282" s="96">
        <f t="shared" si="77"/>
        <v>0.16833487140360556</v>
      </c>
      <c r="H282" s="100">
        <f t="shared" si="84"/>
        <v>0.81207664301890004</v>
      </c>
      <c r="I282" s="96" t="e">
        <f t="shared" si="78"/>
        <v>#DIV/0!</v>
      </c>
      <c r="J282" s="98">
        <f t="shared" si="79"/>
        <v>625200</v>
      </c>
      <c r="K282" s="96">
        <f t="shared" si="80"/>
        <v>40.862745098039213</v>
      </c>
      <c r="L282" s="98">
        <f t="shared" si="81"/>
        <v>-904800</v>
      </c>
      <c r="M282" s="96">
        <f t="shared" si="82"/>
        <v>100</v>
      </c>
      <c r="N282" s="98">
        <f t="shared" si="83"/>
        <v>0</v>
      </c>
    </row>
    <row r="283" spans="1:14" ht="96" hidden="1" outlineLevel="4">
      <c r="A283" s="79" t="s">
        <v>223</v>
      </c>
      <c r="B283" s="94" t="s">
        <v>224</v>
      </c>
      <c r="C283" s="95"/>
      <c r="D283" s="95">
        <v>1530000</v>
      </c>
      <c r="E283" s="95">
        <v>625200</v>
      </c>
      <c r="F283" s="95">
        <v>625200</v>
      </c>
      <c r="G283" s="96">
        <f t="shared" si="77"/>
        <v>0.16833487140360556</v>
      </c>
      <c r="H283" s="100">
        <f t="shared" si="84"/>
        <v>0.81207664301890004</v>
      </c>
      <c r="I283" s="96" t="e">
        <f t="shared" si="78"/>
        <v>#DIV/0!</v>
      </c>
      <c r="J283" s="98">
        <f t="shared" si="79"/>
        <v>625200</v>
      </c>
      <c r="K283" s="96">
        <f t="shared" si="80"/>
        <v>40.862745098039213</v>
      </c>
      <c r="L283" s="98">
        <f t="shared" si="81"/>
        <v>-904800</v>
      </c>
      <c r="M283" s="96">
        <f t="shared" si="82"/>
        <v>100</v>
      </c>
      <c r="N283" s="98">
        <f t="shared" si="83"/>
        <v>0</v>
      </c>
    </row>
    <row r="284" spans="1:14" ht="96" hidden="1" outlineLevel="7">
      <c r="A284" s="79" t="s">
        <v>223</v>
      </c>
      <c r="B284" s="94" t="s">
        <v>224</v>
      </c>
      <c r="C284" s="95"/>
      <c r="D284" s="95">
        <v>1530000</v>
      </c>
      <c r="E284" s="95">
        <v>625200</v>
      </c>
      <c r="F284" s="95">
        <v>625200</v>
      </c>
      <c r="G284" s="96">
        <f t="shared" si="77"/>
        <v>0.16833487140360556</v>
      </c>
      <c r="H284" s="100">
        <f t="shared" si="84"/>
        <v>0.81207664301890004</v>
      </c>
      <c r="I284" s="96" t="e">
        <f t="shared" si="78"/>
        <v>#DIV/0!</v>
      </c>
      <c r="J284" s="98">
        <f t="shared" si="79"/>
        <v>625200</v>
      </c>
      <c r="K284" s="96">
        <f t="shared" si="80"/>
        <v>40.862745098039213</v>
      </c>
      <c r="L284" s="98">
        <f t="shared" si="81"/>
        <v>-904800</v>
      </c>
      <c r="M284" s="96">
        <f t="shared" si="82"/>
        <v>100</v>
      </c>
      <c r="N284" s="98">
        <f t="shared" si="83"/>
        <v>0</v>
      </c>
    </row>
    <row r="285" spans="1:14" ht="72" hidden="1" outlineLevel="3">
      <c r="A285" s="79" t="s">
        <v>225</v>
      </c>
      <c r="B285" s="94" t="s">
        <v>226</v>
      </c>
      <c r="C285" s="95"/>
      <c r="D285" s="95">
        <v>42500</v>
      </c>
      <c r="E285" s="95">
        <v>0</v>
      </c>
      <c r="F285" s="95">
        <v>0</v>
      </c>
      <c r="G285" s="96">
        <f t="shared" si="77"/>
        <v>0</v>
      </c>
      <c r="H285" s="100">
        <f t="shared" si="84"/>
        <v>0</v>
      </c>
      <c r="I285" s="96" t="e">
        <f t="shared" si="78"/>
        <v>#DIV/0!</v>
      </c>
      <c r="J285" s="98">
        <f t="shared" si="79"/>
        <v>0</v>
      </c>
      <c r="K285" s="96">
        <f t="shared" si="80"/>
        <v>0</v>
      </c>
      <c r="L285" s="98">
        <f t="shared" si="81"/>
        <v>-42500</v>
      </c>
      <c r="M285" s="96" t="e">
        <f t="shared" si="82"/>
        <v>#DIV/0!</v>
      </c>
      <c r="N285" s="98">
        <f t="shared" si="83"/>
        <v>0</v>
      </c>
    </row>
    <row r="286" spans="1:14" ht="72" hidden="1" outlineLevel="4">
      <c r="A286" s="79" t="s">
        <v>227</v>
      </c>
      <c r="B286" s="94" t="s">
        <v>228</v>
      </c>
      <c r="C286" s="95"/>
      <c r="D286" s="95">
        <v>42500</v>
      </c>
      <c r="E286" s="95">
        <v>0</v>
      </c>
      <c r="F286" s="95">
        <v>0</v>
      </c>
      <c r="G286" s="96">
        <f t="shared" si="77"/>
        <v>0</v>
      </c>
      <c r="H286" s="100">
        <f t="shared" si="84"/>
        <v>0</v>
      </c>
      <c r="I286" s="96" t="e">
        <f t="shared" si="78"/>
        <v>#DIV/0!</v>
      </c>
      <c r="J286" s="98">
        <f t="shared" si="79"/>
        <v>0</v>
      </c>
      <c r="K286" s="96">
        <f t="shared" si="80"/>
        <v>0</v>
      </c>
      <c r="L286" s="98">
        <f t="shared" si="81"/>
        <v>-42500</v>
      </c>
      <c r="M286" s="96" t="e">
        <f t="shared" si="82"/>
        <v>#DIV/0!</v>
      </c>
      <c r="N286" s="98">
        <f t="shared" si="83"/>
        <v>0</v>
      </c>
    </row>
    <row r="287" spans="1:14" ht="72" hidden="1" outlineLevel="7">
      <c r="A287" s="79" t="s">
        <v>227</v>
      </c>
      <c r="B287" s="94" t="s">
        <v>228</v>
      </c>
      <c r="C287" s="95"/>
      <c r="D287" s="95">
        <v>42500</v>
      </c>
      <c r="E287" s="95">
        <v>0</v>
      </c>
      <c r="F287" s="95">
        <v>0</v>
      </c>
      <c r="G287" s="96">
        <f t="shared" si="77"/>
        <v>0</v>
      </c>
      <c r="H287" s="100">
        <f t="shared" si="84"/>
        <v>0</v>
      </c>
      <c r="I287" s="96" t="e">
        <f t="shared" si="78"/>
        <v>#DIV/0!</v>
      </c>
      <c r="J287" s="98">
        <f t="shared" si="79"/>
        <v>0</v>
      </c>
      <c r="K287" s="96">
        <f t="shared" si="80"/>
        <v>0</v>
      </c>
      <c r="L287" s="98">
        <f t="shared" si="81"/>
        <v>-42500</v>
      </c>
      <c r="M287" s="96" t="e">
        <f t="shared" si="82"/>
        <v>#DIV/0!</v>
      </c>
      <c r="N287" s="98">
        <f t="shared" si="83"/>
        <v>0</v>
      </c>
    </row>
    <row r="288" spans="1:14" ht="72" hidden="1" outlineLevel="3">
      <c r="A288" s="79" t="s">
        <v>473</v>
      </c>
      <c r="B288" s="94" t="s">
        <v>474</v>
      </c>
      <c r="C288" s="95"/>
      <c r="D288" s="95">
        <v>0</v>
      </c>
      <c r="E288" s="95">
        <v>852394.55</v>
      </c>
      <c r="F288" s="95">
        <v>852394.55</v>
      </c>
      <c r="G288" s="96">
        <f t="shared" si="77"/>
        <v>0.22950692092032027</v>
      </c>
      <c r="H288" s="100">
        <f t="shared" si="84"/>
        <v>1.1071812295131254</v>
      </c>
      <c r="I288" s="96" t="e">
        <f t="shared" si="78"/>
        <v>#DIV/0!</v>
      </c>
      <c r="J288" s="98">
        <f t="shared" si="79"/>
        <v>852394.55</v>
      </c>
      <c r="K288" s="96" t="e">
        <f t="shared" si="80"/>
        <v>#DIV/0!</v>
      </c>
      <c r="L288" s="98">
        <f t="shared" si="81"/>
        <v>852394.55</v>
      </c>
      <c r="M288" s="96">
        <f t="shared" si="82"/>
        <v>100</v>
      </c>
      <c r="N288" s="98">
        <f t="shared" si="83"/>
        <v>0</v>
      </c>
    </row>
    <row r="289" spans="1:14" ht="72" hidden="1" outlineLevel="4">
      <c r="A289" s="79" t="s">
        <v>475</v>
      </c>
      <c r="B289" s="94" t="s">
        <v>476</v>
      </c>
      <c r="C289" s="95"/>
      <c r="D289" s="95">
        <v>0</v>
      </c>
      <c r="E289" s="95">
        <v>852394.55</v>
      </c>
      <c r="F289" s="95">
        <v>852394.55</v>
      </c>
      <c r="G289" s="96">
        <f t="shared" si="77"/>
        <v>0.22950692092032027</v>
      </c>
      <c r="H289" s="100">
        <f t="shared" si="84"/>
        <v>1.1071812295131254</v>
      </c>
      <c r="I289" s="96" t="e">
        <f t="shared" si="78"/>
        <v>#DIV/0!</v>
      </c>
      <c r="J289" s="98">
        <f t="shared" si="79"/>
        <v>852394.55</v>
      </c>
      <c r="K289" s="96" t="e">
        <f t="shared" si="80"/>
        <v>#DIV/0!</v>
      </c>
      <c r="L289" s="98">
        <f t="shared" si="81"/>
        <v>852394.55</v>
      </c>
      <c r="M289" s="96">
        <f t="shared" si="82"/>
        <v>100</v>
      </c>
      <c r="N289" s="98">
        <f t="shared" si="83"/>
        <v>0</v>
      </c>
    </row>
    <row r="290" spans="1:14" ht="72" hidden="1" outlineLevel="7">
      <c r="A290" s="79" t="s">
        <v>475</v>
      </c>
      <c r="B290" s="94" t="s">
        <v>476</v>
      </c>
      <c r="C290" s="95"/>
      <c r="D290" s="95">
        <v>0</v>
      </c>
      <c r="E290" s="95">
        <v>852394.55</v>
      </c>
      <c r="F290" s="95">
        <v>852394.55</v>
      </c>
      <c r="G290" s="96">
        <f t="shared" si="77"/>
        <v>0.22950692092032027</v>
      </c>
      <c r="H290" s="100">
        <f t="shared" si="84"/>
        <v>1.1071812295131254</v>
      </c>
      <c r="I290" s="96" t="e">
        <f t="shared" si="78"/>
        <v>#DIV/0!</v>
      </c>
      <c r="J290" s="98">
        <f t="shared" si="79"/>
        <v>852394.55</v>
      </c>
      <c r="K290" s="96" t="e">
        <f t="shared" si="80"/>
        <v>#DIV/0!</v>
      </c>
      <c r="L290" s="98">
        <f t="shared" si="81"/>
        <v>852394.55</v>
      </c>
      <c r="M290" s="96">
        <f t="shared" si="82"/>
        <v>100</v>
      </c>
      <c r="N290" s="98">
        <f t="shared" si="83"/>
        <v>0</v>
      </c>
    </row>
    <row r="291" spans="1:14" ht="48" hidden="1" outlineLevel="3">
      <c r="A291" s="79" t="s">
        <v>477</v>
      </c>
      <c r="B291" s="94" t="s">
        <v>478</v>
      </c>
      <c r="C291" s="95"/>
      <c r="D291" s="95">
        <v>727100</v>
      </c>
      <c r="E291" s="95">
        <v>727100</v>
      </c>
      <c r="F291" s="95">
        <v>727100</v>
      </c>
      <c r="G291" s="96">
        <f t="shared" si="77"/>
        <v>0.1957714091451721</v>
      </c>
      <c r="H291" s="100">
        <f t="shared" si="84"/>
        <v>0.94443526413794332</v>
      </c>
      <c r="I291" s="96" t="e">
        <f t="shared" si="78"/>
        <v>#DIV/0!</v>
      </c>
      <c r="J291" s="98">
        <f t="shared" si="79"/>
        <v>727100</v>
      </c>
      <c r="K291" s="96">
        <f t="shared" si="80"/>
        <v>100</v>
      </c>
      <c r="L291" s="98">
        <f t="shared" si="81"/>
        <v>0</v>
      </c>
      <c r="M291" s="96">
        <f t="shared" si="82"/>
        <v>100</v>
      </c>
      <c r="N291" s="98">
        <f t="shared" si="83"/>
        <v>0</v>
      </c>
    </row>
    <row r="292" spans="1:14" ht="60" hidden="1" outlineLevel="4">
      <c r="A292" s="79" t="s">
        <v>479</v>
      </c>
      <c r="B292" s="94" t="s">
        <v>480</v>
      </c>
      <c r="C292" s="95"/>
      <c r="D292" s="95">
        <v>727100</v>
      </c>
      <c r="E292" s="95">
        <v>727100</v>
      </c>
      <c r="F292" s="95">
        <v>727100</v>
      </c>
      <c r="G292" s="96">
        <f t="shared" si="77"/>
        <v>0.1957714091451721</v>
      </c>
      <c r="H292" s="100">
        <f t="shared" si="84"/>
        <v>0.94443526413794332</v>
      </c>
      <c r="I292" s="96" t="e">
        <f t="shared" si="78"/>
        <v>#DIV/0!</v>
      </c>
      <c r="J292" s="98">
        <f t="shared" si="79"/>
        <v>727100</v>
      </c>
      <c r="K292" s="96">
        <f t="shared" si="80"/>
        <v>100</v>
      </c>
      <c r="L292" s="98">
        <f t="shared" si="81"/>
        <v>0</v>
      </c>
      <c r="M292" s="96">
        <f t="shared" si="82"/>
        <v>100</v>
      </c>
      <c r="N292" s="98">
        <f t="shared" si="83"/>
        <v>0</v>
      </c>
    </row>
    <row r="293" spans="1:14" ht="60" hidden="1" outlineLevel="7">
      <c r="A293" s="79" t="s">
        <v>479</v>
      </c>
      <c r="B293" s="94" t="s">
        <v>480</v>
      </c>
      <c r="C293" s="95"/>
      <c r="D293" s="95">
        <v>727100</v>
      </c>
      <c r="E293" s="95">
        <v>727100</v>
      </c>
      <c r="F293" s="95">
        <v>727100</v>
      </c>
      <c r="G293" s="96">
        <f t="shared" si="77"/>
        <v>0.1957714091451721</v>
      </c>
      <c r="H293" s="100">
        <f t="shared" si="84"/>
        <v>0.94443526413794332</v>
      </c>
      <c r="I293" s="96" t="e">
        <f t="shared" si="78"/>
        <v>#DIV/0!</v>
      </c>
      <c r="J293" s="98">
        <f t="shared" si="79"/>
        <v>727100</v>
      </c>
      <c r="K293" s="96">
        <f t="shared" si="80"/>
        <v>100</v>
      </c>
      <c r="L293" s="98">
        <f t="shared" si="81"/>
        <v>0</v>
      </c>
      <c r="M293" s="96">
        <f t="shared" si="82"/>
        <v>100</v>
      </c>
      <c r="N293" s="98">
        <f t="shared" si="83"/>
        <v>0</v>
      </c>
    </row>
    <row r="294" spans="1:14" ht="132" hidden="1" outlineLevel="3">
      <c r="A294" s="79" t="s">
        <v>229</v>
      </c>
      <c r="B294" s="99" t="s">
        <v>230</v>
      </c>
      <c r="C294" s="95"/>
      <c r="D294" s="95">
        <v>4021400</v>
      </c>
      <c r="E294" s="95">
        <v>4021380</v>
      </c>
      <c r="F294" s="95">
        <v>3904740</v>
      </c>
      <c r="G294" s="96">
        <f t="shared" si="77"/>
        <v>1.0513498172816935</v>
      </c>
      <c r="H294" s="100">
        <f t="shared" si="84"/>
        <v>5.0718940356071975</v>
      </c>
      <c r="I294" s="96" t="e">
        <f t="shared" si="78"/>
        <v>#DIV/0!</v>
      </c>
      <c r="J294" s="98">
        <f t="shared" si="79"/>
        <v>3904740</v>
      </c>
      <c r="K294" s="96">
        <f t="shared" si="80"/>
        <v>97.099020241706867</v>
      </c>
      <c r="L294" s="98">
        <f t="shared" si="81"/>
        <v>-116660</v>
      </c>
      <c r="M294" s="96">
        <f t="shared" si="82"/>
        <v>97.099503155633144</v>
      </c>
      <c r="N294" s="98">
        <f t="shared" si="83"/>
        <v>-116640</v>
      </c>
    </row>
    <row r="295" spans="1:14" ht="132" hidden="1" outlineLevel="4">
      <c r="A295" s="79" t="s">
        <v>231</v>
      </c>
      <c r="B295" s="99" t="s">
        <v>232</v>
      </c>
      <c r="C295" s="95"/>
      <c r="D295" s="95">
        <v>4021400</v>
      </c>
      <c r="E295" s="95">
        <v>4021380</v>
      </c>
      <c r="F295" s="95">
        <v>3904740</v>
      </c>
      <c r="G295" s="96">
        <f t="shared" si="77"/>
        <v>1.0513498172816935</v>
      </c>
      <c r="H295" s="100">
        <f t="shared" si="84"/>
        <v>5.0718940356071975</v>
      </c>
      <c r="I295" s="96" t="e">
        <f t="shared" si="78"/>
        <v>#DIV/0!</v>
      </c>
      <c r="J295" s="98">
        <f t="shared" si="79"/>
        <v>3904740</v>
      </c>
      <c r="K295" s="96">
        <f t="shared" si="80"/>
        <v>97.099020241706867</v>
      </c>
      <c r="L295" s="98">
        <f t="shared" si="81"/>
        <v>-116660</v>
      </c>
      <c r="M295" s="96">
        <f t="shared" si="82"/>
        <v>97.099503155633144</v>
      </c>
      <c r="N295" s="98">
        <f t="shared" si="83"/>
        <v>-116640</v>
      </c>
    </row>
    <row r="296" spans="1:14" ht="132" hidden="1" outlineLevel="7">
      <c r="A296" s="79" t="s">
        <v>231</v>
      </c>
      <c r="B296" s="99" t="s">
        <v>232</v>
      </c>
      <c r="C296" s="95"/>
      <c r="D296" s="95">
        <v>4021400</v>
      </c>
      <c r="E296" s="95">
        <v>4021380</v>
      </c>
      <c r="F296" s="95">
        <v>3904740</v>
      </c>
      <c r="G296" s="96">
        <f t="shared" si="77"/>
        <v>1.0513498172816935</v>
      </c>
      <c r="H296" s="100">
        <f t="shared" si="84"/>
        <v>5.0718940356071975</v>
      </c>
      <c r="I296" s="96" t="e">
        <f t="shared" si="78"/>
        <v>#DIV/0!</v>
      </c>
      <c r="J296" s="98">
        <f t="shared" si="79"/>
        <v>3904740</v>
      </c>
      <c r="K296" s="96">
        <f t="shared" si="80"/>
        <v>97.099020241706867</v>
      </c>
      <c r="L296" s="98">
        <f t="shared" si="81"/>
        <v>-116660</v>
      </c>
      <c r="M296" s="96">
        <f t="shared" si="82"/>
        <v>97.099503155633144</v>
      </c>
      <c r="N296" s="98">
        <f t="shared" si="83"/>
        <v>-116640</v>
      </c>
    </row>
    <row r="297" spans="1:14" ht="60" hidden="1" outlineLevel="3">
      <c r="A297" s="79" t="s">
        <v>481</v>
      </c>
      <c r="B297" s="94" t="s">
        <v>482</v>
      </c>
      <c r="C297" s="95"/>
      <c r="D297" s="95">
        <v>0</v>
      </c>
      <c r="E297" s="95">
        <v>62500</v>
      </c>
      <c r="F297" s="95">
        <v>58108.02</v>
      </c>
      <c r="G297" s="96">
        <f t="shared" si="77"/>
        <v>1.5645563138544687E-2</v>
      </c>
      <c r="H297" s="100">
        <f t="shared" si="84"/>
        <v>7.5476912690459211E-2</v>
      </c>
      <c r="I297" s="96" t="e">
        <f t="shared" si="78"/>
        <v>#DIV/0!</v>
      </c>
      <c r="J297" s="98">
        <f t="shared" si="79"/>
        <v>58108.02</v>
      </c>
      <c r="K297" s="96" t="e">
        <f t="shared" si="80"/>
        <v>#DIV/0!</v>
      </c>
      <c r="L297" s="98">
        <f t="shared" si="81"/>
        <v>58108.02</v>
      </c>
      <c r="M297" s="96">
        <f t="shared" si="82"/>
        <v>92.972831999999997</v>
      </c>
      <c r="N297" s="98">
        <f t="shared" si="83"/>
        <v>-4391.9800000000032</v>
      </c>
    </row>
    <row r="298" spans="1:14" ht="60" hidden="1" outlineLevel="4">
      <c r="A298" s="79" t="s">
        <v>483</v>
      </c>
      <c r="B298" s="94" t="s">
        <v>484</v>
      </c>
      <c r="C298" s="95"/>
      <c r="D298" s="95">
        <v>0</v>
      </c>
      <c r="E298" s="95">
        <v>62500</v>
      </c>
      <c r="F298" s="95">
        <v>58108.02</v>
      </c>
      <c r="G298" s="96">
        <f t="shared" si="77"/>
        <v>1.5645563138544687E-2</v>
      </c>
      <c r="H298" s="100">
        <f t="shared" si="84"/>
        <v>7.5476912690459211E-2</v>
      </c>
      <c r="I298" s="96" t="e">
        <f t="shared" si="78"/>
        <v>#DIV/0!</v>
      </c>
      <c r="J298" s="98">
        <f t="shared" si="79"/>
        <v>58108.02</v>
      </c>
      <c r="K298" s="96" t="e">
        <f t="shared" si="80"/>
        <v>#DIV/0!</v>
      </c>
      <c r="L298" s="98">
        <f t="shared" si="81"/>
        <v>58108.02</v>
      </c>
      <c r="M298" s="96">
        <f t="shared" si="82"/>
        <v>92.972831999999997</v>
      </c>
      <c r="N298" s="98">
        <f t="shared" si="83"/>
        <v>-4391.9800000000032</v>
      </c>
    </row>
    <row r="299" spans="1:14" ht="60" hidden="1" outlineLevel="7">
      <c r="A299" s="79" t="s">
        <v>483</v>
      </c>
      <c r="B299" s="94" t="s">
        <v>484</v>
      </c>
      <c r="C299" s="95"/>
      <c r="D299" s="95">
        <v>0</v>
      </c>
      <c r="E299" s="95">
        <v>62500</v>
      </c>
      <c r="F299" s="95">
        <v>58108.02</v>
      </c>
      <c r="G299" s="96">
        <f t="shared" si="77"/>
        <v>1.5645563138544687E-2</v>
      </c>
      <c r="H299" s="100">
        <f t="shared" si="84"/>
        <v>7.5476912690459211E-2</v>
      </c>
      <c r="I299" s="96" t="e">
        <f t="shared" si="78"/>
        <v>#DIV/0!</v>
      </c>
      <c r="J299" s="98">
        <f t="shared" si="79"/>
        <v>58108.02</v>
      </c>
      <c r="K299" s="96" t="e">
        <f t="shared" si="80"/>
        <v>#DIV/0!</v>
      </c>
      <c r="L299" s="98">
        <f t="shared" si="81"/>
        <v>58108.02</v>
      </c>
      <c r="M299" s="96">
        <f t="shared" si="82"/>
        <v>92.972831999999997</v>
      </c>
      <c r="N299" s="98">
        <f t="shared" si="83"/>
        <v>-4391.9800000000032</v>
      </c>
    </row>
    <row r="300" spans="1:14" ht="36" hidden="1" outlineLevel="3">
      <c r="A300" s="79" t="s">
        <v>233</v>
      </c>
      <c r="B300" s="94" t="s">
        <v>234</v>
      </c>
      <c r="C300" s="95"/>
      <c r="D300" s="95">
        <v>1238600</v>
      </c>
      <c r="E300" s="95">
        <v>1238600</v>
      </c>
      <c r="F300" s="95">
        <v>1238600</v>
      </c>
      <c r="G300" s="96">
        <f t="shared" si="77"/>
        <v>0.33349259712173041</v>
      </c>
      <c r="H300" s="100">
        <f t="shared" si="84"/>
        <v>1.6088261836903546</v>
      </c>
      <c r="I300" s="96" t="e">
        <f t="shared" si="78"/>
        <v>#DIV/0!</v>
      </c>
      <c r="J300" s="98">
        <f t="shared" si="79"/>
        <v>1238600</v>
      </c>
      <c r="K300" s="96">
        <f t="shared" si="80"/>
        <v>100</v>
      </c>
      <c r="L300" s="98">
        <f t="shared" si="81"/>
        <v>0</v>
      </c>
      <c r="M300" s="96">
        <f t="shared" si="82"/>
        <v>100</v>
      </c>
      <c r="N300" s="98">
        <f t="shared" si="83"/>
        <v>0</v>
      </c>
    </row>
    <row r="301" spans="1:14" ht="48" hidden="1" outlineLevel="4">
      <c r="A301" s="79" t="s">
        <v>235</v>
      </c>
      <c r="B301" s="94" t="s">
        <v>236</v>
      </c>
      <c r="C301" s="95"/>
      <c r="D301" s="95">
        <v>1238600</v>
      </c>
      <c r="E301" s="95">
        <v>1238600</v>
      </c>
      <c r="F301" s="95">
        <v>1238600</v>
      </c>
      <c r="G301" s="96">
        <f t="shared" si="77"/>
        <v>0.33349259712173041</v>
      </c>
      <c r="H301" s="100">
        <f t="shared" si="84"/>
        <v>1.6088261836903546</v>
      </c>
      <c r="I301" s="96" t="e">
        <f t="shared" si="78"/>
        <v>#DIV/0!</v>
      </c>
      <c r="J301" s="98">
        <f t="shared" si="79"/>
        <v>1238600</v>
      </c>
      <c r="K301" s="96">
        <f t="shared" si="80"/>
        <v>100</v>
      </c>
      <c r="L301" s="98">
        <f t="shared" si="81"/>
        <v>0</v>
      </c>
      <c r="M301" s="96">
        <f t="shared" si="82"/>
        <v>100</v>
      </c>
      <c r="N301" s="98">
        <f t="shared" si="83"/>
        <v>0</v>
      </c>
    </row>
    <row r="302" spans="1:14" ht="48" hidden="1" outlineLevel="7">
      <c r="A302" s="79" t="s">
        <v>235</v>
      </c>
      <c r="B302" s="94" t="s">
        <v>236</v>
      </c>
      <c r="C302" s="95"/>
      <c r="D302" s="95">
        <v>1238600</v>
      </c>
      <c r="E302" s="95">
        <v>1238600</v>
      </c>
      <c r="F302" s="95">
        <v>1238600</v>
      </c>
      <c r="G302" s="96">
        <f t="shared" si="77"/>
        <v>0.33349259712173041</v>
      </c>
      <c r="H302" s="100">
        <f t="shared" si="84"/>
        <v>1.6088261836903546</v>
      </c>
      <c r="I302" s="96" t="e">
        <f t="shared" si="78"/>
        <v>#DIV/0!</v>
      </c>
      <c r="J302" s="98">
        <f t="shared" si="79"/>
        <v>1238600</v>
      </c>
      <c r="K302" s="96">
        <f t="shared" si="80"/>
        <v>100</v>
      </c>
      <c r="L302" s="98">
        <f t="shared" si="81"/>
        <v>0</v>
      </c>
      <c r="M302" s="96">
        <f t="shared" si="82"/>
        <v>100</v>
      </c>
      <c r="N302" s="98">
        <f t="shared" si="83"/>
        <v>0</v>
      </c>
    </row>
    <row r="303" spans="1:14" ht="12" hidden="1" outlineLevel="3">
      <c r="A303" s="79" t="s">
        <v>237</v>
      </c>
      <c r="B303" s="94" t="s">
        <v>238</v>
      </c>
      <c r="C303" s="95"/>
      <c r="D303" s="95">
        <v>1205200</v>
      </c>
      <c r="E303" s="95">
        <v>2950247.79</v>
      </c>
      <c r="F303" s="95">
        <v>2714037.21</v>
      </c>
      <c r="G303" s="96">
        <f t="shared" si="77"/>
        <v>0.73075352643946001</v>
      </c>
      <c r="H303" s="100">
        <f t="shared" si="84"/>
        <v>3.5252818722411732</v>
      </c>
      <c r="I303" s="96" t="e">
        <f t="shared" si="78"/>
        <v>#DIV/0!</v>
      </c>
      <c r="J303" s="98">
        <f t="shared" si="79"/>
        <v>2714037.21</v>
      </c>
      <c r="K303" s="96">
        <f t="shared" si="80"/>
        <v>225.19392714902091</v>
      </c>
      <c r="L303" s="98">
        <f t="shared" si="81"/>
        <v>1508837.21</v>
      </c>
      <c r="M303" s="96">
        <f t="shared" si="82"/>
        <v>91.993534210900975</v>
      </c>
      <c r="N303" s="98">
        <f t="shared" si="83"/>
        <v>-236210.58000000007</v>
      </c>
    </row>
    <row r="304" spans="1:14" ht="24" hidden="1" outlineLevel="4">
      <c r="A304" s="79" t="s">
        <v>239</v>
      </c>
      <c r="B304" s="94" t="s">
        <v>240</v>
      </c>
      <c r="C304" s="95"/>
      <c r="D304" s="95">
        <v>1205200</v>
      </c>
      <c r="E304" s="95">
        <v>2950247.79</v>
      </c>
      <c r="F304" s="95">
        <v>2714037.21</v>
      </c>
      <c r="G304" s="96">
        <f t="shared" si="77"/>
        <v>0.73075352643946001</v>
      </c>
      <c r="H304" s="100">
        <f t="shared" si="84"/>
        <v>3.5252818722411732</v>
      </c>
      <c r="I304" s="96" t="e">
        <f t="shared" si="78"/>
        <v>#DIV/0!</v>
      </c>
      <c r="J304" s="98">
        <f t="shared" si="79"/>
        <v>2714037.21</v>
      </c>
      <c r="K304" s="96">
        <f t="shared" si="80"/>
        <v>225.19392714902091</v>
      </c>
      <c r="L304" s="98">
        <f t="shared" si="81"/>
        <v>1508837.21</v>
      </c>
      <c r="M304" s="96">
        <f t="shared" si="82"/>
        <v>91.993534210900975</v>
      </c>
      <c r="N304" s="98">
        <f t="shared" si="83"/>
        <v>-236210.58000000007</v>
      </c>
    </row>
    <row r="305" spans="1:14" ht="24" hidden="1" outlineLevel="7">
      <c r="A305" s="79" t="s">
        <v>239</v>
      </c>
      <c r="B305" s="94" t="s">
        <v>240</v>
      </c>
      <c r="C305" s="95"/>
      <c r="D305" s="95">
        <v>1205200</v>
      </c>
      <c r="E305" s="95">
        <v>2950247.79</v>
      </c>
      <c r="F305" s="95">
        <v>2714037.21</v>
      </c>
      <c r="G305" s="96">
        <f t="shared" si="77"/>
        <v>0.73075352643946001</v>
      </c>
      <c r="H305" s="100">
        <f t="shared" si="84"/>
        <v>3.5252818722411732</v>
      </c>
      <c r="I305" s="96" t="e">
        <f t="shared" si="78"/>
        <v>#DIV/0!</v>
      </c>
      <c r="J305" s="98">
        <f t="shared" si="79"/>
        <v>2714037.21</v>
      </c>
      <c r="K305" s="96">
        <f t="shared" si="80"/>
        <v>225.19392714902091</v>
      </c>
      <c r="L305" s="98">
        <f t="shared" si="81"/>
        <v>1508837.21</v>
      </c>
      <c r="M305" s="96">
        <f t="shared" si="82"/>
        <v>91.993534210900975</v>
      </c>
      <c r="N305" s="98">
        <f t="shared" si="83"/>
        <v>-236210.58000000007</v>
      </c>
    </row>
    <row r="306" spans="1:14" ht="12" outlineLevel="2">
      <c r="A306" s="79" t="s">
        <v>241</v>
      </c>
      <c r="B306" s="94" t="s">
        <v>242</v>
      </c>
      <c r="C306" s="95">
        <v>2708598</v>
      </c>
      <c r="D306" s="95">
        <v>0</v>
      </c>
      <c r="E306" s="95">
        <v>11154566</v>
      </c>
      <c r="F306" s="95">
        <v>10986320.189999999</v>
      </c>
      <c r="G306" s="96">
        <f t="shared" si="77"/>
        <v>2.9580626941498487</v>
      </c>
      <c r="H306" s="100" t="s">
        <v>297</v>
      </c>
      <c r="I306" s="96">
        <f t="shared" si="78"/>
        <v>405.60910810685084</v>
      </c>
      <c r="J306" s="98">
        <f t="shared" si="79"/>
        <v>8277722.1899999995</v>
      </c>
      <c r="K306" s="96">
        <v>0</v>
      </c>
      <c r="L306" s="98">
        <f t="shared" si="81"/>
        <v>10986320.189999999</v>
      </c>
      <c r="M306" s="96">
        <f t="shared" si="82"/>
        <v>98.491686633079226</v>
      </c>
      <c r="N306" s="98">
        <f t="shared" si="83"/>
        <v>-168245.81000000052</v>
      </c>
    </row>
    <row r="307" spans="1:14" s="89" customFormat="1" ht="24" outlineLevel="1">
      <c r="A307" s="90" t="s">
        <v>276</v>
      </c>
      <c r="B307" s="91" t="s">
        <v>278</v>
      </c>
      <c r="C307" s="92">
        <f>C308</f>
        <v>9963000</v>
      </c>
      <c r="D307" s="92">
        <f t="shared" ref="D307:F307" si="85">D308</f>
        <v>0</v>
      </c>
      <c r="E307" s="92">
        <f t="shared" si="85"/>
        <v>786741.29</v>
      </c>
      <c r="F307" s="92">
        <f t="shared" si="85"/>
        <v>788005.28</v>
      </c>
      <c r="G307" s="86">
        <f t="shared" si="77"/>
        <v>0.21217013351593439</v>
      </c>
      <c r="H307" s="101" t="s">
        <v>297</v>
      </c>
      <c r="I307" s="86">
        <f t="shared" si="78"/>
        <v>7.9093172739134801</v>
      </c>
      <c r="J307" s="88">
        <f t="shared" si="79"/>
        <v>-9174994.7200000007</v>
      </c>
      <c r="K307" s="86">
        <v>0</v>
      </c>
      <c r="L307" s="88">
        <f t="shared" si="81"/>
        <v>788005.28</v>
      </c>
      <c r="M307" s="86">
        <f t="shared" si="82"/>
        <v>100.16066145454245</v>
      </c>
      <c r="N307" s="88">
        <f t="shared" si="83"/>
        <v>1263.9899999999907</v>
      </c>
    </row>
    <row r="308" spans="1:14" ht="24" outlineLevel="2">
      <c r="A308" s="79" t="s">
        <v>485</v>
      </c>
      <c r="B308" s="94" t="s">
        <v>486</v>
      </c>
      <c r="C308" s="95">
        <f>C309+C311+C312</f>
        <v>9963000</v>
      </c>
      <c r="D308" s="95">
        <f t="shared" ref="D308:F308" si="86">D309+D311+D312</f>
        <v>0</v>
      </c>
      <c r="E308" s="95">
        <f t="shared" si="86"/>
        <v>786741.29</v>
      </c>
      <c r="F308" s="95">
        <f t="shared" si="86"/>
        <v>788005.28</v>
      </c>
      <c r="G308" s="96">
        <f t="shared" si="77"/>
        <v>0.21217013351593439</v>
      </c>
      <c r="H308" s="100" t="s">
        <v>297</v>
      </c>
      <c r="I308" s="96">
        <f t="shared" si="78"/>
        <v>7.9093172739134801</v>
      </c>
      <c r="J308" s="98">
        <f t="shared" si="79"/>
        <v>-9174994.7200000007</v>
      </c>
      <c r="K308" s="96">
        <v>0</v>
      </c>
      <c r="L308" s="98">
        <f t="shared" si="81"/>
        <v>788005.28</v>
      </c>
      <c r="M308" s="96">
        <f t="shared" si="82"/>
        <v>100.16066145454245</v>
      </c>
      <c r="N308" s="98">
        <f t="shared" si="83"/>
        <v>1263.9899999999907</v>
      </c>
    </row>
    <row r="309" spans="1:14" ht="48" outlineLevel="3" collapsed="1">
      <c r="A309" s="79" t="s">
        <v>487</v>
      </c>
      <c r="B309" s="94" t="s">
        <v>488</v>
      </c>
      <c r="C309" s="95">
        <v>0</v>
      </c>
      <c r="D309" s="95">
        <v>0</v>
      </c>
      <c r="E309" s="95">
        <v>6741.29</v>
      </c>
      <c r="F309" s="95">
        <v>8005.28</v>
      </c>
      <c r="G309" s="96">
        <f t="shared" si="77"/>
        <v>2.155418712971618E-3</v>
      </c>
      <c r="H309" s="100" t="s">
        <v>297</v>
      </c>
      <c r="I309" s="96">
        <v>0</v>
      </c>
      <c r="J309" s="98">
        <f t="shared" si="79"/>
        <v>8005.28</v>
      </c>
      <c r="K309" s="96">
        <v>0</v>
      </c>
      <c r="L309" s="98">
        <f t="shared" si="81"/>
        <v>8005.28</v>
      </c>
      <c r="M309" s="96">
        <f t="shared" si="82"/>
        <v>118.74997218633227</v>
      </c>
      <c r="N309" s="98">
        <f t="shared" si="83"/>
        <v>1263.9899999999998</v>
      </c>
    </row>
    <row r="310" spans="1:14" ht="48" hidden="1" outlineLevel="7">
      <c r="A310" s="79" t="s">
        <v>487</v>
      </c>
      <c r="B310" s="94" t="s">
        <v>488</v>
      </c>
      <c r="C310" s="95"/>
      <c r="D310" s="95">
        <v>0</v>
      </c>
      <c r="E310" s="95">
        <v>6741.29</v>
      </c>
      <c r="F310" s="95">
        <v>8005.28</v>
      </c>
      <c r="G310" s="96">
        <f t="shared" si="77"/>
        <v>2.155418712971618E-3</v>
      </c>
      <c r="H310" s="100">
        <f>G310/G$8*100</f>
        <v>1.0398114057623706E-2</v>
      </c>
      <c r="I310" s="96" t="e">
        <f t="shared" si="78"/>
        <v>#DIV/0!</v>
      </c>
      <c r="J310" s="98">
        <f t="shared" si="79"/>
        <v>8005.28</v>
      </c>
      <c r="K310" s="96" t="e">
        <f t="shared" si="80"/>
        <v>#DIV/0!</v>
      </c>
      <c r="L310" s="98">
        <f t="shared" si="81"/>
        <v>8005.28</v>
      </c>
      <c r="M310" s="96">
        <f t="shared" si="82"/>
        <v>118.74997218633227</v>
      </c>
      <c r="N310" s="98">
        <f t="shared" si="83"/>
        <v>1263.9899999999998</v>
      </c>
    </row>
    <row r="311" spans="1:14" ht="24" outlineLevel="3">
      <c r="A311" s="79" t="s">
        <v>489</v>
      </c>
      <c r="B311" s="94" t="s">
        <v>279</v>
      </c>
      <c r="C311" s="95">
        <v>9803000</v>
      </c>
      <c r="D311" s="95">
        <v>0</v>
      </c>
      <c r="E311" s="95">
        <v>375000</v>
      </c>
      <c r="F311" s="95">
        <v>375000</v>
      </c>
      <c r="G311" s="96">
        <f t="shared" si="77"/>
        <v>0.10096861288603981</v>
      </c>
      <c r="H311" s="100" t="s">
        <v>297</v>
      </c>
      <c r="I311" s="96">
        <f t="shared" si="78"/>
        <v>3.8253595838008776</v>
      </c>
      <c r="J311" s="98">
        <f t="shared" si="79"/>
        <v>-9428000</v>
      </c>
      <c r="K311" s="96">
        <v>0</v>
      </c>
      <c r="L311" s="98">
        <f t="shared" si="81"/>
        <v>375000</v>
      </c>
      <c r="M311" s="96">
        <f t="shared" si="82"/>
        <v>100</v>
      </c>
      <c r="N311" s="98">
        <f t="shared" si="83"/>
        <v>0</v>
      </c>
    </row>
    <row r="312" spans="1:14" ht="24" outlineLevel="3" collapsed="1">
      <c r="A312" s="79" t="s">
        <v>490</v>
      </c>
      <c r="B312" s="94" t="s">
        <v>491</v>
      </c>
      <c r="C312" s="95">
        <v>160000</v>
      </c>
      <c r="D312" s="95">
        <v>0</v>
      </c>
      <c r="E312" s="95">
        <v>405000</v>
      </c>
      <c r="F312" s="95">
        <v>405000</v>
      </c>
      <c r="G312" s="96">
        <f t="shared" si="77"/>
        <v>0.10904610191692299</v>
      </c>
      <c r="H312" s="100" t="s">
        <v>297</v>
      </c>
      <c r="I312" s="96">
        <f t="shared" si="78"/>
        <v>253.125</v>
      </c>
      <c r="J312" s="98">
        <f t="shared" si="79"/>
        <v>245000</v>
      </c>
      <c r="K312" s="96">
        <v>0</v>
      </c>
      <c r="L312" s="98">
        <f t="shared" si="81"/>
        <v>405000</v>
      </c>
      <c r="M312" s="96">
        <f t="shared" si="82"/>
        <v>100</v>
      </c>
      <c r="N312" s="98">
        <f t="shared" si="83"/>
        <v>0</v>
      </c>
    </row>
    <row r="313" spans="1:14" ht="24" hidden="1" outlineLevel="7">
      <c r="A313" s="79" t="s">
        <v>490</v>
      </c>
      <c r="B313" s="94" t="s">
        <v>491</v>
      </c>
      <c r="C313" s="95"/>
      <c r="D313" s="95">
        <v>0</v>
      </c>
      <c r="E313" s="95">
        <v>405000</v>
      </c>
      <c r="F313" s="95">
        <v>405000</v>
      </c>
      <c r="G313" s="96">
        <f t="shared" si="77"/>
        <v>0.10904610191692299</v>
      </c>
      <c r="H313" s="100">
        <f>G313/G$8*100</f>
        <v>0.52605732633182101</v>
      </c>
      <c r="I313" s="96" t="e">
        <f t="shared" si="78"/>
        <v>#DIV/0!</v>
      </c>
      <c r="J313" s="98">
        <f t="shared" si="79"/>
        <v>405000</v>
      </c>
      <c r="K313" s="96" t="e">
        <f t="shared" si="80"/>
        <v>#DIV/0!</v>
      </c>
      <c r="L313" s="98">
        <f t="shared" si="81"/>
        <v>405000</v>
      </c>
      <c r="M313" s="96">
        <f t="shared" si="82"/>
        <v>100</v>
      </c>
      <c r="N313" s="98">
        <f t="shared" si="83"/>
        <v>0</v>
      </c>
    </row>
    <row r="314" spans="1:14" s="89" customFormat="1" ht="144" outlineLevel="1" collapsed="1">
      <c r="A314" s="90" t="s">
        <v>247</v>
      </c>
      <c r="B314" s="91" t="s">
        <v>248</v>
      </c>
      <c r="C314" s="92">
        <v>587324.73</v>
      </c>
      <c r="D314" s="92">
        <v>0</v>
      </c>
      <c r="E314" s="92">
        <v>342295.6</v>
      </c>
      <c r="F314" s="92">
        <v>1996447.58</v>
      </c>
      <c r="G314" s="86">
        <f t="shared" si="77"/>
        <v>0.53754278093944263</v>
      </c>
      <c r="H314" s="101" t="s">
        <v>297</v>
      </c>
      <c r="I314" s="86">
        <f t="shared" si="78"/>
        <v>339.92227434387109</v>
      </c>
      <c r="J314" s="88">
        <f t="shared" si="79"/>
        <v>1409122.85</v>
      </c>
      <c r="K314" s="86">
        <v>0</v>
      </c>
      <c r="L314" s="88">
        <f t="shared" si="81"/>
        <v>1996447.58</v>
      </c>
      <c r="M314" s="86">
        <f t="shared" si="82"/>
        <v>583.2524811887738</v>
      </c>
      <c r="N314" s="88">
        <f t="shared" si="83"/>
        <v>1654151.98</v>
      </c>
    </row>
    <row r="315" spans="1:14" s="89" customFormat="1" ht="96" hidden="1" outlineLevel="2">
      <c r="A315" s="90" t="s">
        <v>249</v>
      </c>
      <c r="B315" s="91" t="s">
        <v>250</v>
      </c>
      <c r="C315" s="92"/>
      <c r="D315" s="92">
        <v>0</v>
      </c>
      <c r="E315" s="92">
        <v>342295.6</v>
      </c>
      <c r="F315" s="92">
        <v>351621.89</v>
      </c>
      <c r="G315" s="86">
        <f t="shared" si="77"/>
        <v>9.467406531644712E-2</v>
      </c>
      <c r="H315" s="101">
        <f t="shared" ref="H315:H325" si="87">G315/G$8*100</f>
        <v>0.45672412674849799</v>
      </c>
      <c r="I315" s="86" t="e">
        <f t="shared" si="78"/>
        <v>#DIV/0!</v>
      </c>
      <c r="J315" s="88">
        <f t="shared" si="79"/>
        <v>351621.89</v>
      </c>
      <c r="K315" s="86" t="e">
        <f t="shared" si="80"/>
        <v>#DIV/0!</v>
      </c>
      <c r="L315" s="88">
        <f t="shared" si="81"/>
        <v>351621.89</v>
      </c>
      <c r="M315" s="86">
        <f t="shared" si="82"/>
        <v>102.72463040716855</v>
      </c>
      <c r="N315" s="88">
        <f t="shared" si="83"/>
        <v>9326.2900000000373</v>
      </c>
    </row>
    <row r="316" spans="1:14" s="89" customFormat="1" ht="84" hidden="1" outlineLevel="3">
      <c r="A316" s="90" t="s">
        <v>251</v>
      </c>
      <c r="B316" s="91" t="s">
        <v>252</v>
      </c>
      <c r="C316" s="92"/>
      <c r="D316" s="92">
        <v>0</v>
      </c>
      <c r="E316" s="92">
        <v>342295.6</v>
      </c>
      <c r="F316" s="92">
        <v>342295.6</v>
      </c>
      <c r="G316" s="86">
        <f t="shared" si="77"/>
        <v>9.2162965143985934E-2</v>
      </c>
      <c r="H316" s="101">
        <f t="shared" si="87"/>
        <v>0.44461014358307771</v>
      </c>
      <c r="I316" s="86" t="e">
        <f t="shared" si="78"/>
        <v>#DIV/0!</v>
      </c>
      <c r="J316" s="88">
        <f t="shared" si="79"/>
        <v>342295.6</v>
      </c>
      <c r="K316" s="86" t="e">
        <f t="shared" si="80"/>
        <v>#DIV/0!</v>
      </c>
      <c r="L316" s="88">
        <f t="shared" si="81"/>
        <v>342295.6</v>
      </c>
      <c r="M316" s="86">
        <f t="shared" si="82"/>
        <v>100</v>
      </c>
      <c r="N316" s="88">
        <f t="shared" si="83"/>
        <v>0</v>
      </c>
    </row>
    <row r="317" spans="1:14" s="89" customFormat="1" ht="84" hidden="1" outlineLevel="4">
      <c r="A317" s="90" t="s">
        <v>253</v>
      </c>
      <c r="B317" s="91" t="s">
        <v>254</v>
      </c>
      <c r="C317" s="92"/>
      <c r="D317" s="92">
        <v>0</v>
      </c>
      <c r="E317" s="92">
        <v>342295.6</v>
      </c>
      <c r="F317" s="92">
        <v>342295.6</v>
      </c>
      <c r="G317" s="86">
        <f t="shared" si="77"/>
        <v>9.2162965143985934E-2</v>
      </c>
      <c r="H317" s="101">
        <f t="shared" si="87"/>
        <v>0.44461014358307771</v>
      </c>
      <c r="I317" s="86" t="e">
        <f t="shared" si="78"/>
        <v>#DIV/0!</v>
      </c>
      <c r="J317" s="88">
        <f t="shared" si="79"/>
        <v>342295.6</v>
      </c>
      <c r="K317" s="86" t="e">
        <f t="shared" si="80"/>
        <v>#DIV/0!</v>
      </c>
      <c r="L317" s="88">
        <f t="shared" si="81"/>
        <v>342295.6</v>
      </c>
      <c r="M317" s="86">
        <f t="shared" si="82"/>
        <v>100</v>
      </c>
      <c r="N317" s="88">
        <f t="shared" si="83"/>
        <v>0</v>
      </c>
    </row>
    <row r="318" spans="1:14" s="89" customFormat="1" ht="84" hidden="1" outlineLevel="7">
      <c r="A318" s="90" t="s">
        <v>253</v>
      </c>
      <c r="B318" s="91" t="s">
        <v>254</v>
      </c>
      <c r="C318" s="92"/>
      <c r="D318" s="92">
        <v>0</v>
      </c>
      <c r="E318" s="92">
        <v>342295.6</v>
      </c>
      <c r="F318" s="92">
        <v>342295.6</v>
      </c>
      <c r="G318" s="86">
        <f t="shared" si="77"/>
        <v>9.2162965143985934E-2</v>
      </c>
      <c r="H318" s="101">
        <f t="shared" si="87"/>
        <v>0.44461014358307771</v>
      </c>
      <c r="I318" s="86" t="e">
        <f t="shared" si="78"/>
        <v>#DIV/0!</v>
      </c>
      <c r="J318" s="88">
        <f t="shared" si="79"/>
        <v>342295.6</v>
      </c>
      <c r="K318" s="86" t="e">
        <f t="shared" si="80"/>
        <v>#DIV/0!</v>
      </c>
      <c r="L318" s="88">
        <f t="shared" si="81"/>
        <v>342295.6</v>
      </c>
      <c r="M318" s="86">
        <f t="shared" si="82"/>
        <v>100</v>
      </c>
      <c r="N318" s="88">
        <f t="shared" si="83"/>
        <v>0</v>
      </c>
    </row>
    <row r="319" spans="1:14" s="89" customFormat="1" ht="84" hidden="1" outlineLevel="3">
      <c r="A319" s="90" t="s">
        <v>492</v>
      </c>
      <c r="B319" s="91" t="s">
        <v>493</v>
      </c>
      <c r="C319" s="92"/>
      <c r="D319" s="92">
        <v>0</v>
      </c>
      <c r="E319" s="92">
        <v>0</v>
      </c>
      <c r="F319" s="92">
        <v>9326.2900000000009</v>
      </c>
      <c r="G319" s="86">
        <f t="shared" si="77"/>
        <v>2.5111001724611847E-3</v>
      </c>
      <c r="H319" s="101">
        <f t="shared" si="87"/>
        <v>1.2113983165420245E-2</v>
      </c>
      <c r="I319" s="86" t="e">
        <f t="shared" si="78"/>
        <v>#DIV/0!</v>
      </c>
      <c r="J319" s="88">
        <f t="shared" si="79"/>
        <v>9326.2900000000009</v>
      </c>
      <c r="K319" s="86" t="e">
        <f t="shared" si="80"/>
        <v>#DIV/0!</v>
      </c>
      <c r="L319" s="88">
        <f t="shared" si="81"/>
        <v>9326.2900000000009</v>
      </c>
      <c r="M319" s="86" t="e">
        <f t="shared" si="82"/>
        <v>#DIV/0!</v>
      </c>
      <c r="N319" s="88">
        <f t="shared" si="83"/>
        <v>9326.2900000000009</v>
      </c>
    </row>
    <row r="320" spans="1:14" s="89" customFormat="1" ht="84" hidden="1" outlineLevel="4">
      <c r="A320" s="90" t="s">
        <v>494</v>
      </c>
      <c r="B320" s="91" t="s">
        <v>495</v>
      </c>
      <c r="C320" s="92"/>
      <c r="D320" s="92">
        <v>0</v>
      </c>
      <c r="E320" s="92">
        <v>0</v>
      </c>
      <c r="F320" s="92">
        <v>9326.2900000000009</v>
      </c>
      <c r="G320" s="86">
        <f t="shared" si="77"/>
        <v>2.5111001724611847E-3</v>
      </c>
      <c r="H320" s="101">
        <f t="shared" si="87"/>
        <v>1.2113983165420245E-2</v>
      </c>
      <c r="I320" s="86" t="e">
        <f t="shared" si="78"/>
        <v>#DIV/0!</v>
      </c>
      <c r="J320" s="88">
        <f t="shared" si="79"/>
        <v>9326.2900000000009</v>
      </c>
      <c r="K320" s="86" t="e">
        <f t="shared" si="80"/>
        <v>#DIV/0!</v>
      </c>
      <c r="L320" s="88">
        <f t="shared" si="81"/>
        <v>9326.2900000000009</v>
      </c>
      <c r="M320" s="86" t="e">
        <f t="shared" si="82"/>
        <v>#DIV/0!</v>
      </c>
      <c r="N320" s="88">
        <f t="shared" si="83"/>
        <v>9326.2900000000009</v>
      </c>
    </row>
    <row r="321" spans="1:14" s="89" customFormat="1" ht="84" hidden="1" outlineLevel="7">
      <c r="A321" s="90" t="s">
        <v>494</v>
      </c>
      <c r="B321" s="91" t="s">
        <v>495</v>
      </c>
      <c r="C321" s="92"/>
      <c r="D321" s="92">
        <v>0</v>
      </c>
      <c r="E321" s="92">
        <v>0</v>
      </c>
      <c r="F321" s="92">
        <v>9326.2900000000009</v>
      </c>
      <c r="G321" s="86">
        <f t="shared" si="77"/>
        <v>2.5111001724611847E-3</v>
      </c>
      <c r="H321" s="101">
        <f t="shared" si="87"/>
        <v>1.2113983165420245E-2</v>
      </c>
      <c r="I321" s="86" t="e">
        <f t="shared" si="78"/>
        <v>#DIV/0!</v>
      </c>
      <c r="J321" s="88">
        <f t="shared" si="79"/>
        <v>9326.2900000000009</v>
      </c>
      <c r="K321" s="86" t="e">
        <f t="shared" si="80"/>
        <v>#DIV/0!</v>
      </c>
      <c r="L321" s="88">
        <f t="shared" si="81"/>
        <v>9326.2900000000009</v>
      </c>
      <c r="M321" s="86" t="e">
        <f t="shared" si="82"/>
        <v>#DIV/0!</v>
      </c>
      <c r="N321" s="88">
        <f t="shared" si="83"/>
        <v>9326.2900000000009</v>
      </c>
    </row>
    <row r="322" spans="1:14" s="89" customFormat="1" ht="48" hidden="1" outlineLevel="2">
      <c r="A322" s="90" t="s">
        <v>255</v>
      </c>
      <c r="B322" s="91" t="s">
        <v>256</v>
      </c>
      <c r="C322" s="92"/>
      <c r="D322" s="92">
        <v>0</v>
      </c>
      <c r="E322" s="92">
        <v>0</v>
      </c>
      <c r="F322" s="92">
        <v>1996447.58</v>
      </c>
      <c r="G322" s="86">
        <f t="shared" si="77"/>
        <v>0.53754278093944263</v>
      </c>
      <c r="H322" s="101">
        <f t="shared" si="87"/>
        <v>2.5931996940652704</v>
      </c>
      <c r="I322" s="86" t="e">
        <f t="shared" si="78"/>
        <v>#DIV/0!</v>
      </c>
      <c r="J322" s="88">
        <f t="shared" si="79"/>
        <v>1996447.58</v>
      </c>
      <c r="K322" s="86" t="e">
        <f t="shared" si="80"/>
        <v>#DIV/0!</v>
      </c>
      <c r="L322" s="88">
        <f t="shared" si="81"/>
        <v>1996447.58</v>
      </c>
      <c r="M322" s="86" t="e">
        <f t="shared" si="82"/>
        <v>#DIV/0!</v>
      </c>
      <c r="N322" s="88">
        <f t="shared" si="83"/>
        <v>1996447.58</v>
      </c>
    </row>
    <row r="323" spans="1:14" s="89" customFormat="1" ht="36" hidden="1" outlineLevel="3">
      <c r="A323" s="90" t="s">
        <v>257</v>
      </c>
      <c r="B323" s="91" t="s">
        <v>258</v>
      </c>
      <c r="C323" s="92"/>
      <c r="D323" s="92">
        <v>0</v>
      </c>
      <c r="E323" s="92">
        <v>0</v>
      </c>
      <c r="F323" s="92">
        <v>1996447.58</v>
      </c>
      <c r="G323" s="86">
        <f t="shared" si="77"/>
        <v>0.53754278093944263</v>
      </c>
      <c r="H323" s="101">
        <f t="shared" si="87"/>
        <v>2.5931996940652704</v>
      </c>
      <c r="I323" s="86" t="e">
        <f t="shared" si="78"/>
        <v>#DIV/0!</v>
      </c>
      <c r="J323" s="88">
        <f t="shared" si="79"/>
        <v>1996447.58</v>
      </c>
      <c r="K323" s="86" t="e">
        <f t="shared" si="80"/>
        <v>#DIV/0!</v>
      </c>
      <c r="L323" s="88">
        <f t="shared" si="81"/>
        <v>1996447.58</v>
      </c>
      <c r="M323" s="86" t="e">
        <f t="shared" si="82"/>
        <v>#DIV/0!</v>
      </c>
      <c r="N323" s="88">
        <f t="shared" si="83"/>
        <v>1996447.58</v>
      </c>
    </row>
    <row r="324" spans="1:14" s="89" customFormat="1" ht="48" hidden="1" outlineLevel="4">
      <c r="A324" s="90" t="s">
        <v>259</v>
      </c>
      <c r="B324" s="91" t="s">
        <v>260</v>
      </c>
      <c r="C324" s="92"/>
      <c r="D324" s="92">
        <v>0</v>
      </c>
      <c r="E324" s="92">
        <v>0</v>
      </c>
      <c r="F324" s="92">
        <v>1996447.58</v>
      </c>
      <c r="G324" s="86">
        <f t="shared" si="77"/>
        <v>0.53754278093944263</v>
      </c>
      <c r="H324" s="101">
        <f t="shared" si="87"/>
        <v>2.5931996940652704</v>
      </c>
      <c r="I324" s="86" t="e">
        <f t="shared" si="78"/>
        <v>#DIV/0!</v>
      </c>
      <c r="J324" s="88">
        <f t="shared" si="79"/>
        <v>1996447.58</v>
      </c>
      <c r="K324" s="86" t="e">
        <f t="shared" si="80"/>
        <v>#DIV/0!</v>
      </c>
      <c r="L324" s="88">
        <f t="shared" si="81"/>
        <v>1996447.58</v>
      </c>
      <c r="M324" s="86" t="e">
        <f t="shared" si="82"/>
        <v>#DIV/0!</v>
      </c>
      <c r="N324" s="88">
        <f t="shared" si="83"/>
        <v>1996447.58</v>
      </c>
    </row>
    <row r="325" spans="1:14" s="89" customFormat="1" ht="48" hidden="1" outlineLevel="7">
      <c r="A325" s="90" t="s">
        <v>259</v>
      </c>
      <c r="B325" s="91" t="s">
        <v>260</v>
      </c>
      <c r="C325" s="92"/>
      <c r="D325" s="92">
        <v>0</v>
      </c>
      <c r="E325" s="92">
        <v>0</v>
      </c>
      <c r="F325" s="92">
        <v>1996447.58</v>
      </c>
      <c r="G325" s="86">
        <f t="shared" si="77"/>
        <v>0.53754278093944263</v>
      </c>
      <c r="H325" s="101">
        <f t="shared" si="87"/>
        <v>2.5931996940652704</v>
      </c>
      <c r="I325" s="86" t="e">
        <f t="shared" si="78"/>
        <v>#DIV/0!</v>
      </c>
      <c r="J325" s="88">
        <f t="shared" si="79"/>
        <v>1996447.58</v>
      </c>
      <c r="K325" s="86" t="e">
        <f t="shared" si="80"/>
        <v>#DIV/0!</v>
      </c>
      <c r="L325" s="88">
        <f t="shared" si="81"/>
        <v>1996447.58</v>
      </c>
      <c r="M325" s="86" t="e">
        <f t="shared" si="82"/>
        <v>#DIV/0!</v>
      </c>
      <c r="N325" s="88">
        <f t="shared" si="83"/>
        <v>1996447.58</v>
      </c>
    </row>
    <row r="326" spans="1:14" s="89" customFormat="1" ht="72" outlineLevel="1" collapsed="1">
      <c r="A326" s="90" t="s">
        <v>261</v>
      </c>
      <c r="B326" s="91" t="s">
        <v>262</v>
      </c>
      <c r="C326" s="92">
        <v>-721621.36</v>
      </c>
      <c r="D326" s="92">
        <v>0</v>
      </c>
      <c r="E326" s="92">
        <v>0</v>
      </c>
      <c r="F326" s="92">
        <v>-2746790.08</v>
      </c>
      <c r="G326" s="86">
        <f t="shared" si="77"/>
        <v>-0.73957222471129147</v>
      </c>
      <c r="H326" s="101" t="s">
        <v>297</v>
      </c>
      <c r="I326" s="86">
        <f t="shared" si="78"/>
        <v>380.64145994791511</v>
      </c>
      <c r="J326" s="88">
        <f t="shared" si="79"/>
        <v>-2025168.7200000002</v>
      </c>
      <c r="K326" s="86">
        <v>0</v>
      </c>
      <c r="L326" s="88">
        <f t="shared" si="81"/>
        <v>-2746790.08</v>
      </c>
      <c r="M326" s="86">
        <v>0</v>
      </c>
      <c r="N326" s="88">
        <f t="shared" si="83"/>
        <v>-2746790.08</v>
      </c>
    </row>
    <row r="327" spans="1:14" ht="67.5" hidden="1" outlineLevel="2">
      <c r="A327" s="102" t="s">
        <v>263</v>
      </c>
      <c r="B327" s="103" t="s">
        <v>264</v>
      </c>
      <c r="C327" s="104"/>
      <c r="D327" s="104">
        <v>0</v>
      </c>
      <c r="E327" s="104">
        <v>0</v>
      </c>
      <c r="F327" s="104">
        <v>-2704829.63</v>
      </c>
      <c r="G327" s="105"/>
      <c r="H327" s="104"/>
      <c r="I327" s="104"/>
      <c r="J327" s="104"/>
      <c r="K327" s="104"/>
      <c r="L327" s="104"/>
      <c r="M327" s="104"/>
      <c r="N327" s="104"/>
    </row>
    <row r="328" spans="1:14" ht="81" hidden="1" outlineLevel="3">
      <c r="A328" s="102" t="s">
        <v>265</v>
      </c>
      <c r="B328" s="103" t="s">
        <v>266</v>
      </c>
      <c r="C328" s="104"/>
      <c r="D328" s="104">
        <v>0</v>
      </c>
      <c r="E328" s="104">
        <v>0</v>
      </c>
      <c r="F328" s="104">
        <v>-410922</v>
      </c>
      <c r="G328" s="105"/>
      <c r="H328" s="104"/>
      <c r="I328" s="104"/>
      <c r="J328" s="104"/>
      <c r="K328" s="104"/>
      <c r="L328" s="104"/>
      <c r="M328" s="104"/>
      <c r="N328" s="104"/>
    </row>
    <row r="329" spans="1:14" ht="81" hidden="1" outlineLevel="7">
      <c r="A329" s="106" t="s">
        <v>265</v>
      </c>
      <c r="B329" s="107" t="s">
        <v>266</v>
      </c>
      <c r="C329" s="108"/>
      <c r="D329" s="108">
        <v>0</v>
      </c>
      <c r="E329" s="108">
        <v>0</v>
      </c>
      <c r="F329" s="108">
        <v>-410922</v>
      </c>
      <c r="G329" s="106"/>
      <c r="H329" s="108"/>
      <c r="I329" s="108"/>
      <c r="J329" s="108"/>
      <c r="K329" s="108"/>
      <c r="L329" s="108"/>
      <c r="M329" s="108"/>
      <c r="N329" s="108"/>
    </row>
    <row r="330" spans="1:14" ht="67.5" hidden="1" outlineLevel="3">
      <c r="A330" s="102" t="s">
        <v>267</v>
      </c>
      <c r="B330" s="103" t="s">
        <v>268</v>
      </c>
      <c r="C330" s="104"/>
      <c r="D330" s="104">
        <v>0</v>
      </c>
      <c r="E330" s="104">
        <v>0</v>
      </c>
      <c r="F330" s="104">
        <v>-2293907.63</v>
      </c>
      <c r="G330" s="105"/>
      <c r="H330" s="104"/>
      <c r="I330" s="104"/>
      <c r="J330" s="104"/>
      <c r="K330" s="104"/>
      <c r="L330" s="104"/>
      <c r="M330" s="104"/>
      <c r="N330" s="104"/>
    </row>
    <row r="331" spans="1:14" ht="67.5" hidden="1" outlineLevel="7">
      <c r="A331" s="106" t="s">
        <v>267</v>
      </c>
      <c r="B331" s="107" t="s">
        <v>268</v>
      </c>
      <c r="C331" s="108"/>
      <c r="D331" s="108">
        <v>0</v>
      </c>
      <c r="E331" s="108">
        <v>0</v>
      </c>
      <c r="F331" s="108">
        <v>-2293907.63</v>
      </c>
      <c r="G331" s="106"/>
      <c r="H331" s="108"/>
      <c r="I331" s="108"/>
      <c r="J331" s="108"/>
      <c r="K331" s="108"/>
      <c r="L331" s="108"/>
      <c r="M331" s="108"/>
      <c r="N331" s="108"/>
    </row>
    <row r="332" spans="1:14" ht="54" hidden="1" outlineLevel="2">
      <c r="A332" s="102" t="s">
        <v>496</v>
      </c>
      <c r="B332" s="103" t="s">
        <v>497</v>
      </c>
      <c r="C332" s="104"/>
      <c r="D332" s="104">
        <v>0</v>
      </c>
      <c r="E332" s="104">
        <v>0</v>
      </c>
      <c r="F332" s="104">
        <v>-393582.34</v>
      </c>
      <c r="G332" s="105"/>
      <c r="H332" s="104"/>
      <c r="I332" s="104"/>
      <c r="J332" s="104"/>
      <c r="K332" s="104"/>
      <c r="L332" s="104"/>
      <c r="M332" s="104"/>
      <c r="N332" s="104"/>
    </row>
    <row r="333" spans="1:14" ht="67.5" hidden="1" outlineLevel="3">
      <c r="A333" s="102" t="s">
        <v>498</v>
      </c>
      <c r="B333" s="103" t="s">
        <v>499</v>
      </c>
      <c r="C333" s="104"/>
      <c r="D333" s="104">
        <v>0</v>
      </c>
      <c r="E333" s="104">
        <v>0</v>
      </c>
      <c r="F333" s="104">
        <v>-393582.34</v>
      </c>
      <c r="G333" s="105"/>
      <c r="H333" s="104"/>
      <c r="I333" s="104"/>
      <c r="J333" s="104"/>
      <c r="K333" s="104"/>
      <c r="L333" s="104"/>
      <c r="M333" s="104"/>
      <c r="N333" s="104"/>
    </row>
    <row r="334" spans="1:14" ht="67.5" hidden="1" outlineLevel="7">
      <c r="A334" s="106" t="s">
        <v>498</v>
      </c>
      <c r="B334" s="107" t="s">
        <v>499</v>
      </c>
      <c r="C334" s="108"/>
      <c r="D334" s="108">
        <v>0</v>
      </c>
      <c r="E334" s="108">
        <v>0</v>
      </c>
      <c r="F334" s="108">
        <v>-393582.34</v>
      </c>
      <c r="G334" s="106"/>
      <c r="H334" s="108"/>
      <c r="I334" s="108"/>
      <c r="J334" s="108"/>
      <c r="K334" s="108"/>
      <c r="L334" s="108"/>
      <c r="M334" s="108"/>
      <c r="N334" s="108"/>
    </row>
  </sheetData>
  <mergeCells count="4">
    <mergeCell ref="A2:N2"/>
    <mergeCell ref="I5:J5"/>
    <mergeCell ref="K5:L5"/>
    <mergeCell ref="M5:N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районный бюджет</vt:lpstr>
      <vt:lpstr>консолидированный бюджет</vt:lpstr>
      <vt:lpstr>'районный бюджет'!LAST_CELL</vt:lpstr>
      <vt:lpstr>'районный бюджет'!Заголовки_для_печати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Лидия Петровна Козынцева</dc:creator>
  <dc:description>POI HSSF rep:2.41.2.28</dc:description>
  <cp:lastModifiedBy>ksv</cp:lastModifiedBy>
  <cp:lastPrinted>2018-01-31T04:20:24Z</cp:lastPrinted>
  <dcterms:created xsi:type="dcterms:W3CDTF">2017-04-04T10:12:34Z</dcterms:created>
  <dcterms:modified xsi:type="dcterms:W3CDTF">2018-02-12T11:56:18Z</dcterms:modified>
</cp:coreProperties>
</file>