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район" sheetId="1" r:id="rId1"/>
  </sheets>
  <definedNames>
    <definedName name="_xlnm.Print_Titles" localSheetId="0">'район'!$4:$5</definedName>
  </definedNames>
  <calcPr fullCalcOnLoad="1"/>
</workbook>
</file>

<file path=xl/sharedStrings.xml><?xml version="1.0" encoding="utf-8"?>
<sst xmlns="http://schemas.openxmlformats.org/spreadsheetml/2006/main" count="132" uniqueCount="131">
  <si>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</si>
  <si>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</si>
  <si>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</si>
  <si>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</si>
  <si>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</si>
  <si>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</si>
  <si>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</si>
  <si>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</si>
  <si>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</si>
  <si>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</si>
  <si>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</si>
  <si>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</si>
  <si>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</si>
  <si>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</si>
  <si>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</si>
  <si>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</si>
  <si>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</si>
  <si>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</si>
  <si>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</si>
  <si>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</si>
  <si>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</si>
  <si>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</si>
  <si>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</si>
  <si>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</si>
  <si>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</si>
  <si>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</si>
  <si>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</si>
  <si>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</si>
  <si>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</si>
  <si>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</si>
  <si>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</si>
  <si>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</si>
  <si>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</si>
  <si>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</si>
  <si>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</si>
  <si>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</si>
  <si>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</si>
  <si>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</si>
  <si>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</si>
  <si>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</si>
  <si>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</si>
  <si>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</si>
  <si>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</si>
  <si>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</si>
  <si>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</si>
  <si>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</si>
  <si>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</si>
  <si>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</si>
  <si>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</si>
  <si>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</si>
  <si>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</si>
  <si>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</si>
  <si>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</si>
  <si>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</si>
  <si>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</si>
  <si>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</si>
  <si>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</si>
  <si>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Другие вопросы в области национальной безопасности и правоохранительной деятельности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</si>
  <si>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</si>
  <si>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</si>
  <si>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</si>
  <si>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</si>
  <si>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</si>
  <si>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</si>
  <si>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</si>
  <si>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</si>
  <si>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</si>
  <si>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</si>
  <si>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</si>
  <si>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</si>
  <si>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</si>
  <si>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</si>
  <si>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</si>
  <si>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</si>
  <si>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</si>
  <si>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</si>
  <si>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</si>
  <si>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</si>
  <si>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</si>
  <si>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</si>
  <si>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</si>
  <si>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</si>
  <si>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</si>
  <si>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</si>
  <si>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</si>
  <si>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</si>
  <si>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</si>
  <si>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</si>
  <si>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</si>
  <si>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</si>
  <si>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</si>
  <si>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</si>
  <si>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</si>
  <si>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</si>
  <si>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</si>
  <si>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</si>
  <si>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</si>
  <si>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</si>
  <si>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</si>
  <si>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</si>
  <si>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</si>
  <si>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</si>
  <si>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</si>
  <si>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</si>
  <si>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</si>
  <si>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</si>
  <si>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</si>
  <si>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</si>
  <si>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</si>
  <si>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</si>
  <si>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</si>
  <si>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</si>
  <si>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</si>
  <si>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</si>
  <si>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</si>
  <si>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</si>
  <si>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</si>
  <si>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</si>
  <si>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Начальное профессиональное образование</t>
  </si>
  <si>
    <t>0909</t>
  </si>
  <si>
    <t>Другие вопросы в области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</si>
  <si>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</si>
  <si>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Откл. исполн. от плана за 12 мес.</t>
  </si>
  <si>
    <t>Уточн. план 2017 г.</t>
  </si>
  <si>
    <t>исполнения бюджета Уинского района по расходам по состоянию на 01 апреля 2017 г.</t>
  </si>
  <si>
    <t>Перв. план 2017 г.</t>
  </si>
  <si>
    <t>Ут. план за 1 кв. 2017 г.</t>
  </si>
  <si>
    <t>Исполнено на 01.04.2017г.</t>
  </si>
  <si>
    <t>% исп.от перв. плана 2017 г.</t>
  </si>
  <si>
    <t>% исп.от уточн. плана 2017 г.</t>
  </si>
  <si>
    <t>% исп.от плана за 1 кв.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</si>
</sst>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0"/>
    <numFmt numFmtId="176" formatCode="0.00000"/>
    <numFmt numFmtId="177" formatCode="0.0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72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72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93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H8" sqref="H8"/>
    </sheetView>
  </sheetViews>
  <sheetFormatPr defaultColWidth="9.140625" defaultRowHeight="12.75"/>
  <cols>
    <col min="1" max="1" width="6.7109375" style="21" customWidth="1"/>
    <col min="2" max="2" width="34.57421875" style="21" customWidth="1"/>
    <col min="3" max="3" width="18.140625" style="21" customWidth="1"/>
    <col min="4" max="4" width="17.57421875" style="21" customWidth="1"/>
    <col min="5" max="5" width="17.7109375" style="21" customWidth="1"/>
    <col min="6" max="6" width="16.8515625" style="21" customWidth="1"/>
    <col min="7" max="7" width="17.8515625" style="21" customWidth="1"/>
    <col min="8" max="8" width="12.00390625" style="21" customWidth="1"/>
    <col min="9" max="9" width="17.7109375" style="21" customWidth="1"/>
    <col min="10" max="10" width="17.57421875" style="5" customWidth="1"/>
    <col min="11" max="11" width="15.7109375" style="5" customWidth="1"/>
    <col min="12" max="12" width="10.421875" style="5" customWidth="1"/>
    <col min="13" max="13" width="9.7109375" style="5" customWidth="1"/>
    <col min="14" max="14" width="9.28125" style="5" customWidth="1"/>
    <col min="15" max="15" width="9.140625" style="5" hidden="1" customWidth="1"/>
    <col min="16" max="16" width="11.8515625" style="5" hidden="1" customWidth="1"/>
    <col min="17" max="16384" width="9.140625" style="5" customWidth="1"/>
  </cols>
  <sheetData>
    <row r="1" spans="1:14" ht="15.7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9.5" customHeight="1">
      <c r="A2" s="31" t="s">
        <v>124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30"/>
      <c r="B3" s="30"/>
      <c r="C3" s="30"/>
      <c r="D3" s="30"/>
      <c r="E3" s="30"/>
      <c r="F3" s="30"/>
      <c r="G3" s="30"/>
      <c r="H3" s="22"/>
      <c r="I3" s="22"/>
      <c r="J3" s="6"/>
      <c r="K3" s="6"/>
      <c r="N3" s="11" t="s">
        <v>81</v>
      </c>
    </row>
    <row r="4" spans="1:14" ht="54.75" customHeight="1">
      <c r="A4" s="17" t="s">
        <v>1</v>
      </c>
      <c r="B4" s="17" t="s">
        <v>2</v>
      </c>
      <c r="C4" s="17" t="s">
        <v>125</v>
      </c>
      <c r="D4" s="17" t="s">
        <v>78</v>
      </c>
      <c r="E4" s="17" t="s">
        <v>123</v>
      </c>
      <c r="F4" s="17" t="s">
        <v>126</v>
      </c>
      <c r="G4" s="17" t="s">
        <v>127</v>
      </c>
      <c r="H4" s="17" t="s">
        <v>60</v>
      </c>
      <c r="I4" s="17" t="s">
        <v>79</v>
      </c>
      <c r="J4" s="3" t="s">
        <v>80</v>
      </c>
      <c r="K4" s="3" t="s">
        <v>122</v>
      </c>
      <c r="L4" s="3" t="s">
        <v>128</v>
      </c>
      <c r="M4" s="3" t="s">
        <v>129</v>
      </c>
      <c r="N4" s="3" t="s">
        <v>130</v>
      </c>
    </row>
    <row r="5" spans="1:14" ht="12.75">
      <c r="A5" s="18" t="s">
        <v>61</v>
      </c>
      <c r="B5" s="18" t="s">
        <v>62</v>
      </c>
      <c r="C5" s="18" t="s">
        <v>63</v>
      </c>
      <c r="D5" s="18" t="s">
        <v>64</v>
      </c>
      <c r="E5" s="18" t="s">
        <v>65</v>
      </c>
      <c r="F5" s="18" t="s">
        <v>66</v>
      </c>
      <c r="G5" s="18" t="s">
        <v>67</v>
      </c>
      <c r="H5" s="18" t="s">
        <v>68</v>
      </c>
      <c r="I5" s="18" t="s">
        <v>69</v>
      </c>
      <c r="J5" s="4" t="s">
        <v>70</v>
      </c>
      <c r="K5" s="4" t="s">
        <v>71</v>
      </c>
      <c r="L5" s="4" t="s">
        <v>72</v>
      </c>
      <c r="M5" s="4" t="s">
        <v>73</v>
      </c>
      <c r="N5" s="4" t="s">
        <v>74</v>
      </c>
    </row>
    <row r="6" spans="1:16" s="2" customFormat="1" ht="47.25">
      <c r="A6" s="12" t="s">
        <v>3</v>
      </c>
      <c r="B6" s="13" t="s">
        <v>106</v>
      </c>
      <c r="C6" s="14">
        <v>1053860</v>
      </c>
      <c r="D6" s="14">
        <f>E6-C6</f>
        <v>0</v>
      </c>
      <c r="E6" s="14">
        <v>1053860</v>
      </c>
      <c r="F6" s="14">
        <v>209233.02</v>
      </c>
      <c r="G6" s="14">
        <v>209233.02</v>
      </c>
      <c r="H6" s="15">
        <f>G6/G56*100</f>
        <v>0.3372609498893646</v>
      </c>
      <c r="I6" s="14">
        <f>G6-C6</f>
        <v>-844626.98</v>
      </c>
      <c r="J6" s="1">
        <f>G6-E6</f>
        <v>-844626.98</v>
      </c>
      <c r="K6" s="1">
        <f>G6-F6</f>
        <v>0</v>
      </c>
      <c r="L6" s="7">
        <f>G6/C6*100</f>
        <v>19.853967320137397</v>
      </c>
      <c r="M6" s="7">
        <f>G6/E6*100</f>
        <v>19.853967320137397</v>
      </c>
      <c r="N6" s="7">
        <f>G6/F6*100</f>
        <v>100</v>
      </c>
      <c r="O6" s="2">
        <f>G6/G56*100</f>
        <v>0.3372609498893646</v>
      </c>
      <c r="P6" s="2">
        <f>G6/G56*100</f>
        <v>0.3372609498893646</v>
      </c>
    </row>
    <row r="7" spans="1:16" s="2" customFormat="1" ht="103.5" customHeight="1">
      <c r="A7" s="12" t="s">
        <v>55</v>
      </c>
      <c r="B7" s="13" t="s">
        <v>110</v>
      </c>
      <c r="C7" s="14">
        <v>1799000</v>
      </c>
      <c r="D7" s="14">
        <f aca="true" t="shared" si="0" ref="D7:D13">E7-C7</f>
        <v>0</v>
      </c>
      <c r="E7" s="14">
        <v>1799000</v>
      </c>
      <c r="F7" s="14">
        <v>365815.56</v>
      </c>
      <c r="G7" s="14">
        <v>365815.56</v>
      </c>
      <c r="H7" s="15">
        <f>G7/G56*100</f>
        <v>0.5896550326994747</v>
      </c>
      <c r="I7" s="14">
        <f aca="true" t="shared" si="1" ref="I7:I56">G7-C7</f>
        <v>-1433184.44</v>
      </c>
      <c r="J7" s="1">
        <f aca="true" t="shared" si="2" ref="J7:J56">G7-E7</f>
        <v>-1433184.44</v>
      </c>
      <c r="K7" s="1">
        <f aca="true" t="shared" si="3" ref="K7:K56">G7-F7</f>
        <v>0</v>
      </c>
      <c r="L7" s="7">
        <f aca="true" t="shared" si="4" ref="L7:L56">G7/C7*100</f>
        <v>20.334383546414674</v>
      </c>
      <c r="M7" s="7">
        <f aca="true" t="shared" si="5" ref="M7:M56">G7/E7*100</f>
        <v>20.334383546414674</v>
      </c>
      <c r="N7" s="7">
        <f aca="true" t="shared" si="6" ref="N7:N56">G7/F7*100</f>
        <v>100</v>
      </c>
      <c r="O7" s="2">
        <f>G7/G56*100</f>
        <v>0.5896550326994747</v>
      </c>
      <c r="P7" s="2">
        <f>G7/G56*100</f>
        <v>0.5896550326994747</v>
      </c>
    </row>
    <row r="8" spans="1:16" s="2" customFormat="1" ht="94.5">
      <c r="A8" s="12" t="s">
        <v>4</v>
      </c>
      <c r="B8" s="13" t="s">
        <v>107</v>
      </c>
      <c r="C8" s="14">
        <v>16961040</v>
      </c>
      <c r="D8" s="14">
        <f t="shared" si="0"/>
        <v>832</v>
      </c>
      <c r="E8" s="14">
        <v>16961872</v>
      </c>
      <c r="F8" s="14">
        <v>4628604.02</v>
      </c>
      <c r="G8" s="14">
        <v>4521466.39</v>
      </c>
      <c r="H8" s="15">
        <f>G8/G56*100</f>
        <v>7.288113747936327</v>
      </c>
      <c r="I8" s="14">
        <f t="shared" si="1"/>
        <v>-12439573.61</v>
      </c>
      <c r="J8" s="1">
        <f t="shared" si="2"/>
        <v>-12440405.61</v>
      </c>
      <c r="K8" s="1">
        <f t="shared" si="3"/>
        <v>-107137.62999999989</v>
      </c>
      <c r="L8" s="7">
        <f t="shared" si="4"/>
        <v>26.657954877766926</v>
      </c>
      <c r="M8" s="7">
        <f t="shared" si="5"/>
        <v>26.656647273366996</v>
      </c>
      <c r="N8" s="7">
        <f t="shared" si="6"/>
        <v>97.68531441581386</v>
      </c>
      <c r="O8" s="2">
        <f>G8/G56*100</f>
        <v>7.288113747936327</v>
      </c>
      <c r="P8" s="2">
        <f>G8/G56*100</f>
        <v>7.288113747936327</v>
      </c>
    </row>
    <row r="9" spans="1:16" s="2" customFormat="1" ht="15.75" hidden="1">
      <c r="A9" s="12" t="s">
        <v>108</v>
      </c>
      <c r="B9" s="13" t="s">
        <v>109</v>
      </c>
      <c r="C9" s="14">
        <v>0</v>
      </c>
      <c r="D9" s="14">
        <f>E9-C9</f>
        <v>0</v>
      </c>
      <c r="E9" s="14">
        <v>0</v>
      </c>
      <c r="F9" s="14">
        <v>0</v>
      </c>
      <c r="G9" s="14">
        <v>0</v>
      </c>
      <c r="H9" s="15">
        <f>G9/G56*100</f>
        <v>0</v>
      </c>
      <c r="I9" s="14">
        <f t="shared" si="1"/>
        <v>0</v>
      </c>
      <c r="J9" s="1">
        <f t="shared" si="2"/>
        <v>0</v>
      </c>
      <c r="K9" s="1">
        <f t="shared" si="3"/>
        <v>0</v>
      </c>
      <c r="L9" s="7">
        <v>0</v>
      </c>
      <c r="M9" s="7" t="e">
        <f t="shared" si="5"/>
        <v>#DIV/0!</v>
      </c>
      <c r="N9" s="7" t="e">
        <f t="shared" si="6"/>
        <v>#DIV/0!</v>
      </c>
      <c r="O9" s="2">
        <f>G9/G56*100</f>
        <v>0</v>
      </c>
      <c r="P9" s="2">
        <f>G9/G56*100</f>
        <v>0</v>
      </c>
    </row>
    <row r="10" spans="1:16" s="2" customFormat="1" ht="79.5" customHeight="1">
      <c r="A10" s="12" t="s">
        <v>56</v>
      </c>
      <c r="B10" s="13" t="s">
        <v>121</v>
      </c>
      <c r="C10" s="14">
        <v>7316851</v>
      </c>
      <c r="D10" s="14">
        <f>E10-C10</f>
        <v>4271</v>
      </c>
      <c r="E10" s="14">
        <v>7321122</v>
      </c>
      <c r="F10" s="14">
        <v>1583575.49</v>
      </c>
      <c r="G10" s="14">
        <v>1583575.49</v>
      </c>
      <c r="H10" s="15">
        <f>G10/G56*100</f>
        <v>2.5525520492841713</v>
      </c>
      <c r="I10" s="14">
        <f t="shared" si="1"/>
        <v>-5733275.51</v>
      </c>
      <c r="J10" s="1">
        <f t="shared" si="2"/>
        <v>-5737546.51</v>
      </c>
      <c r="K10" s="1">
        <f t="shared" si="3"/>
        <v>0</v>
      </c>
      <c r="L10" s="7">
        <f t="shared" si="4"/>
        <v>21.642855512569547</v>
      </c>
      <c r="M10" s="7">
        <f t="shared" si="5"/>
        <v>21.63022949214615</v>
      </c>
      <c r="N10" s="7">
        <f t="shared" si="6"/>
        <v>100</v>
      </c>
      <c r="O10" s="2">
        <f>G10/G56*100</f>
        <v>2.5525520492841713</v>
      </c>
      <c r="P10" s="2">
        <f>G10/G56*100</f>
        <v>2.5525520492841713</v>
      </c>
    </row>
    <row r="11" spans="1:16" s="2" customFormat="1" ht="41.25" customHeight="1">
      <c r="A11" s="12" t="s">
        <v>5</v>
      </c>
      <c r="B11" s="13" t="s">
        <v>6</v>
      </c>
      <c r="C11" s="14">
        <v>87000</v>
      </c>
      <c r="D11" s="14">
        <f t="shared" si="0"/>
        <v>0</v>
      </c>
      <c r="E11" s="14">
        <v>87000</v>
      </c>
      <c r="F11" s="14">
        <v>87000</v>
      </c>
      <c r="G11" s="14">
        <v>87000</v>
      </c>
      <c r="H11" s="15">
        <f>G11/G56*100</f>
        <v>0.14023457024314193</v>
      </c>
      <c r="I11" s="14">
        <f t="shared" si="1"/>
        <v>0</v>
      </c>
      <c r="J11" s="1">
        <f t="shared" si="2"/>
        <v>0</v>
      </c>
      <c r="K11" s="1">
        <f t="shared" si="3"/>
        <v>0</v>
      </c>
      <c r="L11" s="7">
        <f t="shared" si="4"/>
        <v>100</v>
      </c>
      <c r="M11" s="7">
        <f t="shared" si="5"/>
        <v>100</v>
      </c>
      <c r="N11" s="7">
        <f t="shared" si="6"/>
        <v>100</v>
      </c>
      <c r="O11" s="2">
        <f>G11/G56*100</f>
        <v>0.14023457024314193</v>
      </c>
      <c r="P11" s="2">
        <f>G11/G56*100</f>
        <v>0.14023457024314193</v>
      </c>
    </row>
    <row r="12" spans="1:16" s="2" customFormat="1" ht="15.75">
      <c r="A12" s="12" t="s">
        <v>85</v>
      </c>
      <c r="B12" s="13" t="s">
        <v>7</v>
      </c>
      <c r="C12" s="14">
        <v>100000</v>
      </c>
      <c r="D12" s="14">
        <f t="shared" si="0"/>
        <v>-30000</v>
      </c>
      <c r="E12" s="14">
        <v>70000</v>
      </c>
      <c r="F12" s="14">
        <v>0</v>
      </c>
      <c r="G12" s="14">
        <v>0</v>
      </c>
      <c r="H12" s="15">
        <f>G12/G56*100</f>
        <v>0</v>
      </c>
      <c r="I12" s="14">
        <f t="shared" si="1"/>
        <v>-100000</v>
      </c>
      <c r="J12" s="1">
        <f t="shared" si="2"/>
        <v>-70000</v>
      </c>
      <c r="K12" s="1">
        <f t="shared" si="3"/>
        <v>0</v>
      </c>
      <c r="L12" s="7">
        <f t="shared" si="4"/>
        <v>0</v>
      </c>
      <c r="M12" s="7">
        <v>0</v>
      </c>
      <c r="N12" s="7">
        <v>0</v>
      </c>
      <c r="O12" s="2" t="e">
        <f>G12/G62*100</f>
        <v>#DIV/0!</v>
      </c>
      <c r="P12" s="2">
        <f>G12/G56*100</f>
        <v>0</v>
      </c>
    </row>
    <row r="13" spans="1:16" s="2" customFormat="1" ht="31.5">
      <c r="A13" s="12" t="s">
        <v>90</v>
      </c>
      <c r="B13" s="13" t="s">
        <v>8</v>
      </c>
      <c r="C13" s="14">
        <v>4733998</v>
      </c>
      <c r="D13" s="14">
        <f t="shared" si="0"/>
        <v>264900</v>
      </c>
      <c r="E13" s="14">
        <v>4998898</v>
      </c>
      <c r="F13" s="14">
        <v>989798.34</v>
      </c>
      <c r="G13" s="14">
        <v>901845.17</v>
      </c>
      <c r="H13" s="15">
        <f>G13/G56*100</f>
        <v>1.4536766648368196</v>
      </c>
      <c r="I13" s="14">
        <f t="shared" si="1"/>
        <v>-3832152.83</v>
      </c>
      <c r="J13" s="1">
        <f t="shared" si="2"/>
        <v>-4097052.83</v>
      </c>
      <c r="K13" s="1">
        <f t="shared" si="3"/>
        <v>-87953.16999999993</v>
      </c>
      <c r="L13" s="7">
        <f t="shared" si="4"/>
        <v>19.050391867508182</v>
      </c>
      <c r="M13" s="7">
        <f t="shared" si="5"/>
        <v>18.040879609866014</v>
      </c>
      <c r="N13" s="7">
        <f t="shared" si="6"/>
        <v>91.11403136925851</v>
      </c>
      <c r="O13" s="2">
        <f>G13/G56*100</f>
        <v>1.4536766648368196</v>
      </c>
      <c r="P13" s="2">
        <f>G13/G56*100</f>
        <v>1.4536766648368196</v>
      </c>
    </row>
    <row r="14" spans="1:16" s="10" customFormat="1" ht="31.5">
      <c r="A14" s="28" t="s">
        <v>36</v>
      </c>
      <c r="B14" s="26" t="s">
        <v>37</v>
      </c>
      <c r="C14" s="19">
        <f>SUM(C6:C13)</f>
        <v>32051749</v>
      </c>
      <c r="D14" s="19">
        <f>SUM(D6:D13)</f>
        <v>240003</v>
      </c>
      <c r="E14" s="19">
        <f>SUM(E6:E13)</f>
        <v>32291752</v>
      </c>
      <c r="F14" s="19">
        <f>SUM(F6:F13)</f>
        <v>7864026.43</v>
      </c>
      <c r="G14" s="19">
        <f>SUM(G6:G13)</f>
        <v>7668935.63</v>
      </c>
      <c r="H14" s="24">
        <f>G14/G56*100</f>
        <v>12.3614930148893</v>
      </c>
      <c r="I14" s="19">
        <f t="shared" si="1"/>
        <v>-24382813.37</v>
      </c>
      <c r="J14" s="8">
        <f t="shared" si="2"/>
        <v>-24622816.37</v>
      </c>
      <c r="K14" s="8">
        <f t="shared" si="3"/>
        <v>-195090.7999999998</v>
      </c>
      <c r="L14" s="7">
        <f t="shared" si="4"/>
        <v>23.9267305818475</v>
      </c>
      <c r="M14" s="7">
        <f t="shared" si="5"/>
        <v>23.748899192586393</v>
      </c>
      <c r="N14" s="7">
        <f t="shared" si="6"/>
        <v>97.51919958895662</v>
      </c>
      <c r="O14" s="2">
        <f>G14/G56*100</f>
        <v>12.3614930148893</v>
      </c>
      <c r="P14" s="2">
        <f>G14/G56*100</f>
        <v>12.3614930148893</v>
      </c>
    </row>
    <row r="15" spans="1:16" s="2" customFormat="1" ht="63" hidden="1">
      <c r="A15" s="12" t="s">
        <v>115</v>
      </c>
      <c r="B15" s="13" t="s">
        <v>116</v>
      </c>
      <c r="C15" s="14">
        <v>0</v>
      </c>
      <c r="D15" s="14">
        <f>E15-C15</f>
        <v>0</v>
      </c>
      <c r="E15" s="14">
        <v>0</v>
      </c>
      <c r="F15" s="14">
        <v>0</v>
      </c>
      <c r="G15" s="14">
        <v>0</v>
      </c>
      <c r="H15" s="15">
        <f>G15/G56*100</f>
        <v>0</v>
      </c>
      <c r="I15" s="14">
        <f t="shared" si="1"/>
        <v>0</v>
      </c>
      <c r="J15" s="1">
        <f t="shared" si="2"/>
        <v>0</v>
      </c>
      <c r="K15" s="1">
        <f t="shared" si="3"/>
        <v>0</v>
      </c>
      <c r="L15" s="7">
        <v>0</v>
      </c>
      <c r="M15" s="7" t="e">
        <f t="shared" si="5"/>
        <v>#DIV/0!</v>
      </c>
      <c r="N15" s="7" t="e">
        <f t="shared" si="6"/>
        <v>#DIV/0!</v>
      </c>
      <c r="O15" s="2">
        <f>G15/G56*100</f>
        <v>0</v>
      </c>
      <c r="P15" s="2">
        <f>G15/G56*100</f>
        <v>0</v>
      </c>
    </row>
    <row r="16" spans="1:16" s="2" customFormat="1" ht="56.25" customHeight="1">
      <c r="A16" s="12" t="s">
        <v>82</v>
      </c>
      <c r="B16" s="13" t="s">
        <v>57</v>
      </c>
      <c r="C16" s="14">
        <v>100000</v>
      </c>
      <c r="D16" s="14">
        <f>E16-C16</f>
        <v>0</v>
      </c>
      <c r="E16" s="14">
        <v>100000</v>
      </c>
      <c r="F16" s="14">
        <v>0</v>
      </c>
      <c r="G16" s="14">
        <v>0</v>
      </c>
      <c r="H16" s="15">
        <f>G16/G56*100</f>
        <v>0</v>
      </c>
      <c r="I16" s="14">
        <f t="shared" si="1"/>
        <v>-100000</v>
      </c>
      <c r="J16" s="1">
        <f t="shared" si="2"/>
        <v>-100000</v>
      </c>
      <c r="K16" s="1">
        <f t="shared" si="3"/>
        <v>0</v>
      </c>
      <c r="L16" s="7">
        <v>0</v>
      </c>
      <c r="M16" s="7">
        <f t="shared" si="5"/>
        <v>0</v>
      </c>
      <c r="N16" s="7" t="e">
        <f t="shared" si="6"/>
        <v>#DIV/0!</v>
      </c>
      <c r="O16" s="2">
        <f>G16/G56*100</f>
        <v>0</v>
      </c>
      <c r="P16" s="2">
        <f>G16/G56*100</f>
        <v>0</v>
      </c>
    </row>
    <row r="17" spans="1:16" s="10" customFormat="1" ht="47.25">
      <c r="A17" s="28" t="s">
        <v>38</v>
      </c>
      <c r="B17" s="26" t="s">
        <v>39</v>
      </c>
      <c r="C17" s="19">
        <f>C15+C16</f>
        <v>100000</v>
      </c>
      <c r="D17" s="19">
        <f>D15+D16</f>
        <v>0</v>
      </c>
      <c r="E17" s="19">
        <f>E15+E16</f>
        <v>100000</v>
      </c>
      <c r="F17" s="19">
        <f>F15+F16</f>
        <v>0</v>
      </c>
      <c r="G17" s="19">
        <f>G15+G16</f>
        <v>0</v>
      </c>
      <c r="H17" s="24">
        <f>G17/G56*100</f>
        <v>0</v>
      </c>
      <c r="I17" s="14">
        <f t="shared" si="1"/>
        <v>-100000</v>
      </c>
      <c r="J17" s="1">
        <f t="shared" si="2"/>
        <v>-100000</v>
      </c>
      <c r="K17" s="1">
        <f t="shared" si="3"/>
        <v>0</v>
      </c>
      <c r="L17" s="7">
        <v>0</v>
      </c>
      <c r="M17" s="7">
        <f t="shared" si="5"/>
        <v>0</v>
      </c>
      <c r="N17" s="7" t="e">
        <f t="shared" si="6"/>
        <v>#DIV/0!</v>
      </c>
      <c r="O17" s="2">
        <f>G17/G56*100</f>
        <v>0</v>
      </c>
      <c r="P17" s="2">
        <f>G17/G56*100</f>
        <v>0</v>
      </c>
    </row>
    <row r="18" spans="1:16" s="2" customFormat="1" ht="31.5">
      <c r="A18" s="12" t="s">
        <v>9</v>
      </c>
      <c r="B18" s="13" t="s">
        <v>10</v>
      </c>
      <c r="C18" s="14">
        <v>3062500</v>
      </c>
      <c r="D18" s="14">
        <f>E18-C18</f>
        <v>0</v>
      </c>
      <c r="E18" s="14">
        <v>3062500</v>
      </c>
      <c r="F18" s="14">
        <v>10625</v>
      </c>
      <c r="G18" s="14">
        <v>0</v>
      </c>
      <c r="H18" s="15">
        <f>G18/G56*100</f>
        <v>0</v>
      </c>
      <c r="I18" s="14">
        <f t="shared" si="1"/>
        <v>-3062500</v>
      </c>
      <c r="J18" s="1">
        <f t="shared" si="2"/>
        <v>-3062500</v>
      </c>
      <c r="K18" s="1">
        <f t="shared" si="3"/>
        <v>-10625</v>
      </c>
      <c r="L18" s="7">
        <f t="shared" si="4"/>
        <v>0</v>
      </c>
      <c r="M18" s="7">
        <f t="shared" si="5"/>
        <v>0</v>
      </c>
      <c r="N18" s="7">
        <f t="shared" si="6"/>
        <v>0</v>
      </c>
      <c r="O18" s="2">
        <f>G18/G56*100</f>
        <v>0</v>
      </c>
      <c r="P18" s="2">
        <f>G18/G56*100</f>
        <v>0</v>
      </c>
    </row>
    <row r="19" spans="1:16" s="2" customFormat="1" ht="15.75">
      <c r="A19" s="12" t="s">
        <v>89</v>
      </c>
      <c r="B19" s="13" t="s">
        <v>105</v>
      </c>
      <c r="C19" s="14">
        <v>48000</v>
      </c>
      <c r="D19" s="14">
        <f>E19-C19</f>
        <v>1687221</v>
      </c>
      <c r="E19" s="14">
        <v>1735221</v>
      </c>
      <c r="F19" s="14">
        <v>181982.53</v>
      </c>
      <c r="G19" s="14">
        <v>181982.53</v>
      </c>
      <c r="H19" s="15">
        <f>G19/G56*100</f>
        <v>0.2933361136357435</v>
      </c>
      <c r="I19" s="14">
        <f t="shared" si="1"/>
        <v>133982.53</v>
      </c>
      <c r="J19" s="1">
        <f t="shared" si="2"/>
        <v>-1553238.47</v>
      </c>
      <c r="K19" s="1">
        <f t="shared" si="3"/>
        <v>0</v>
      </c>
      <c r="L19" s="7">
        <v>0</v>
      </c>
      <c r="M19" s="7">
        <f t="shared" si="5"/>
        <v>10.487570747472512</v>
      </c>
      <c r="N19" s="7">
        <f t="shared" si="6"/>
        <v>100</v>
      </c>
      <c r="O19" s="2">
        <f>G19/G56*100</f>
        <v>0.2933361136357435</v>
      </c>
      <c r="P19" s="2" t="e">
        <f>G19/G69*100</f>
        <v>#DIV/0!</v>
      </c>
    </row>
    <row r="20" spans="1:16" s="2" customFormat="1" ht="15.75">
      <c r="A20" s="12" t="s">
        <v>11</v>
      </c>
      <c r="B20" s="13" t="s">
        <v>12</v>
      </c>
      <c r="C20" s="14">
        <v>900100</v>
      </c>
      <c r="D20" s="14">
        <f>E20-C20</f>
        <v>0</v>
      </c>
      <c r="E20" s="14">
        <v>900100</v>
      </c>
      <c r="F20" s="14">
        <v>158440.32</v>
      </c>
      <c r="G20" s="14">
        <v>158440.32</v>
      </c>
      <c r="H20" s="15">
        <f>G20/G56*100</f>
        <v>0.25538862280903324</v>
      </c>
      <c r="I20" s="14">
        <f t="shared" si="1"/>
        <v>-741659.6799999999</v>
      </c>
      <c r="J20" s="1">
        <f t="shared" si="2"/>
        <v>-741659.6799999999</v>
      </c>
      <c r="K20" s="1">
        <f t="shared" si="3"/>
        <v>0</v>
      </c>
      <c r="L20" s="7">
        <f t="shared" si="4"/>
        <v>17.60252416398178</v>
      </c>
      <c r="M20" s="7">
        <f t="shared" si="5"/>
        <v>17.60252416398178</v>
      </c>
      <c r="N20" s="7">
        <f t="shared" si="6"/>
        <v>100</v>
      </c>
      <c r="O20" s="2">
        <f>G20/G56*100</f>
        <v>0.25538862280903324</v>
      </c>
      <c r="P20" s="2">
        <f>G20/G56*100</f>
        <v>0.25538862280903324</v>
      </c>
    </row>
    <row r="21" spans="1:16" s="2" customFormat="1" ht="31.5">
      <c r="A21" s="12" t="s">
        <v>83</v>
      </c>
      <c r="B21" s="13" t="s">
        <v>114</v>
      </c>
      <c r="C21" s="14">
        <v>15099000</v>
      </c>
      <c r="D21" s="14">
        <f>E21-C21</f>
        <v>561091.3599999994</v>
      </c>
      <c r="E21" s="14">
        <v>15660091.36</v>
      </c>
      <c r="F21" s="14">
        <v>2579324.9</v>
      </c>
      <c r="G21" s="14">
        <v>2579324.9</v>
      </c>
      <c r="H21" s="15">
        <f>G21/G56*100</f>
        <v>4.1575921709073</v>
      </c>
      <c r="I21" s="14">
        <f t="shared" si="1"/>
        <v>-12519675.1</v>
      </c>
      <c r="J21" s="1">
        <f t="shared" si="2"/>
        <v>-13080766.459999999</v>
      </c>
      <c r="K21" s="1">
        <f t="shared" si="3"/>
        <v>0</v>
      </c>
      <c r="L21" s="7">
        <f t="shared" si="4"/>
        <v>17.08275316246109</v>
      </c>
      <c r="M21" s="7">
        <f t="shared" si="5"/>
        <v>16.470688712508252</v>
      </c>
      <c r="N21" s="7">
        <f t="shared" si="6"/>
        <v>100</v>
      </c>
      <c r="O21" s="2">
        <f>G21/G56*100</f>
        <v>4.1575921709073</v>
      </c>
      <c r="P21" s="2">
        <f>G21/G56*100</f>
        <v>4.1575921709073</v>
      </c>
    </row>
    <row r="22" spans="1:16" s="2" customFormat="1" ht="31.5">
      <c r="A22" s="12" t="s">
        <v>84</v>
      </c>
      <c r="B22" s="13" t="s">
        <v>13</v>
      </c>
      <c r="C22" s="14">
        <v>800000</v>
      </c>
      <c r="D22" s="14">
        <f>E22-C22</f>
        <v>0</v>
      </c>
      <c r="E22" s="14">
        <v>800000</v>
      </c>
      <c r="F22" s="14">
        <v>0</v>
      </c>
      <c r="G22" s="14">
        <v>0</v>
      </c>
      <c r="H22" s="15">
        <f>G22/G56*100</f>
        <v>0</v>
      </c>
      <c r="I22" s="14">
        <f t="shared" si="1"/>
        <v>-800000</v>
      </c>
      <c r="J22" s="1">
        <f t="shared" si="2"/>
        <v>-800000</v>
      </c>
      <c r="K22" s="1">
        <f t="shared" si="3"/>
        <v>0</v>
      </c>
      <c r="L22" s="7">
        <f t="shared" si="4"/>
        <v>0</v>
      </c>
      <c r="M22" s="7">
        <f t="shared" si="5"/>
        <v>0</v>
      </c>
      <c r="N22" s="7" t="e">
        <f t="shared" si="6"/>
        <v>#DIV/0!</v>
      </c>
      <c r="O22" s="2">
        <f>G22/G56*100</f>
        <v>0</v>
      </c>
      <c r="P22" s="2">
        <f>G22/G56*100</f>
        <v>0</v>
      </c>
    </row>
    <row r="23" spans="1:16" s="10" customFormat="1" ht="15.75">
      <c r="A23" s="28" t="s">
        <v>40</v>
      </c>
      <c r="B23" s="26" t="s">
        <v>41</v>
      </c>
      <c r="C23" s="19">
        <f>SUM(C18:C22)</f>
        <v>19909600</v>
      </c>
      <c r="D23" s="19">
        <f>SUM(D18:D22)</f>
        <v>2248312.3599999994</v>
      </c>
      <c r="E23" s="19">
        <f>SUM(E18:E22)</f>
        <v>22157912.36</v>
      </c>
      <c r="F23" s="19">
        <f>SUM(F18:F22)</f>
        <v>2930372.75</v>
      </c>
      <c r="G23" s="19">
        <f>SUM(G18:G22)</f>
        <v>2919747.75</v>
      </c>
      <c r="H23" s="24">
        <f>H18+H19+H20+H21+H22</f>
        <v>4.706316907352077</v>
      </c>
      <c r="I23" s="19">
        <f t="shared" si="1"/>
        <v>-16989852.25</v>
      </c>
      <c r="J23" s="8">
        <f t="shared" si="2"/>
        <v>-19238164.61</v>
      </c>
      <c r="K23" s="8">
        <f t="shared" si="3"/>
        <v>-10625</v>
      </c>
      <c r="L23" s="9">
        <f t="shared" si="4"/>
        <v>14.665024661469845</v>
      </c>
      <c r="M23" s="9">
        <f t="shared" si="5"/>
        <v>13.176998367728899</v>
      </c>
      <c r="N23" s="9">
        <f t="shared" si="6"/>
        <v>99.63741814074677</v>
      </c>
      <c r="O23" s="2">
        <f>G23/G56*100</f>
        <v>4.706316907352077</v>
      </c>
      <c r="P23" s="2">
        <f>G23/G56*100</f>
        <v>4.706316907352077</v>
      </c>
    </row>
    <row r="24" spans="1:16" s="2" customFormat="1" ht="15.75">
      <c r="A24" s="12" t="s">
        <v>14</v>
      </c>
      <c r="B24" s="13" t="s">
        <v>15</v>
      </c>
      <c r="C24" s="14">
        <v>304000</v>
      </c>
      <c r="D24" s="14">
        <f>E24-C24</f>
        <v>1000000</v>
      </c>
      <c r="E24" s="14">
        <v>1304000</v>
      </c>
      <c r="F24" s="14">
        <v>18371.7</v>
      </c>
      <c r="G24" s="14">
        <v>18371.7</v>
      </c>
      <c r="H24" s="15">
        <f>G24/G56*100</f>
        <v>0.029613189127999207</v>
      </c>
      <c r="I24" s="14">
        <f t="shared" si="1"/>
        <v>-285628.3</v>
      </c>
      <c r="J24" s="1">
        <f t="shared" si="2"/>
        <v>-1285628.3</v>
      </c>
      <c r="K24" s="1">
        <f t="shared" si="3"/>
        <v>0</v>
      </c>
      <c r="L24" s="7">
        <f t="shared" si="4"/>
        <v>6.043322368421053</v>
      </c>
      <c r="M24" s="7">
        <f t="shared" si="5"/>
        <v>1.408872699386503</v>
      </c>
      <c r="N24" s="7">
        <f t="shared" si="6"/>
        <v>100</v>
      </c>
      <c r="O24" s="2">
        <f>G24/G56*100</f>
        <v>0.029613189127999207</v>
      </c>
      <c r="P24" s="2">
        <f>G24/G56*100</f>
        <v>0.029613189127999207</v>
      </c>
    </row>
    <row r="25" spans="1:16" s="2" customFormat="1" ht="15.75">
      <c r="A25" s="12" t="s">
        <v>16</v>
      </c>
      <c r="B25" s="13" t="s">
        <v>17</v>
      </c>
      <c r="C25" s="14">
        <v>8211408.45</v>
      </c>
      <c r="D25" s="14">
        <f>E25-C25</f>
        <v>1155392.4500000002</v>
      </c>
      <c r="E25" s="14">
        <v>9366800.9</v>
      </c>
      <c r="F25" s="14">
        <v>1237558.38</v>
      </c>
      <c r="G25" s="14">
        <v>1237558.38</v>
      </c>
      <c r="H25" s="15">
        <f>G25/G56*100</f>
        <v>1.9948099720701027</v>
      </c>
      <c r="I25" s="14">
        <f t="shared" si="1"/>
        <v>-6973850.07</v>
      </c>
      <c r="J25" s="1">
        <f t="shared" si="2"/>
        <v>-8129242.5200000005</v>
      </c>
      <c r="K25" s="1">
        <f t="shared" si="3"/>
        <v>0</v>
      </c>
      <c r="L25" s="7">
        <f t="shared" si="4"/>
        <v>15.071207181272293</v>
      </c>
      <c r="M25" s="7">
        <f t="shared" si="5"/>
        <v>13.212177703061883</v>
      </c>
      <c r="N25" s="7">
        <f t="shared" si="6"/>
        <v>100</v>
      </c>
      <c r="O25" s="2">
        <f>G25/G56*100</f>
        <v>1.9948099720701027</v>
      </c>
      <c r="P25" s="2">
        <f>G25/G56*100</f>
        <v>1.9948099720701027</v>
      </c>
    </row>
    <row r="26" spans="1:16" s="2" customFormat="1" ht="15.75">
      <c r="A26" s="12" t="s">
        <v>75</v>
      </c>
      <c r="B26" s="13" t="s">
        <v>76</v>
      </c>
      <c r="C26" s="14">
        <v>506500</v>
      </c>
      <c r="D26" s="14">
        <f>E26-C26</f>
        <v>0</v>
      </c>
      <c r="E26" s="14">
        <v>506500</v>
      </c>
      <c r="F26" s="14">
        <v>82500</v>
      </c>
      <c r="G26" s="14">
        <v>82500</v>
      </c>
      <c r="H26" s="15">
        <f>G26/G56*100</f>
        <v>0.13298105798918633</v>
      </c>
      <c r="I26" s="14">
        <f t="shared" si="1"/>
        <v>-424000</v>
      </c>
      <c r="J26" s="1">
        <f t="shared" si="2"/>
        <v>-424000</v>
      </c>
      <c r="K26" s="1">
        <f t="shared" si="3"/>
        <v>0</v>
      </c>
      <c r="L26" s="7">
        <f t="shared" si="4"/>
        <v>16.288252714708786</v>
      </c>
      <c r="M26" s="7">
        <f t="shared" si="5"/>
        <v>16.288252714708786</v>
      </c>
      <c r="N26" s="7">
        <f t="shared" si="6"/>
        <v>100</v>
      </c>
      <c r="O26" s="2">
        <f>G26/G56*100</f>
        <v>0.13298105798918633</v>
      </c>
      <c r="P26" s="2">
        <f>G26/G56*100</f>
        <v>0.13298105798918633</v>
      </c>
    </row>
    <row r="27" spans="1:16" s="10" customFormat="1" ht="31.5">
      <c r="A27" s="28" t="s">
        <v>42</v>
      </c>
      <c r="B27" s="26" t="s">
        <v>43</v>
      </c>
      <c r="C27" s="19">
        <f>SUM(C24:C26)</f>
        <v>9021908.45</v>
      </c>
      <c r="D27" s="19">
        <f>SUM(D24:D26)</f>
        <v>2155392.45</v>
      </c>
      <c r="E27" s="19">
        <f>SUM(E24:E26)</f>
        <v>11177300.9</v>
      </c>
      <c r="F27" s="19">
        <f>SUM(F24:F26)</f>
        <v>1338430.0799999998</v>
      </c>
      <c r="G27" s="19">
        <f>SUM(G24:G26)</f>
        <v>1338430.0799999998</v>
      </c>
      <c r="H27" s="24">
        <f>H24+H25+H26</f>
        <v>2.1574042191872884</v>
      </c>
      <c r="I27" s="19">
        <f t="shared" si="1"/>
        <v>-7683478.369999999</v>
      </c>
      <c r="J27" s="8">
        <f t="shared" si="2"/>
        <v>-9838870.82</v>
      </c>
      <c r="K27" s="8">
        <f t="shared" si="3"/>
        <v>0</v>
      </c>
      <c r="L27" s="9">
        <f t="shared" si="4"/>
        <v>14.835332096503373</v>
      </c>
      <c r="M27" s="9">
        <f t="shared" si="5"/>
        <v>11.974537430588452</v>
      </c>
      <c r="N27" s="9">
        <f t="shared" si="6"/>
        <v>100</v>
      </c>
      <c r="O27" s="2">
        <f>G27/G56*100</f>
        <v>2.1574042191872884</v>
      </c>
      <c r="P27" s="2">
        <f>G27/G56*100</f>
        <v>2.1574042191872884</v>
      </c>
    </row>
    <row r="28" spans="1:16" s="2" customFormat="1" ht="47.25" hidden="1">
      <c r="A28" s="12" t="s">
        <v>87</v>
      </c>
      <c r="B28" s="13" t="s">
        <v>88</v>
      </c>
      <c r="C28" s="14">
        <v>0</v>
      </c>
      <c r="D28" s="14">
        <f>E28-C28</f>
        <v>0</v>
      </c>
      <c r="E28" s="14">
        <v>0</v>
      </c>
      <c r="F28" s="14">
        <v>0</v>
      </c>
      <c r="G28" s="14">
        <v>0</v>
      </c>
      <c r="H28" s="15" t="e">
        <f>G28/G54*100</f>
        <v>#DIV/0!</v>
      </c>
      <c r="I28" s="14">
        <f t="shared" si="1"/>
        <v>0</v>
      </c>
      <c r="J28" s="1">
        <f t="shared" si="2"/>
        <v>0</v>
      </c>
      <c r="K28" s="1">
        <f t="shared" si="3"/>
        <v>0</v>
      </c>
      <c r="L28" s="7" t="e">
        <f t="shared" si="4"/>
        <v>#DIV/0!</v>
      </c>
      <c r="M28" s="7" t="e">
        <f t="shared" si="5"/>
        <v>#DIV/0!</v>
      </c>
      <c r="N28" s="7" t="e">
        <f t="shared" si="6"/>
        <v>#DIV/0!</v>
      </c>
      <c r="O28" s="2" t="e">
        <f>G28/G78*100</f>
        <v>#DIV/0!</v>
      </c>
      <c r="P28" s="2" t="e">
        <f>G28/G78*100</f>
        <v>#DIV/0!</v>
      </c>
    </row>
    <row r="29" spans="1:16" s="10" customFormat="1" ht="15.75" hidden="1">
      <c r="A29" s="28" t="s">
        <v>44</v>
      </c>
      <c r="B29" s="26" t="s">
        <v>45</v>
      </c>
      <c r="C29" s="19">
        <v>0</v>
      </c>
      <c r="D29" s="19">
        <f>D28</f>
        <v>0</v>
      </c>
      <c r="E29" s="19">
        <v>0</v>
      </c>
      <c r="F29" s="19">
        <f>F28</f>
        <v>0</v>
      </c>
      <c r="G29" s="19">
        <f>G28</f>
        <v>0</v>
      </c>
      <c r="H29" s="15">
        <f>G29/G55*100</f>
        <v>0</v>
      </c>
      <c r="I29" s="19">
        <f t="shared" si="1"/>
        <v>0</v>
      </c>
      <c r="J29" s="8">
        <f t="shared" si="2"/>
        <v>0</v>
      </c>
      <c r="K29" s="8">
        <f t="shared" si="3"/>
        <v>0</v>
      </c>
      <c r="L29" s="9" t="e">
        <f t="shared" si="4"/>
        <v>#DIV/0!</v>
      </c>
      <c r="M29" s="9" t="e">
        <f t="shared" si="5"/>
        <v>#DIV/0!</v>
      </c>
      <c r="N29" s="9" t="e">
        <f t="shared" si="6"/>
        <v>#DIV/0!</v>
      </c>
      <c r="O29" s="2" t="e">
        <f>G29/G79*100</f>
        <v>#DIV/0!</v>
      </c>
      <c r="P29" s="2" t="e">
        <f>G29/G79*100</f>
        <v>#DIV/0!</v>
      </c>
    </row>
    <row r="30" spans="1:16" s="2" customFormat="1" ht="15.75">
      <c r="A30" s="12" t="s">
        <v>18</v>
      </c>
      <c r="B30" s="13" t="s">
        <v>19</v>
      </c>
      <c r="C30" s="14">
        <v>50045300</v>
      </c>
      <c r="D30" s="14">
        <f>E30-C30</f>
        <v>341720.6700000018</v>
      </c>
      <c r="E30" s="14">
        <v>50387020.67</v>
      </c>
      <c r="F30" s="14">
        <v>9542475.34</v>
      </c>
      <c r="G30" s="14">
        <v>9527061.84</v>
      </c>
      <c r="H30" s="15">
        <f>G30/G56*100</f>
        <v>15.356591066807324</v>
      </c>
      <c r="I30" s="14">
        <f t="shared" si="1"/>
        <v>-40518238.16</v>
      </c>
      <c r="J30" s="1">
        <f t="shared" si="2"/>
        <v>-40859958.83</v>
      </c>
      <c r="K30" s="1">
        <f t="shared" si="3"/>
        <v>-15413.5</v>
      </c>
      <c r="L30" s="7">
        <f t="shared" si="4"/>
        <v>19.03687627009929</v>
      </c>
      <c r="M30" s="7">
        <f t="shared" si="5"/>
        <v>18.907769725849917</v>
      </c>
      <c r="N30" s="7">
        <f t="shared" si="6"/>
        <v>99.83847482491896</v>
      </c>
      <c r="O30" s="2">
        <f>G30/G56*100</f>
        <v>15.356591066807324</v>
      </c>
      <c r="P30" s="2">
        <f>G30/G56*100</f>
        <v>15.356591066807324</v>
      </c>
    </row>
    <row r="31" spans="1:16" s="2" customFormat="1" ht="15.75">
      <c r="A31" s="12" t="s">
        <v>20</v>
      </c>
      <c r="B31" s="13" t="s">
        <v>21</v>
      </c>
      <c r="C31" s="14">
        <v>101976121.55</v>
      </c>
      <c r="D31" s="14">
        <f>E31-C31</f>
        <v>105202.43999999762</v>
      </c>
      <c r="E31" s="14">
        <v>102081323.99</v>
      </c>
      <c r="F31" s="14">
        <v>21424625.06</v>
      </c>
      <c r="G31" s="14">
        <v>21424625.06</v>
      </c>
      <c r="H31" s="15">
        <f>G31/G56*100</f>
        <v>34.53417342424769</v>
      </c>
      <c r="I31" s="14">
        <f t="shared" si="1"/>
        <v>-80551496.49</v>
      </c>
      <c r="J31" s="1">
        <f t="shared" si="2"/>
        <v>-80656698.92999999</v>
      </c>
      <c r="K31" s="1">
        <f t="shared" si="3"/>
        <v>0</v>
      </c>
      <c r="L31" s="7">
        <f t="shared" si="4"/>
        <v>21.00945273692849</v>
      </c>
      <c r="M31" s="7">
        <f t="shared" si="5"/>
        <v>20.987800924387283</v>
      </c>
      <c r="N31" s="7">
        <f t="shared" si="6"/>
        <v>100</v>
      </c>
      <c r="O31" s="2">
        <f>G31/G56*100</f>
        <v>34.53417342424769</v>
      </c>
      <c r="P31" s="2">
        <f>G31/G56*100</f>
        <v>34.53417342424769</v>
      </c>
    </row>
    <row r="32" spans="1:16" s="2" customFormat="1" ht="30.75" customHeight="1">
      <c r="A32" s="12" t="s">
        <v>117</v>
      </c>
      <c r="B32" s="13" t="s">
        <v>118</v>
      </c>
      <c r="C32" s="14">
        <v>11139200</v>
      </c>
      <c r="D32" s="14">
        <f>E32-C32</f>
        <v>-8268.5</v>
      </c>
      <c r="E32" s="14">
        <v>11130931.5</v>
      </c>
      <c r="F32" s="14">
        <v>2107679.83</v>
      </c>
      <c r="G32" s="14">
        <v>2107679.83</v>
      </c>
      <c r="H32" s="15">
        <f>G32/G56*100</f>
        <v>3.3973514387377985</v>
      </c>
      <c r="I32" s="14">
        <f t="shared" si="1"/>
        <v>-9031520.17</v>
      </c>
      <c r="J32" s="1">
        <f t="shared" si="2"/>
        <v>-9023251.67</v>
      </c>
      <c r="K32" s="1">
        <f t="shared" si="3"/>
        <v>0</v>
      </c>
      <c r="L32" s="7">
        <f t="shared" si="4"/>
        <v>18.92128546035622</v>
      </c>
      <c r="M32" s="7">
        <f t="shared" si="5"/>
        <v>18.935340946083443</v>
      </c>
      <c r="N32" s="7">
        <f t="shared" si="6"/>
        <v>100</v>
      </c>
      <c r="O32" s="2" t="e">
        <f>G32/G82*100</f>
        <v>#DIV/0!</v>
      </c>
      <c r="P32" s="2" t="e">
        <f>G32/G82*100</f>
        <v>#DIV/0!</v>
      </c>
    </row>
    <row r="33" spans="1:16" s="2" customFormat="1" ht="31.5">
      <c r="A33" s="12" t="s">
        <v>22</v>
      </c>
      <c r="B33" s="13" t="s">
        <v>23</v>
      </c>
      <c r="C33" s="14">
        <v>2488900</v>
      </c>
      <c r="D33" s="14">
        <f>E33-C33</f>
        <v>0</v>
      </c>
      <c r="E33" s="14">
        <v>2488900</v>
      </c>
      <c r="F33" s="14">
        <v>0</v>
      </c>
      <c r="G33" s="14">
        <v>0</v>
      </c>
      <c r="H33" s="15">
        <f>G33/G56*100</f>
        <v>0</v>
      </c>
      <c r="I33" s="14">
        <f t="shared" si="1"/>
        <v>-2488900</v>
      </c>
      <c r="J33" s="1">
        <f t="shared" si="2"/>
        <v>-2488900</v>
      </c>
      <c r="K33" s="1">
        <f t="shared" si="3"/>
        <v>0</v>
      </c>
      <c r="L33" s="7">
        <f t="shared" si="4"/>
        <v>0</v>
      </c>
      <c r="M33" s="7">
        <f t="shared" si="5"/>
        <v>0</v>
      </c>
      <c r="N33" s="7" t="e">
        <f t="shared" si="6"/>
        <v>#DIV/0!</v>
      </c>
      <c r="O33" s="2">
        <f>G33/G56*100</f>
        <v>0</v>
      </c>
      <c r="P33" s="2">
        <f>G33/G56*100</f>
        <v>0</v>
      </c>
    </row>
    <row r="34" spans="1:16" s="2" customFormat="1" ht="31.5">
      <c r="A34" s="12" t="s">
        <v>24</v>
      </c>
      <c r="B34" s="13" t="s">
        <v>25</v>
      </c>
      <c r="C34" s="14">
        <v>8272200</v>
      </c>
      <c r="D34" s="14">
        <f>E34-C34</f>
        <v>210000</v>
      </c>
      <c r="E34" s="14">
        <v>8482200</v>
      </c>
      <c r="F34" s="14">
        <v>1441928.36</v>
      </c>
      <c r="G34" s="14">
        <v>1441442.87</v>
      </c>
      <c r="H34" s="15">
        <f>G34/G56*100</f>
        <v>2.3234496713159905</v>
      </c>
      <c r="I34" s="14">
        <f t="shared" si="1"/>
        <v>-6830757.13</v>
      </c>
      <c r="J34" s="1">
        <f t="shared" si="2"/>
        <v>-7040757.13</v>
      </c>
      <c r="K34" s="1">
        <f t="shared" si="3"/>
        <v>-485.4899999999907</v>
      </c>
      <c r="L34" s="7">
        <f t="shared" si="4"/>
        <v>17.425145305964556</v>
      </c>
      <c r="M34" s="7">
        <f t="shared" si="5"/>
        <v>16.993738299026198</v>
      </c>
      <c r="N34" s="7">
        <f t="shared" si="6"/>
        <v>99.96633050479706</v>
      </c>
      <c r="O34" s="2">
        <f>G34/G56*100</f>
        <v>2.3234496713159905</v>
      </c>
      <c r="P34" s="2">
        <f>G34/G56*100</f>
        <v>2.3234496713159905</v>
      </c>
    </row>
    <row r="35" spans="1:16" s="10" customFormat="1" ht="15.75">
      <c r="A35" s="28" t="s">
        <v>46</v>
      </c>
      <c r="B35" s="26" t="s">
        <v>47</v>
      </c>
      <c r="C35" s="19">
        <f>SUM(C30:C34)</f>
        <v>173921721.55</v>
      </c>
      <c r="D35" s="19">
        <f>SUM(D30:D34)</f>
        <v>648654.6099999994</v>
      </c>
      <c r="E35" s="19">
        <f>SUM(E30:E34)</f>
        <v>174570376.16</v>
      </c>
      <c r="F35" s="19">
        <f>SUM(F30:F34)</f>
        <v>34516708.589999996</v>
      </c>
      <c r="G35" s="19">
        <f>SUM(G30:G34)</f>
        <v>34500809.599999994</v>
      </c>
      <c r="H35" s="24">
        <f>G35/G56*100</f>
        <v>55.61156560110879</v>
      </c>
      <c r="I35" s="19">
        <f t="shared" si="1"/>
        <v>-139420911.95000002</v>
      </c>
      <c r="J35" s="8">
        <f t="shared" si="2"/>
        <v>-140069566.56</v>
      </c>
      <c r="K35" s="8">
        <f t="shared" si="3"/>
        <v>-15898.990000002086</v>
      </c>
      <c r="L35" s="9">
        <f t="shared" si="4"/>
        <v>19.83697567648645</v>
      </c>
      <c r="M35" s="9">
        <f t="shared" si="5"/>
        <v>19.763267032419503</v>
      </c>
      <c r="N35" s="9">
        <f t="shared" si="6"/>
        <v>99.95393827902639</v>
      </c>
      <c r="O35" s="2">
        <f>G35/G56*100</f>
        <v>55.61156560110879</v>
      </c>
      <c r="P35" s="2">
        <f>G35/G56*100</f>
        <v>55.61156560110879</v>
      </c>
    </row>
    <row r="36" spans="1:16" s="2" customFormat="1" ht="15.75">
      <c r="A36" s="12" t="s">
        <v>26</v>
      </c>
      <c r="B36" s="13" t="s">
        <v>27</v>
      </c>
      <c r="C36" s="14">
        <v>10460613</v>
      </c>
      <c r="D36" s="14">
        <f>E36-C36</f>
        <v>4716000</v>
      </c>
      <c r="E36" s="14">
        <v>15176613</v>
      </c>
      <c r="F36" s="14">
        <v>4214096.69</v>
      </c>
      <c r="G36" s="14">
        <v>4214096.69</v>
      </c>
      <c r="H36" s="15">
        <f>G36/G56*100</f>
        <v>6.792667106726402</v>
      </c>
      <c r="I36" s="14">
        <f t="shared" si="1"/>
        <v>-6246516.31</v>
      </c>
      <c r="J36" s="1">
        <f t="shared" si="2"/>
        <v>-10962516.309999999</v>
      </c>
      <c r="K36" s="1">
        <f t="shared" si="3"/>
        <v>0</v>
      </c>
      <c r="L36" s="7">
        <f t="shared" si="4"/>
        <v>40.28537036978617</v>
      </c>
      <c r="M36" s="7">
        <f t="shared" si="5"/>
        <v>27.767043213133263</v>
      </c>
      <c r="N36" s="7">
        <f t="shared" si="6"/>
        <v>100</v>
      </c>
      <c r="O36" s="2">
        <f>G36/G56*100</f>
        <v>6.792667106726402</v>
      </c>
      <c r="P36" s="2">
        <f>G36/G56*100</f>
        <v>6.792667106726402</v>
      </c>
    </row>
    <row r="37" spans="1:16" s="2" customFormat="1" ht="47.25">
      <c r="A37" s="12" t="s">
        <v>91</v>
      </c>
      <c r="B37" s="13" t="s">
        <v>28</v>
      </c>
      <c r="C37" s="14">
        <v>6831200</v>
      </c>
      <c r="D37" s="14">
        <f>E37-C37</f>
        <v>0</v>
      </c>
      <c r="E37" s="14">
        <v>6831200</v>
      </c>
      <c r="F37" s="14">
        <v>1253459.45</v>
      </c>
      <c r="G37" s="14">
        <v>1253459.45</v>
      </c>
      <c r="H37" s="15">
        <f>G37/G56*100</f>
        <v>2.0204407734247707</v>
      </c>
      <c r="I37" s="14">
        <f t="shared" si="1"/>
        <v>-5577740.55</v>
      </c>
      <c r="J37" s="1">
        <f t="shared" si="2"/>
        <v>-5577740.55</v>
      </c>
      <c r="K37" s="1">
        <f t="shared" si="3"/>
        <v>0</v>
      </c>
      <c r="L37" s="7">
        <f t="shared" si="4"/>
        <v>18.349037504391614</v>
      </c>
      <c r="M37" s="7">
        <f t="shared" si="5"/>
        <v>18.349037504391614</v>
      </c>
      <c r="N37" s="7">
        <f t="shared" si="6"/>
        <v>100</v>
      </c>
      <c r="O37" s="2">
        <f>G37/G56*100</f>
        <v>2.0204407734247707</v>
      </c>
      <c r="P37" s="2">
        <f>G37/G56*100</f>
        <v>2.0204407734247707</v>
      </c>
    </row>
    <row r="38" spans="1:16" s="10" customFormat="1" ht="15.75">
      <c r="A38" s="28" t="s">
        <v>48</v>
      </c>
      <c r="B38" s="26" t="s">
        <v>27</v>
      </c>
      <c r="C38" s="19">
        <f>SUM(C36:C37)</f>
        <v>17291813</v>
      </c>
      <c r="D38" s="19">
        <f>SUM(D36:D37)</f>
        <v>4716000</v>
      </c>
      <c r="E38" s="19">
        <f>SUM(E36:E37)</f>
        <v>22007813</v>
      </c>
      <c r="F38" s="19">
        <f>SUM(F36:F37)</f>
        <v>5467556.140000001</v>
      </c>
      <c r="G38" s="19">
        <f>SUM(G36:G37)</f>
        <v>5467556.140000001</v>
      </c>
      <c r="H38" s="24">
        <f>H36+H37</f>
        <v>8.813107880151172</v>
      </c>
      <c r="I38" s="19">
        <f t="shared" si="1"/>
        <v>-11824256.86</v>
      </c>
      <c r="J38" s="8">
        <f t="shared" si="2"/>
        <v>-16540256.86</v>
      </c>
      <c r="K38" s="8">
        <f t="shared" si="3"/>
        <v>0</v>
      </c>
      <c r="L38" s="9">
        <f t="shared" si="4"/>
        <v>31.61933419011645</v>
      </c>
      <c r="M38" s="9">
        <f t="shared" si="5"/>
        <v>24.843705006035812</v>
      </c>
      <c r="N38" s="9">
        <f t="shared" si="6"/>
        <v>100</v>
      </c>
      <c r="O38" s="2">
        <f>G38/G56*100</f>
        <v>8.813107880151176</v>
      </c>
      <c r="P38" s="2">
        <f>G38/G56*100</f>
        <v>8.813107880151176</v>
      </c>
    </row>
    <row r="39" spans="1:16" s="2" customFormat="1" ht="31.5">
      <c r="A39" s="12" t="s">
        <v>29</v>
      </c>
      <c r="B39" s="13" t="s">
        <v>111</v>
      </c>
      <c r="C39" s="14">
        <v>0</v>
      </c>
      <c r="D39" s="14">
        <f>E39-C39</f>
        <v>493611</v>
      </c>
      <c r="E39" s="14">
        <v>493611</v>
      </c>
      <c r="F39" s="14">
        <v>83344</v>
      </c>
      <c r="G39" s="14">
        <v>83344</v>
      </c>
      <c r="H39" s="15">
        <f>G39/G56*100</f>
        <v>0.134341494509706</v>
      </c>
      <c r="I39" s="14">
        <f t="shared" si="1"/>
        <v>83344</v>
      </c>
      <c r="J39" s="1">
        <f t="shared" si="2"/>
        <v>-410267</v>
      </c>
      <c r="K39" s="1">
        <f t="shared" si="3"/>
        <v>0</v>
      </c>
      <c r="L39" s="7" t="e">
        <f t="shared" si="4"/>
        <v>#DIV/0!</v>
      </c>
      <c r="M39" s="7">
        <f t="shared" si="5"/>
        <v>16.884550789994552</v>
      </c>
      <c r="N39" s="7">
        <f t="shared" si="6"/>
        <v>100</v>
      </c>
      <c r="O39" s="2" t="e">
        <f>G39/G89*100</f>
        <v>#DIV/0!</v>
      </c>
      <c r="P39" s="2" t="e">
        <f>G39/G89*100</f>
        <v>#DIV/0!</v>
      </c>
    </row>
    <row r="40" spans="1:16" s="2" customFormat="1" ht="31.5">
      <c r="A40" s="12" t="s">
        <v>119</v>
      </c>
      <c r="B40" s="13" t="s">
        <v>120</v>
      </c>
      <c r="C40" s="14">
        <v>0</v>
      </c>
      <c r="D40" s="14">
        <f>E40-C40</f>
        <v>0</v>
      </c>
      <c r="E40" s="14">
        <v>0</v>
      </c>
      <c r="F40" s="14">
        <v>0</v>
      </c>
      <c r="G40" s="14">
        <v>0</v>
      </c>
      <c r="H40" s="15">
        <f>G40/G56*100</f>
        <v>0</v>
      </c>
      <c r="I40" s="14">
        <f t="shared" si="1"/>
        <v>0</v>
      </c>
      <c r="J40" s="1">
        <f t="shared" si="2"/>
        <v>0</v>
      </c>
      <c r="K40" s="1">
        <f t="shared" si="3"/>
        <v>0</v>
      </c>
      <c r="L40" s="7">
        <v>0</v>
      </c>
      <c r="M40" s="7" t="e">
        <f t="shared" si="5"/>
        <v>#DIV/0!</v>
      </c>
      <c r="N40" s="7" t="e">
        <f t="shared" si="6"/>
        <v>#DIV/0!</v>
      </c>
      <c r="O40" s="2" t="e">
        <f>G40/G90*100</f>
        <v>#DIV/0!</v>
      </c>
      <c r="P40" s="2" t="e">
        <f>G40/G90*100</f>
        <v>#DIV/0!</v>
      </c>
    </row>
    <row r="41" spans="1:16" s="10" customFormat="1" ht="15.75">
      <c r="A41" s="28" t="s">
        <v>49</v>
      </c>
      <c r="B41" s="26" t="s">
        <v>30</v>
      </c>
      <c r="C41" s="19">
        <v>0</v>
      </c>
      <c r="D41" s="19">
        <f>SUM(D39:D40)</f>
        <v>493611</v>
      </c>
      <c r="E41" s="19">
        <f>SUM(E39:E40)</f>
        <v>493611</v>
      </c>
      <c r="F41" s="19">
        <f>SUM(F39:F40)</f>
        <v>83344</v>
      </c>
      <c r="G41" s="19">
        <f>SUM(G39:G40)</f>
        <v>83344</v>
      </c>
      <c r="H41" s="24">
        <f>G41/G56*100</f>
        <v>0.134341494509706</v>
      </c>
      <c r="I41" s="19">
        <f t="shared" si="1"/>
        <v>83344</v>
      </c>
      <c r="J41" s="8">
        <f t="shared" si="2"/>
        <v>-410267</v>
      </c>
      <c r="K41" s="8">
        <f t="shared" si="3"/>
        <v>0</v>
      </c>
      <c r="L41" s="9" t="e">
        <f t="shared" si="4"/>
        <v>#DIV/0!</v>
      </c>
      <c r="M41" s="9">
        <f t="shared" si="5"/>
        <v>16.884550789994552</v>
      </c>
      <c r="N41" s="9">
        <f t="shared" si="6"/>
        <v>100</v>
      </c>
      <c r="O41" s="2" t="e">
        <f>G41/G91*100</f>
        <v>#DIV/0!</v>
      </c>
      <c r="P41" s="2" t="e">
        <f>G41/G91*100</f>
        <v>#DIV/0!</v>
      </c>
    </row>
    <row r="42" spans="1:16" s="2" customFormat="1" ht="15.75">
      <c r="A42" s="12" t="s">
        <v>31</v>
      </c>
      <c r="B42" s="13" t="s">
        <v>32</v>
      </c>
      <c r="C42" s="14">
        <v>1289300</v>
      </c>
      <c r="D42" s="14">
        <f>E42-C42</f>
        <v>0</v>
      </c>
      <c r="E42" s="14">
        <v>1289300</v>
      </c>
      <c r="F42" s="14">
        <v>366611.06</v>
      </c>
      <c r="G42" s="14">
        <v>366611.06</v>
      </c>
      <c r="H42" s="15">
        <f>G42/G56*100</f>
        <v>0.5909372924768129</v>
      </c>
      <c r="I42" s="14">
        <f t="shared" si="1"/>
        <v>-922688.94</v>
      </c>
      <c r="J42" s="1">
        <f t="shared" si="2"/>
        <v>-922688.94</v>
      </c>
      <c r="K42" s="1">
        <f t="shared" si="3"/>
        <v>0</v>
      </c>
      <c r="L42" s="7">
        <f t="shared" si="4"/>
        <v>28.434891801752887</v>
      </c>
      <c r="M42" s="7">
        <f t="shared" si="5"/>
        <v>28.434891801752887</v>
      </c>
      <c r="N42" s="7">
        <f t="shared" si="6"/>
        <v>100</v>
      </c>
      <c r="O42" s="2">
        <f>G42/G56*100</f>
        <v>0.5909372924768129</v>
      </c>
      <c r="P42" s="2">
        <f>G42/G56*100</f>
        <v>0.5909372924768129</v>
      </c>
    </row>
    <row r="43" spans="1:16" s="2" customFormat="1" ht="31.5">
      <c r="A43" s="12" t="s">
        <v>33</v>
      </c>
      <c r="B43" s="13" t="s">
        <v>34</v>
      </c>
      <c r="C43" s="14">
        <v>18252307</v>
      </c>
      <c r="D43" s="14">
        <f>E43-C43</f>
        <v>343403</v>
      </c>
      <c r="E43" s="14">
        <v>18595710</v>
      </c>
      <c r="F43" s="14">
        <v>4146377</v>
      </c>
      <c r="G43" s="14">
        <v>4124025.15</v>
      </c>
      <c r="H43" s="15">
        <f>G43/G56*100</f>
        <v>6.647481546921368</v>
      </c>
      <c r="I43" s="14">
        <f t="shared" si="1"/>
        <v>-14128281.85</v>
      </c>
      <c r="J43" s="1">
        <f t="shared" si="2"/>
        <v>-14471684.85</v>
      </c>
      <c r="K43" s="1">
        <f t="shared" si="3"/>
        <v>-22351.850000000093</v>
      </c>
      <c r="L43" s="7">
        <f t="shared" si="4"/>
        <v>22.594541884486162</v>
      </c>
      <c r="M43" s="7">
        <f t="shared" si="5"/>
        <v>22.177293311199193</v>
      </c>
      <c r="N43" s="7">
        <f t="shared" si="6"/>
        <v>99.46093059073017</v>
      </c>
      <c r="O43" s="2">
        <f>G43/G56*100</f>
        <v>6.647481546921368</v>
      </c>
      <c r="P43" s="2">
        <f>G43/G56*100</f>
        <v>6.647481546921368</v>
      </c>
    </row>
    <row r="44" spans="1:16" s="2" customFormat="1" ht="15.75">
      <c r="A44" s="12" t="s">
        <v>52</v>
      </c>
      <c r="B44" s="13" t="s">
        <v>92</v>
      </c>
      <c r="C44" s="14">
        <v>1530000</v>
      </c>
      <c r="D44" s="14">
        <f>E44-C44</f>
        <v>0</v>
      </c>
      <c r="E44" s="14">
        <v>1530000</v>
      </c>
      <c r="F44" s="14">
        <v>185000</v>
      </c>
      <c r="G44" s="14">
        <v>135441.33</v>
      </c>
      <c r="H44" s="15">
        <f>G44/G56*100</f>
        <v>0.21831674374378812</v>
      </c>
      <c r="I44" s="14">
        <f t="shared" si="1"/>
        <v>-1394558.67</v>
      </c>
      <c r="J44" s="1">
        <f t="shared" si="2"/>
        <v>-1394558.67</v>
      </c>
      <c r="K44" s="1">
        <f t="shared" si="3"/>
        <v>-49558.67000000001</v>
      </c>
      <c r="L44" s="7">
        <f t="shared" si="4"/>
        <v>8.852374509803921</v>
      </c>
      <c r="M44" s="7">
        <f t="shared" si="5"/>
        <v>8.852374509803921</v>
      </c>
      <c r="N44" s="7">
        <f t="shared" si="6"/>
        <v>73.21152972972972</v>
      </c>
      <c r="O44" s="2">
        <f>G44/G56*100</f>
        <v>0.21831674374378812</v>
      </c>
      <c r="P44" s="2">
        <f>G44/G56*100</f>
        <v>0.21831674374378812</v>
      </c>
    </row>
    <row r="45" spans="1:16" s="2" customFormat="1" ht="31.5" hidden="1">
      <c r="A45" s="12" t="s">
        <v>58</v>
      </c>
      <c r="B45" s="13" t="s">
        <v>59</v>
      </c>
      <c r="C45" s="14">
        <v>0</v>
      </c>
      <c r="D45" s="14">
        <f>E45-C45</f>
        <v>0</v>
      </c>
      <c r="E45" s="14">
        <v>0</v>
      </c>
      <c r="F45" s="14">
        <v>0</v>
      </c>
      <c r="G45" s="14">
        <v>0</v>
      </c>
      <c r="H45" s="15">
        <f>G45/G56*100</f>
        <v>0</v>
      </c>
      <c r="I45" s="14">
        <f t="shared" si="1"/>
        <v>0</v>
      </c>
      <c r="J45" s="1">
        <f t="shared" si="2"/>
        <v>0</v>
      </c>
      <c r="K45" s="1">
        <f t="shared" si="3"/>
        <v>0</v>
      </c>
      <c r="L45" s="7" t="e">
        <f t="shared" si="4"/>
        <v>#DIV/0!</v>
      </c>
      <c r="M45" s="7" t="e">
        <f t="shared" si="5"/>
        <v>#DIV/0!</v>
      </c>
      <c r="N45" s="7" t="e">
        <f t="shared" si="6"/>
        <v>#DIV/0!</v>
      </c>
      <c r="O45" s="2" t="e">
        <f>G45/G95*100</f>
        <v>#DIV/0!</v>
      </c>
      <c r="P45" s="2" t="e">
        <f>G45/G95*100</f>
        <v>#DIV/0!</v>
      </c>
    </row>
    <row r="46" spans="1:16" s="10" customFormat="1" ht="15.75">
      <c r="A46" s="28" t="s">
        <v>50</v>
      </c>
      <c r="B46" s="26" t="s">
        <v>51</v>
      </c>
      <c r="C46" s="19">
        <f>SUM(C42:C45)</f>
        <v>21071607</v>
      </c>
      <c r="D46" s="19">
        <f>SUM(D42:D45)</f>
        <v>343403</v>
      </c>
      <c r="E46" s="19">
        <f>SUM(E42:E45)</f>
        <v>21415010</v>
      </c>
      <c r="F46" s="19">
        <f>SUM(F42:F45)</f>
        <v>4697988.06</v>
      </c>
      <c r="G46" s="19">
        <f>SUM(G42:G45)</f>
        <v>4626077.54</v>
      </c>
      <c r="H46" s="24">
        <f>H42+H43+H44</f>
        <v>7.456735583141969</v>
      </c>
      <c r="I46" s="19">
        <f t="shared" si="1"/>
        <v>-16445529.46</v>
      </c>
      <c r="J46" s="8">
        <f t="shared" si="2"/>
        <v>-16788932.46</v>
      </c>
      <c r="K46" s="8">
        <f t="shared" si="3"/>
        <v>-71910.51999999955</v>
      </c>
      <c r="L46" s="9">
        <f t="shared" si="4"/>
        <v>21.954080388837927</v>
      </c>
      <c r="M46" s="9">
        <f t="shared" si="5"/>
        <v>21.602033059989232</v>
      </c>
      <c r="N46" s="9">
        <f t="shared" si="6"/>
        <v>98.46933370026488</v>
      </c>
      <c r="O46" s="2">
        <f>G46/G56*100</f>
        <v>7.456735583141969</v>
      </c>
      <c r="P46" s="2">
        <f>G46/G56*100</f>
        <v>7.456735583141969</v>
      </c>
    </row>
    <row r="47" spans="1:16" s="2" customFormat="1" ht="15.75">
      <c r="A47" s="12" t="s">
        <v>53</v>
      </c>
      <c r="B47" s="13" t="s">
        <v>93</v>
      </c>
      <c r="C47" s="14">
        <v>340000</v>
      </c>
      <c r="D47" s="14">
        <f>E47-C47</f>
        <v>0</v>
      </c>
      <c r="E47" s="14">
        <v>340000</v>
      </c>
      <c r="F47" s="14">
        <v>37610.1</v>
      </c>
      <c r="G47" s="14">
        <v>37610.1</v>
      </c>
      <c r="H47" s="15">
        <f>G47/G56*100</f>
        <v>0.06062340471611026</v>
      </c>
      <c r="I47" s="14">
        <f t="shared" si="1"/>
        <v>-302389.9</v>
      </c>
      <c r="J47" s="1">
        <f t="shared" si="2"/>
        <v>-302389.9</v>
      </c>
      <c r="K47" s="1">
        <f t="shared" si="3"/>
        <v>0</v>
      </c>
      <c r="L47" s="7">
        <f t="shared" si="4"/>
        <v>11.061794117647059</v>
      </c>
      <c r="M47" s="7">
        <f t="shared" si="5"/>
        <v>11.061794117647059</v>
      </c>
      <c r="N47" s="7">
        <f t="shared" si="6"/>
        <v>100</v>
      </c>
      <c r="O47" s="2">
        <f>G47/G56*100</f>
        <v>0.06062340471611026</v>
      </c>
      <c r="P47" s="2">
        <f>G47/G56*100</f>
        <v>0.06062340471611026</v>
      </c>
    </row>
    <row r="48" spans="1:16" s="10" customFormat="1" ht="15.75">
      <c r="A48" s="28" t="s">
        <v>54</v>
      </c>
      <c r="B48" s="26" t="s">
        <v>77</v>
      </c>
      <c r="C48" s="19">
        <f>SUM(C47)</f>
        <v>340000</v>
      </c>
      <c r="D48" s="19">
        <f>SUM(D47)</f>
        <v>0</v>
      </c>
      <c r="E48" s="19">
        <f>SUM(E47)</f>
        <v>340000</v>
      </c>
      <c r="F48" s="19">
        <f>SUM(F47)</f>
        <v>37610.1</v>
      </c>
      <c r="G48" s="19">
        <f>SUM(G47)</f>
        <v>37610.1</v>
      </c>
      <c r="H48" s="24">
        <f>G48/G56*100</f>
        <v>0.06062340471611026</v>
      </c>
      <c r="I48" s="19">
        <f t="shared" si="1"/>
        <v>-302389.9</v>
      </c>
      <c r="J48" s="8">
        <f t="shared" si="2"/>
        <v>-302389.9</v>
      </c>
      <c r="K48" s="8">
        <f t="shared" si="3"/>
        <v>0</v>
      </c>
      <c r="L48" s="9">
        <f t="shared" si="4"/>
        <v>11.061794117647059</v>
      </c>
      <c r="M48" s="9">
        <f t="shared" si="5"/>
        <v>11.061794117647059</v>
      </c>
      <c r="N48" s="9">
        <f t="shared" si="6"/>
        <v>100</v>
      </c>
      <c r="O48" s="2">
        <f>G48/G56*100</f>
        <v>0.06062340471611026</v>
      </c>
      <c r="P48" s="2">
        <f>G48/G56*100</f>
        <v>0.06062340471611026</v>
      </c>
    </row>
    <row r="49" spans="1:16" s="2" customFormat="1" ht="31.5">
      <c r="A49" s="12" t="s">
        <v>94</v>
      </c>
      <c r="B49" s="13" t="s">
        <v>95</v>
      </c>
      <c r="C49" s="14">
        <v>592000</v>
      </c>
      <c r="D49" s="14">
        <f aca="true" t="shared" si="7" ref="D49:D54">E49-C49</f>
        <v>0</v>
      </c>
      <c r="E49" s="14">
        <v>592000</v>
      </c>
      <c r="F49" s="14">
        <v>0</v>
      </c>
      <c r="G49" s="14">
        <v>0</v>
      </c>
      <c r="H49" s="15">
        <f>G49/G56*100</f>
        <v>0</v>
      </c>
      <c r="I49" s="14">
        <f t="shared" si="1"/>
        <v>-592000</v>
      </c>
      <c r="J49" s="1">
        <f t="shared" si="2"/>
        <v>-592000</v>
      </c>
      <c r="K49" s="1">
        <f t="shared" si="3"/>
        <v>0</v>
      </c>
      <c r="L49" s="7">
        <f t="shared" si="4"/>
        <v>0</v>
      </c>
      <c r="M49" s="7">
        <f t="shared" si="5"/>
        <v>0</v>
      </c>
      <c r="N49" s="7" t="e">
        <f t="shared" si="6"/>
        <v>#DIV/0!</v>
      </c>
      <c r="O49" s="2">
        <f>G49/G56*100</f>
        <v>0</v>
      </c>
      <c r="P49" s="2">
        <f>G49/G56*100</f>
        <v>0</v>
      </c>
    </row>
    <row r="50" spans="1:16" s="10" customFormat="1" ht="31.5">
      <c r="A50" s="28" t="s">
        <v>96</v>
      </c>
      <c r="B50" s="26" t="s">
        <v>98</v>
      </c>
      <c r="C50" s="19">
        <f>C49</f>
        <v>592000</v>
      </c>
      <c r="D50" s="19">
        <f t="shared" si="7"/>
        <v>0</v>
      </c>
      <c r="E50" s="19">
        <f>E49</f>
        <v>592000</v>
      </c>
      <c r="F50" s="19">
        <f>F49</f>
        <v>0</v>
      </c>
      <c r="G50" s="19">
        <f>SUM(G49)</f>
        <v>0</v>
      </c>
      <c r="H50" s="24">
        <f>G50/G56*100</f>
        <v>0</v>
      </c>
      <c r="I50" s="19">
        <f t="shared" si="1"/>
        <v>-592000</v>
      </c>
      <c r="J50" s="8">
        <f t="shared" si="2"/>
        <v>-592000</v>
      </c>
      <c r="K50" s="8">
        <f t="shared" si="3"/>
        <v>0</v>
      </c>
      <c r="L50" s="9">
        <f t="shared" si="4"/>
        <v>0</v>
      </c>
      <c r="M50" s="9">
        <f t="shared" si="5"/>
        <v>0</v>
      </c>
      <c r="N50" s="9" t="e">
        <f t="shared" si="6"/>
        <v>#DIV/0!</v>
      </c>
      <c r="O50" s="2">
        <f>G50/G56*100</f>
        <v>0</v>
      </c>
      <c r="P50" s="2">
        <f>G50/56*100</f>
        <v>0</v>
      </c>
    </row>
    <row r="51" spans="1:16" s="2" customFormat="1" ht="47.25" hidden="1">
      <c r="A51" s="12" t="s">
        <v>97</v>
      </c>
      <c r="B51" s="13" t="s">
        <v>99</v>
      </c>
      <c r="C51" s="14">
        <v>0</v>
      </c>
      <c r="D51" s="14">
        <f t="shared" si="7"/>
        <v>0</v>
      </c>
      <c r="E51" s="14">
        <v>0</v>
      </c>
      <c r="F51" s="14">
        <v>0</v>
      </c>
      <c r="G51" s="14">
        <v>0</v>
      </c>
      <c r="H51" s="24" t="e">
        <f>G51/G57*100</f>
        <v>#DIV/0!</v>
      </c>
      <c r="I51" s="14">
        <f t="shared" si="1"/>
        <v>0</v>
      </c>
      <c r="J51" s="1">
        <f t="shared" si="2"/>
        <v>0</v>
      </c>
      <c r="K51" s="1">
        <f t="shared" si="3"/>
        <v>0</v>
      </c>
      <c r="L51" s="7" t="e">
        <f t="shared" si="4"/>
        <v>#DIV/0!</v>
      </c>
      <c r="M51" s="7" t="e">
        <f t="shared" si="5"/>
        <v>#DIV/0!</v>
      </c>
      <c r="N51" s="7" t="e">
        <f t="shared" si="6"/>
        <v>#DIV/0!</v>
      </c>
      <c r="O51" s="2" t="e">
        <f>G51/G101*100</f>
        <v>#DIV/0!</v>
      </c>
      <c r="P51" s="2" t="e">
        <f>G51/G101*100</f>
        <v>#DIV/0!</v>
      </c>
    </row>
    <row r="52" spans="1:16" s="10" customFormat="1" ht="47.25" hidden="1">
      <c r="A52" s="28" t="s">
        <v>100</v>
      </c>
      <c r="B52" s="26" t="s">
        <v>86</v>
      </c>
      <c r="C52" s="19">
        <f>SUM(C51)</f>
        <v>0</v>
      </c>
      <c r="D52" s="14">
        <f t="shared" si="7"/>
        <v>0</v>
      </c>
      <c r="E52" s="19">
        <f>SUM(E51)</f>
        <v>0</v>
      </c>
      <c r="F52" s="19">
        <f>SUM(F51)</f>
        <v>0</v>
      </c>
      <c r="G52" s="19">
        <f>SUM(G51)</f>
        <v>0</v>
      </c>
      <c r="H52" s="24" t="e">
        <f>G52/G58*100</f>
        <v>#DIV/0!</v>
      </c>
      <c r="I52" s="14">
        <f t="shared" si="1"/>
        <v>0</v>
      </c>
      <c r="J52" s="1">
        <f t="shared" si="2"/>
        <v>0</v>
      </c>
      <c r="K52" s="1">
        <f t="shared" si="3"/>
        <v>0</v>
      </c>
      <c r="L52" s="7" t="e">
        <f t="shared" si="4"/>
        <v>#DIV/0!</v>
      </c>
      <c r="M52" s="7" t="e">
        <f t="shared" si="5"/>
        <v>#DIV/0!</v>
      </c>
      <c r="N52" s="7" t="e">
        <f t="shared" si="6"/>
        <v>#DIV/0!</v>
      </c>
      <c r="O52" s="2" t="e">
        <f>G52/G102*100</f>
        <v>#DIV/0!</v>
      </c>
      <c r="P52" s="2" t="e">
        <f>G52/G102*100</f>
        <v>#DIV/0!</v>
      </c>
    </row>
    <row r="53" spans="1:16" s="2" customFormat="1" ht="63">
      <c r="A53" s="12" t="s">
        <v>101</v>
      </c>
      <c r="B53" s="13" t="s">
        <v>102</v>
      </c>
      <c r="C53" s="14">
        <v>25351000</v>
      </c>
      <c r="D53" s="14">
        <f t="shared" si="7"/>
        <v>0</v>
      </c>
      <c r="E53" s="14">
        <v>25351000</v>
      </c>
      <c r="F53" s="14">
        <v>5396400</v>
      </c>
      <c r="G53" s="14">
        <v>5396400</v>
      </c>
      <c r="H53" s="15">
        <f>G53/G56*100</f>
        <v>8.698411894943577</v>
      </c>
      <c r="I53" s="14">
        <f t="shared" si="1"/>
        <v>-19954600</v>
      </c>
      <c r="J53" s="1">
        <f t="shared" si="2"/>
        <v>-19954600</v>
      </c>
      <c r="K53" s="1">
        <f t="shared" si="3"/>
        <v>0</v>
      </c>
      <c r="L53" s="7">
        <f t="shared" si="4"/>
        <v>21.286734251114353</v>
      </c>
      <c r="M53" s="7">
        <f t="shared" si="5"/>
        <v>21.286734251114353</v>
      </c>
      <c r="N53" s="7">
        <f t="shared" si="6"/>
        <v>100</v>
      </c>
      <c r="O53" s="2">
        <f>G53/G56*100</f>
        <v>8.698411894943577</v>
      </c>
      <c r="P53" s="2">
        <f>G53/G56*100</f>
        <v>8.698411894943577</v>
      </c>
    </row>
    <row r="54" spans="1:16" s="2" customFormat="1" ht="38.25" customHeight="1" hidden="1">
      <c r="A54" s="12" t="s">
        <v>112</v>
      </c>
      <c r="B54" s="13" t="s">
        <v>113</v>
      </c>
      <c r="C54" s="14">
        <v>0</v>
      </c>
      <c r="D54" s="14">
        <f t="shared" si="7"/>
        <v>0</v>
      </c>
      <c r="E54" s="14">
        <v>0</v>
      </c>
      <c r="F54" s="14">
        <v>0</v>
      </c>
      <c r="G54" s="14">
        <v>0</v>
      </c>
      <c r="H54" s="24" t="e">
        <f>G54/G60*100</f>
        <v>#DIV/0!</v>
      </c>
      <c r="I54" s="14">
        <f t="shared" si="1"/>
        <v>0</v>
      </c>
      <c r="J54" s="1">
        <f t="shared" si="2"/>
        <v>0</v>
      </c>
      <c r="K54" s="1">
        <f t="shared" si="3"/>
        <v>0</v>
      </c>
      <c r="L54" s="7">
        <v>0</v>
      </c>
      <c r="M54" s="7">
        <v>0</v>
      </c>
      <c r="N54" s="7">
        <v>0</v>
      </c>
      <c r="O54" s="2" t="e">
        <f>G54/G104*100</f>
        <v>#DIV/0!</v>
      </c>
      <c r="P54" s="2" t="e">
        <f>G54/G104*100</f>
        <v>#DIV/0!</v>
      </c>
    </row>
    <row r="55" spans="1:16" s="10" customFormat="1" ht="63">
      <c r="A55" s="28" t="s">
        <v>103</v>
      </c>
      <c r="B55" s="26" t="s">
        <v>104</v>
      </c>
      <c r="C55" s="19">
        <f>SUM(C53:C54)</f>
        <v>25351000</v>
      </c>
      <c r="D55" s="19">
        <f>SUM(D53:D54)</f>
        <v>0</v>
      </c>
      <c r="E55" s="19">
        <f>SUM(E53:E54)</f>
        <v>25351000</v>
      </c>
      <c r="F55" s="19">
        <f>SUM(F53:F54)</f>
        <v>5396400</v>
      </c>
      <c r="G55" s="19">
        <f>SUM(G53:G54)</f>
        <v>5396400</v>
      </c>
      <c r="H55" s="24">
        <f>G55/G56*100</f>
        <v>8.698411894943577</v>
      </c>
      <c r="I55" s="19">
        <f t="shared" si="1"/>
        <v>-19954600</v>
      </c>
      <c r="J55" s="8">
        <f t="shared" si="2"/>
        <v>-19954600</v>
      </c>
      <c r="K55" s="8">
        <f t="shared" si="3"/>
        <v>0</v>
      </c>
      <c r="L55" s="9">
        <f t="shared" si="4"/>
        <v>21.286734251114353</v>
      </c>
      <c r="M55" s="9">
        <f t="shared" si="5"/>
        <v>21.286734251114353</v>
      </c>
      <c r="N55" s="9">
        <f t="shared" si="6"/>
        <v>100</v>
      </c>
      <c r="O55" s="2">
        <f>G55/G56*100</f>
        <v>8.698411894943577</v>
      </c>
      <c r="P55" s="2">
        <f>G55/G56*100</f>
        <v>8.698411894943577</v>
      </c>
    </row>
    <row r="56" spans="1:16" s="10" customFormat="1" ht="15.75">
      <c r="A56" s="29" t="s">
        <v>0</v>
      </c>
      <c r="B56" s="27"/>
      <c r="C56" s="20">
        <f>C55+C52+C50+C48+C46+C41+C38+C35+C29+C27+C23+C14+C17</f>
        <v>299651399</v>
      </c>
      <c r="D56" s="20">
        <f>D55+D52+D50+D48+D46+D41+D38+D35+D29+D27+D23+D14+D17</f>
        <v>10845376.419999998</v>
      </c>
      <c r="E56" s="20">
        <f>E55+E52+E50+E48+E46+E41+E38+E35+E29+E27+E23+E14+E17</f>
        <v>310496775.42</v>
      </c>
      <c r="F56" s="20">
        <f>F55+F52+F50+F48+F46+F41+F38+F35+F29+F27+F23+F14+F17</f>
        <v>62332436.15</v>
      </c>
      <c r="G56" s="20">
        <f>G55+G52+G50+G48+G46+G41+G38+G35+G29+G27+G23+G14+G17</f>
        <v>62038910.839999996</v>
      </c>
      <c r="H56" s="24">
        <f>H55+H50+H48+H46+H38+H35+H27+H23+H14+H17+H41</f>
        <v>100</v>
      </c>
      <c r="I56" s="19">
        <f t="shared" si="1"/>
        <v>-237612488.16</v>
      </c>
      <c r="J56" s="8">
        <f t="shared" si="2"/>
        <v>-248457864.58</v>
      </c>
      <c r="K56" s="8">
        <f t="shared" si="3"/>
        <v>-293525.3100000024</v>
      </c>
      <c r="L56" s="9">
        <f t="shared" si="4"/>
        <v>20.703694708930758</v>
      </c>
      <c r="M56" s="9">
        <f t="shared" si="5"/>
        <v>19.9805330525838</v>
      </c>
      <c r="N56" s="9">
        <f t="shared" si="6"/>
        <v>99.52909700289325</v>
      </c>
      <c r="O56" s="2">
        <f>G56/G56*100</f>
        <v>100</v>
      </c>
      <c r="P56" s="2" t="e">
        <f>G56/G106*100</f>
        <v>#DIV/0!</v>
      </c>
    </row>
    <row r="57" spans="1:9" s="2" customFormat="1" ht="12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s="2" customFormat="1" ht="12.75" customHeight="1">
      <c r="A58" s="16"/>
      <c r="B58" s="16"/>
      <c r="C58" s="16"/>
      <c r="D58" s="25"/>
      <c r="E58" s="16"/>
      <c r="F58" s="16"/>
      <c r="G58" s="16"/>
      <c r="H58" s="16"/>
      <c r="I58" s="16"/>
    </row>
    <row r="59" spans="1:9" s="2" customFormat="1" ht="12.75" customHeight="1">
      <c r="A59" s="16"/>
      <c r="B59" s="16"/>
      <c r="C59" s="16"/>
      <c r="D59" s="23"/>
      <c r="E59" s="16"/>
      <c r="F59" s="16"/>
      <c r="G59" s="16"/>
      <c r="H59" s="16"/>
      <c r="I59" s="16"/>
    </row>
    <row r="60" spans="1:9" s="2" customFormat="1" ht="12.75" customHeight="1">
      <c r="A60" s="16"/>
      <c r="B60" s="16"/>
      <c r="C60" s="16"/>
      <c r="D60" s="25"/>
      <c r="E60" s="16"/>
      <c r="F60" s="16"/>
      <c r="G60" s="16"/>
      <c r="H60" s="16"/>
      <c r="I60" s="16"/>
    </row>
    <row r="61" spans="1:9" s="2" customFormat="1" ht="12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s="2" customFormat="1" ht="12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2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2" customFormat="1" ht="12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s="2" customFormat="1" ht="12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2" customFormat="1" ht="12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2" customFormat="1" ht="12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s="2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2" customFormat="1" ht="12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2" customFormat="1" ht="12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2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2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2" customFormat="1" ht="12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2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2" customFormat="1" ht="12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2" customFormat="1" ht="12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2" customFormat="1" ht="12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2" customFormat="1" ht="12.75" customHeight="1">
      <c r="A78" s="16"/>
      <c r="B78" s="16"/>
      <c r="C78" s="16"/>
      <c r="D78" s="16"/>
      <c r="E78" s="16"/>
      <c r="F78" s="16"/>
      <c r="G78" s="16"/>
      <c r="H78" s="16"/>
      <c r="I78" s="16"/>
    </row>
    <row r="79" spans="1:9" s="2" customFormat="1" ht="12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2" customFormat="1" ht="12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s="2" customFormat="1" ht="12.7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s="2" customFormat="1" ht="12.7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s="2" customFormat="1" ht="12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2" customFormat="1" ht="12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2" customFormat="1" ht="12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2" customFormat="1" ht="12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s="2" customFormat="1" ht="12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s="2" customFormat="1" ht="12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s="2" customFormat="1" ht="12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s="2" customFormat="1" ht="12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s="2" customFormat="1" ht="12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s="2" customFormat="1" ht="12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s="2" customFormat="1" ht="12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s="2" customFormat="1" ht="12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s="2" customFormat="1" ht="12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s="2" customFormat="1" ht="12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s="2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2" customFormat="1" ht="12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2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s="2" customFormat="1" ht="12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2" customFormat="1" ht="12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2" customFormat="1" ht="12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2" customFormat="1" ht="12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s="2" customFormat="1" ht="12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s="2" customFormat="1" ht="12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2" customFormat="1" ht="12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2" customFormat="1" ht="12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2" customFormat="1" ht="12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2" customFormat="1" ht="12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2" customFormat="1" ht="12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2" customFormat="1" ht="12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2" customFormat="1" ht="12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2" customFormat="1" ht="12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2" customFormat="1" ht="12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2" customFormat="1" ht="12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2" customFormat="1" ht="12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2" customFormat="1" ht="12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2" customFormat="1" ht="12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2" customFormat="1" ht="12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2" customFormat="1" ht="12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2" customFormat="1" ht="12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2" customFormat="1" ht="12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2" customFormat="1" ht="12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2" customFormat="1" ht="12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2" customFormat="1" ht="12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2" customFormat="1" ht="12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s="2" customFormat="1" ht="12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2" customFormat="1" ht="12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2" customFormat="1" ht="12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2" customFormat="1" ht="12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2" customFormat="1" ht="12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2" customFormat="1" ht="12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2" customFormat="1" ht="12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2" customFormat="1" ht="12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2" customFormat="1" ht="12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2" customFormat="1" ht="12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s="2" customFormat="1" ht="12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s="2" customFormat="1" ht="12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s="2" customFormat="1" ht="12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2" customFormat="1" ht="12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2" customFormat="1" ht="12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2" customFormat="1" ht="12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s="2" customFormat="1" ht="12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s="2" customFormat="1" ht="12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s="2" customFormat="1" ht="12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2" customFormat="1" ht="12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2" customFormat="1" ht="12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s="2" customFormat="1" ht="12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2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2" customFormat="1" ht="12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2" customFormat="1" ht="12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2" customFormat="1" ht="12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2" customFormat="1" ht="12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s="2" customFormat="1" ht="12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2" customFormat="1" ht="12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2" customFormat="1" ht="12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s="2" customFormat="1" ht="12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s="2" customFormat="1" ht="12.7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s="2" customFormat="1" ht="12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s="2" customFormat="1" ht="12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s="2" customFormat="1" ht="12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s="2" customFormat="1" ht="12.7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s="2" customFormat="1" ht="12.7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s="2" customFormat="1" ht="12.75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s="2" customFormat="1" ht="12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s="2" customFormat="1" ht="12.7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s="2" customFormat="1" ht="12.7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s="2" customFormat="1" ht="12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s="2" customFormat="1" ht="12.7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s="2" customFormat="1" ht="12.7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s="2" customFormat="1" ht="12.7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s="2" customFormat="1" ht="12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s="2" customFormat="1" ht="12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s="2" customFormat="1" ht="12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s="2" customFormat="1" ht="12.75" customHeight="1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s="2" customFormat="1" ht="12.75" customHeight="1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s="2" customFormat="1" ht="12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s="2" customFormat="1" ht="12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s="2" customFormat="1" ht="12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s="2" customFormat="1" ht="12.75" customHeigh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s="2" customFormat="1" ht="12.7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s="2" customFormat="1" ht="12.7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s="2" customFormat="1" ht="12.7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s="2" customFormat="1" ht="12.7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s="2" customFormat="1" ht="12.75" customHeight="1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s="2" customFormat="1" ht="12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s="2" customFormat="1" ht="12.7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s="2" customFormat="1" ht="12.7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s="2" customFormat="1" ht="12.7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s="2" customFormat="1" ht="12.7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s="2" customFormat="1" ht="12.7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s="2" customFormat="1" ht="12.7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s="2" customFormat="1" ht="12.75" customHeight="1">
      <c r="A193" s="16"/>
      <c r="B193" s="16"/>
      <c r="C193" s="16"/>
      <c r="D193" s="16"/>
      <c r="E193" s="16"/>
      <c r="F193" s="16"/>
      <c r="G193" s="16"/>
      <c r="H193" s="16"/>
      <c r="I193" s="16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mta</cp:lastModifiedBy>
  <cp:lastPrinted>2017-04-24T07:49:15Z</cp:lastPrinted>
  <dcterms:created xsi:type="dcterms:W3CDTF">2002-03-11T10:22:12Z</dcterms:created>
  <dcterms:modified xsi:type="dcterms:W3CDTF">2017-05-17T07:14:12Z</dcterms:modified>
  <cp:category/>
  <cp:version/>
  <cp:contentType/>
  <cp:contentStatus/>
</cp:coreProperties>
</file>