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601"/>
  </bookViews>
  <sheets>
    <sheet name="Лист1" sheetId="25" r:id="rId1"/>
  </sheets>
  <definedNames>
    <definedName name="_xlnm.Print_Titles" localSheetId="0">Лист1!$9:$10</definedName>
  </definedNames>
  <calcPr calcId="124519"/>
</workbook>
</file>

<file path=xl/calcChain.xml><?xml version="1.0" encoding="utf-8"?>
<calcChain xmlns="http://schemas.openxmlformats.org/spreadsheetml/2006/main">
  <c r="G262" i="25"/>
  <c r="G260"/>
  <c r="G261"/>
  <c r="G164"/>
  <c r="G162"/>
  <c r="G157"/>
  <c r="G156"/>
  <c r="G155"/>
  <c r="G154"/>
  <c r="G63"/>
  <c r="G62"/>
  <c r="G61"/>
  <c r="G26"/>
  <c r="D158"/>
  <c r="D154"/>
  <c r="E221"/>
  <c r="D254"/>
  <c r="E254"/>
  <c r="G254" s="1"/>
  <c r="D222"/>
  <c r="E222"/>
  <c r="G219"/>
  <c r="G220"/>
  <c r="E219"/>
  <c r="E165" s="1"/>
  <c r="E174"/>
  <c r="F165"/>
  <c r="E201"/>
  <c r="E166"/>
  <c r="E133"/>
  <c r="E158"/>
  <c r="D156"/>
  <c r="E156"/>
  <c r="E69"/>
  <c r="G41"/>
  <c r="G42"/>
  <c r="G43"/>
  <c r="G44"/>
  <c r="G45"/>
  <c r="G46"/>
  <c r="G47"/>
  <c r="F38"/>
  <c r="E23"/>
  <c r="E22" s="1"/>
  <c r="F95"/>
  <c r="F221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5"/>
  <c r="F254"/>
  <c r="F175"/>
  <c r="G200"/>
  <c r="F133"/>
  <c r="F158"/>
  <c r="F156"/>
  <c r="F114"/>
  <c r="F104" l="1"/>
  <c r="F53"/>
  <c r="E154"/>
  <c r="F154"/>
  <c r="G203"/>
  <c r="G204"/>
  <c r="G205"/>
  <c r="G206"/>
  <c r="G207"/>
  <c r="G208"/>
  <c r="G209"/>
  <c r="G210"/>
  <c r="G192"/>
  <c r="G151"/>
  <c r="G152"/>
  <c r="G15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94"/>
  <c r="E152"/>
  <c r="E150"/>
  <c r="E62"/>
  <c r="F219"/>
  <c r="D219"/>
  <c r="G158"/>
  <c r="D152"/>
  <c r="D150"/>
  <c r="D258"/>
  <c r="E258"/>
  <c r="G258" s="1"/>
  <c r="F258"/>
  <c r="D256"/>
  <c r="E256"/>
  <c r="G256" s="1"/>
  <c r="F256"/>
  <c r="G257"/>
  <c r="G259"/>
  <c r="C258"/>
  <c r="C256"/>
  <c r="F209"/>
  <c r="F150"/>
  <c r="F152"/>
  <c r="F23"/>
  <c r="F22" s="1"/>
  <c r="D175"/>
  <c r="E175"/>
  <c r="C175"/>
  <c r="F261"/>
  <c r="E261"/>
  <c r="C261"/>
  <c r="E55"/>
  <c r="D93"/>
  <c r="C131"/>
  <c r="D23"/>
  <c r="D22" s="1"/>
  <c r="C23"/>
  <c r="D133" l="1"/>
  <c r="G18"/>
  <c r="G19"/>
  <c r="G20"/>
  <c r="G21"/>
  <c r="G24"/>
  <c r="G25"/>
  <c r="G30"/>
  <c r="G36"/>
  <c r="G37"/>
  <c r="G40"/>
  <c r="G51"/>
  <c r="G54"/>
  <c r="G56"/>
  <c r="G58"/>
  <c r="G60"/>
  <c r="G66"/>
  <c r="G68"/>
  <c r="G70"/>
  <c r="G73"/>
  <c r="G74"/>
  <c r="G75"/>
  <c r="G76"/>
  <c r="G80"/>
  <c r="G83"/>
  <c r="G89"/>
  <c r="G92"/>
  <c r="G97"/>
  <c r="G105"/>
  <c r="G106"/>
  <c r="G107"/>
  <c r="G108"/>
  <c r="G110"/>
  <c r="G112"/>
  <c r="G121"/>
  <c r="G128"/>
  <c r="G130"/>
  <c r="G132"/>
  <c r="G160"/>
  <c r="G161"/>
  <c r="G167"/>
  <c r="G169"/>
  <c r="G171"/>
  <c r="G173"/>
  <c r="G176"/>
  <c r="G177"/>
  <c r="G178"/>
  <c r="G179"/>
  <c r="G180"/>
  <c r="G181"/>
  <c r="G182"/>
  <c r="G183"/>
  <c r="G184"/>
  <c r="G185"/>
  <c r="G186"/>
  <c r="G187"/>
  <c r="G188"/>
  <c r="G189"/>
  <c r="G190"/>
  <c r="G191"/>
  <c r="G193"/>
  <c r="G195"/>
  <c r="G196"/>
  <c r="G197"/>
  <c r="G199"/>
  <c r="G202"/>
  <c r="G223"/>
  <c r="D174"/>
  <c r="D165" s="1"/>
  <c r="D104"/>
  <c r="D84"/>
  <c r="E104"/>
  <c r="E84"/>
  <c r="E32"/>
  <c r="E260"/>
  <c r="F260"/>
  <c r="C260"/>
  <c r="E53"/>
  <c r="E96"/>
  <c r="D260"/>
  <c r="D221" s="1"/>
  <c r="E209"/>
  <c r="D209"/>
  <c r="D116"/>
  <c r="E116"/>
  <c r="F116"/>
  <c r="C116"/>
  <c r="F84"/>
  <c r="E61"/>
  <c r="E131"/>
  <c r="F131"/>
  <c r="D131"/>
  <c r="E59"/>
  <c r="F59"/>
  <c r="D59"/>
  <c r="C174"/>
  <c r="C82"/>
  <c r="C81" s="1"/>
  <c r="C72"/>
  <c r="C71" s="1"/>
  <c r="C59"/>
  <c r="C55"/>
  <c r="C22"/>
  <c r="C14"/>
  <c r="C13" s="1"/>
  <c r="E29"/>
  <c r="E235"/>
  <c r="E234" s="1"/>
  <c r="E232"/>
  <c r="E207"/>
  <c r="E170"/>
  <c r="G170" s="1"/>
  <c r="E101"/>
  <c r="E72"/>
  <c r="E71" s="1"/>
  <c r="E46"/>
  <c r="E45" s="1"/>
  <c r="E44" s="1"/>
  <c r="D235"/>
  <c r="D234" s="1"/>
  <c r="D72"/>
  <c r="D71" s="1"/>
  <c r="D46"/>
  <c r="D45" s="1"/>
  <c r="D44" s="1"/>
  <c r="F222"/>
  <c r="F232"/>
  <c r="F235"/>
  <c r="F50"/>
  <c r="G50" s="1"/>
  <c r="F46"/>
  <c r="F45" s="1"/>
  <c r="F44" s="1"/>
  <c r="E79"/>
  <c r="E78" s="1"/>
  <c r="D67"/>
  <c r="D55"/>
  <c r="F230"/>
  <c r="F207"/>
  <c r="F82"/>
  <c r="F72"/>
  <c r="F62"/>
  <c r="F61" s="1"/>
  <c r="F69"/>
  <c r="F67"/>
  <c r="G67" s="1"/>
  <c r="E64"/>
  <c r="E65"/>
  <c r="D166"/>
  <c r="D168"/>
  <c r="D172"/>
  <c r="D201"/>
  <c r="D203"/>
  <c r="D205"/>
  <c r="D207"/>
  <c r="D215"/>
  <c r="D217"/>
  <c r="E217"/>
  <c r="F217"/>
  <c r="D224"/>
  <c r="D226"/>
  <c r="D230"/>
  <c r="D138"/>
  <c r="D134"/>
  <c r="E215"/>
  <c r="F215"/>
  <c r="E224"/>
  <c r="E226"/>
  <c r="E228"/>
  <c r="E230"/>
  <c r="E139"/>
  <c r="E138" s="1"/>
  <c r="E134"/>
  <c r="E136"/>
  <c r="E148"/>
  <c r="E146"/>
  <c r="F138"/>
  <c r="F134"/>
  <c r="F136"/>
  <c r="F148"/>
  <c r="F146"/>
  <c r="F127"/>
  <c r="F129"/>
  <c r="F166"/>
  <c r="F168"/>
  <c r="F172"/>
  <c r="F201"/>
  <c r="F203"/>
  <c r="F205"/>
  <c r="F213"/>
  <c r="F224"/>
  <c r="F226"/>
  <c r="F228"/>
  <c r="F263"/>
  <c r="F96"/>
  <c r="F109"/>
  <c r="F120"/>
  <c r="F101"/>
  <c r="F91"/>
  <c r="F57"/>
  <c r="F55"/>
  <c r="G55" s="1"/>
  <c r="F65"/>
  <c r="D127"/>
  <c r="E127"/>
  <c r="E129"/>
  <c r="E168"/>
  <c r="E172"/>
  <c r="E205"/>
  <c r="E213"/>
  <c r="C138"/>
  <c r="C158"/>
  <c r="C127"/>
  <c r="C126" s="1"/>
  <c r="C166"/>
  <c r="C168"/>
  <c r="C172"/>
  <c r="C201"/>
  <c r="C203"/>
  <c r="C205"/>
  <c r="C222"/>
  <c r="E57"/>
  <c r="E111"/>
  <c r="G111" s="1"/>
  <c r="E109"/>
  <c r="E120"/>
  <c r="E14"/>
  <c r="E13" s="1"/>
  <c r="E39"/>
  <c r="E38" s="1"/>
  <c r="E88"/>
  <c r="E87" s="1"/>
  <c r="E91"/>
  <c r="E93"/>
  <c r="E35"/>
  <c r="E34" s="1"/>
  <c r="E82"/>
  <c r="C96"/>
  <c r="C104"/>
  <c r="C109"/>
  <c r="C120"/>
  <c r="D62"/>
  <c r="D61" s="1"/>
  <c r="D53"/>
  <c r="F29"/>
  <c r="F93"/>
  <c r="G93" s="1"/>
  <c r="E203"/>
  <c r="D14"/>
  <c r="D13" s="1"/>
  <c r="D96"/>
  <c r="D109"/>
  <c r="D111"/>
  <c r="D79"/>
  <c r="D78" s="1"/>
  <c r="D82"/>
  <c r="D69"/>
  <c r="D65"/>
  <c r="D29"/>
  <c r="D28" s="1"/>
  <c r="F14"/>
  <c r="F13" s="1"/>
  <c r="F39"/>
  <c r="F88"/>
  <c r="F35"/>
  <c r="F79"/>
  <c r="F78" s="1"/>
  <c r="F42"/>
  <c r="F41" s="1"/>
  <c r="C134"/>
  <c r="G15"/>
  <c r="G16"/>
  <c r="G17"/>
  <c r="F211"/>
  <c r="E211"/>
  <c r="D39"/>
  <c r="D38" s="1"/>
  <c r="D57"/>
  <c r="D88"/>
  <c r="D87" s="1"/>
  <c r="D91"/>
  <c r="D35"/>
  <c r="D34" s="1"/>
  <c r="C29"/>
  <c r="C28" s="1"/>
  <c r="C39"/>
  <c r="C38" s="1"/>
  <c r="C53"/>
  <c r="C52" s="1"/>
  <c r="C57"/>
  <c r="C62"/>
  <c r="C61" s="1"/>
  <c r="C69"/>
  <c r="C64" s="1"/>
  <c r="C88"/>
  <c r="C87" s="1"/>
  <c r="C91"/>
  <c r="C93"/>
  <c r="C35"/>
  <c r="C34" s="1"/>
  <c r="C79"/>
  <c r="C78" s="1"/>
  <c r="C224"/>
  <c r="C234"/>
  <c r="C211"/>
  <c r="D129"/>
  <c r="D211"/>
  <c r="C209"/>
  <c r="F234" l="1"/>
  <c r="G133"/>
  <c r="C165"/>
  <c r="E28"/>
  <c r="G109"/>
  <c r="D81"/>
  <c r="D77" s="1"/>
  <c r="G78"/>
  <c r="D95"/>
  <c r="G29"/>
  <c r="E126"/>
  <c r="G168"/>
  <c r="G53"/>
  <c r="G131"/>
  <c r="G222"/>
  <c r="G166"/>
  <c r="E95"/>
  <c r="G91"/>
  <c r="G72"/>
  <c r="G57"/>
  <c r="G175"/>
  <c r="G172"/>
  <c r="G127"/>
  <c r="C221"/>
  <c r="G120"/>
  <c r="G35"/>
  <c r="G65"/>
  <c r="G201"/>
  <c r="G129"/>
  <c r="G69"/>
  <c r="G82"/>
  <c r="G59"/>
  <c r="E52"/>
  <c r="E49" s="1"/>
  <c r="G38"/>
  <c r="E81"/>
  <c r="E77" s="1"/>
  <c r="G96"/>
  <c r="G88"/>
  <c r="G39"/>
  <c r="G104"/>
  <c r="G79"/>
  <c r="G22"/>
  <c r="G23"/>
  <c r="C90"/>
  <c r="C86" s="1"/>
  <c r="D90"/>
  <c r="D86" s="1"/>
  <c r="C133"/>
  <c r="F126"/>
  <c r="F28"/>
  <c r="D126"/>
  <c r="E90"/>
  <c r="E86" s="1"/>
  <c r="C95"/>
  <c r="F81"/>
  <c r="F87"/>
  <c r="G87" s="1"/>
  <c r="D64"/>
  <c r="F52"/>
  <c r="C49"/>
  <c r="D52"/>
  <c r="G14"/>
  <c r="G13"/>
  <c r="C77"/>
  <c r="F90"/>
  <c r="F34"/>
  <c r="G34" s="1"/>
  <c r="F71"/>
  <c r="G71" s="1"/>
  <c r="F64"/>
  <c r="G64" s="1"/>
  <c r="F174"/>
  <c r="G174" s="1"/>
  <c r="E125" l="1"/>
  <c r="E124" s="1"/>
  <c r="G221"/>
  <c r="G165"/>
  <c r="G90"/>
  <c r="G126"/>
  <c r="G28"/>
  <c r="E12"/>
  <c r="G52"/>
  <c r="C125"/>
  <c r="C124" s="1"/>
  <c r="G95"/>
  <c r="F77"/>
  <c r="G77" s="1"/>
  <c r="G81"/>
  <c r="C12"/>
  <c r="D125"/>
  <c r="D124" s="1"/>
  <c r="D49"/>
  <c r="D12" s="1"/>
  <c r="F86"/>
  <c r="G86" s="1"/>
  <c r="F49"/>
  <c r="G49" s="1"/>
  <c r="F12" l="1"/>
  <c r="G12" s="1"/>
  <c r="C265"/>
  <c r="E265"/>
  <c r="D265"/>
  <c r="F125"/>
  <c r="G125" l="1"/>
  <c r="F124"/>
  <c r="G124" s="1"/>
  <c r="F265" l="1"/>
  <c r="G265" s="1"/>
</calcChain>
</file>

<file path=xl/sharedStrings.xml><?xml version="1.0" encoding="utf-8"?>
<sst xmlns="http://schemas.openxmlformats.org/spreadsheetml/2006/main" count="465" uniqueCount="415">
  <si>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</si>
  <si>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000  1  01  02010  01  0000  110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</si>
  <si>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</si>
  <si>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</si>
  <si>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</si>
  <si>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</si>
  <si>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</si>
  <si>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000  1  01  02040  01  0000  110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</si>
  <si>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</si>
  <si>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</si>
  <si>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</si>
  <si>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</si>
  <si>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</si>
  <si>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</si>
  <si>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</si>
  <si>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</si>
  <si>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</si>
  <si>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</si>
  <si>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</si>
  <si>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</si>
  <si>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</si>
  <si>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</si>
  <si>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000  2  02  04034  05  0002  151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</si>
  <si>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</si>
  <si>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 2012 годах на срок до 8 лет</t>
  </si>
  <si>
    <t>000  2  02  03115  00  0000  151</t>
  </si>
  <si>
    <t>000  2  02  03115  05  0000  151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</si>
  <si>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</si>
  <si>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</si>
  <si>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000  1  11  05030  00  0000  120</t>
  </si>
  <si>
    <t>000  1  11  05035  05  0000  120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</si>
  <si>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</si>
  <si>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</si>
  <si>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</si>
  <si>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</si>
  <si>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</si>
  <si>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</si>
  <si>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000  1  11  09000  00  0000  120</t>
  </si>
  <si>
    <t>000  1  11  09040  00  0000  120</t>
  </si>
  <si>
    <t>000  1  11  09045  05  0000  120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</si>
  <si>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</si>
  <si>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</si>
  <si>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</si>
  <si>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</si>
  <si>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ПРОДАЖИ МАТЕРИАЛЬНЫХ И НЕМАТЕРИАЛЬНЫХ АКТИВОВ</t>
  </si>
  <si>
    <t>000  1  14  00000  00  0000  000</t>
  </si>
  <si>
    <t>000  1  14  02000  00  0000  000</t>
  </si>
  <si>
    <t>000  1  14  06000  00  0000  430</t>
  </si>
  <si>
    <t>000  1  14  06010  00  0000  430</t>
  </si>
  <si>
    <t>000  1  14  06020  00  0000  430</t>
  </si>
  <si>
    <t>000  1  14  06025  05  0000  430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</si>
  <si>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</si>
  <si>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</si>
  <si>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</si>
  <si>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</si>
  <si>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</si>
  <si>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</si>
  <si>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</si>
  <si>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000  1  16  21050  05  0000  140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</si>
  <si>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</si>
  <si>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</si>
  <si>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</si>
  <si>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земельного законодательства</t>
  </si>
  <si>
    <t>000  1  16  25060  01  0000  140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</si>
  <si>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</si>
  <si>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</si>
  <si>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</si>
  <si>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</si>
  <si>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</si>
  <si>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</si>
  <si>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</si>
  <si>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</si>
  <si>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</si>
  <si>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</si>
  <si>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</si>
  <si>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</si>
  <si>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</si>
  <si>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000  2  02  01001  05  0000  151</t>
  </si>
  <si>
    <t>Доходы бюджета ВСЕГО</t>
  </si>
  <si>
    <t>Налог на доходы физических лиц с доходов, полученных от осущест-вления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</si>
  <si>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 имущества  бюджетных  и 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</si>
  <si>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</si>
  <si>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Газификация жилого фонда  с .Уинское. Распределительные газопроводы 6-я очередь в рамках КЦП "Газификация Пермского края на 208-2010 годы"</t>
  </si>
  <si>
    <t>Привязка модульной газовой котельной для детского сада в с. Суда</t>
  </si>
  <si>
    <t>Строительство наружных сетей газопровода низкого давления по ул.Зеленая, Заводская, Центральная в с. Верхний Сып</t>
  </si>
  <si>
    <t>Реализация проекта "Спортивный клуб + спортивный сертификат"</t>
  </si>
  <si>
    <t>Иные межбюджетные трансферты на реализацию краевой целевой программы "Предупреждение вредного воздействия вод и обеспечение безопасности гидротехнических сооружений на территории Пермского края на 2008-2012 годы"</t>
  </si>
  <si>
    <t>Субвенции бюджетам муниципальных обра-зований  на возмещение гражданам, ведущим личное  подсобное хозяйство, сельскохо-зяйственным  потреби-тельским кооперативам, крестьянским      (фермер-ским)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потреби-тельских кооперативах в 2005 - 2012 годах на срок до 8 лет</t>
  </si>
  <si>
    <t>000  1  11  09030  00  0000  120</t>
  </si>
  <si>
    <t>000  1  11  09035  05  0000  120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</si>
  <si>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</si>
  <si>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эксплуатации и использования имущества автомобильных дорог, находящихся в собственности муниципальных районов</t>
  </si>
  <si>
    <t>000  1  12  01020  01  0000  120</t>
  </si>
  <si>
    <t>Плата за выбросы загрязняющих веществ в атмосферный воздух передвижными объектами</t>
  </si>
  <si>
    <t>000  1  16  28000  00  0000  140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</si>
  <si>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</si>
  <si>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000  2  02  03078  00  0000  151</t>
  </si>
  <si>
    <t>000  2  02  03078  05  0000  151</t>
  </si>
  <si>
    <t>Субвенции бюджетам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</si>
  <si>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</si>
  <si>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</si>
  <si>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</si>
  <si>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000  2  02  02008  00  0000  151</t>
  </si>
  <si>
    <t>000  2  02  02008  05  0000  151</t>
  </si>
  <si>
    <t xml:space="preserve">Субсидии бюджетам на обеспечение жильем молодых семей </t>
  </si>
  <si>
    <t>Субсидии бюджетам муниципальных районов на обеспечение жильем молодых семей</t>
  </si>
  <si>
    <t>Субвенция на  администрирование госполномочий по обеспечению жильем детей-сирот</t>
  </si>
  <si>
    <t>Иные межбюджетные трансферты на активизацию института самообложения</t>
  </si>
  <si>
    <t>000  1  09  00000  00  0000  000</t>
  </si>
  <si>
    <t>000  1  09  07000  00  0000  000</t>
  </si>
  <si>
    <t>000  1  09  07033  05  0000  000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</si>
  <si>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</si>
  <si>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</si>
  <si>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</si>
  <si>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000  2  02  02051  00  0000  151</t>
  </si>
  <si>
    <t>000  2  02  02051  05  0000  151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</si>
  <si>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</si>
  <si>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</si>
  <si>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Газификация жилого фонда  с .Аспа</t>
  </si>
  <si>
    <t>Строительство больницы с. Уинское</t>
  </si>
  <si>
    <t>000  2  02  02153  00  0000  151</t>
  </si>
  <si>
    <t>000  2  02  02153  05  0000  151</t>
  </si>
  <si>
    <t>Субсидии бюджетам на поддержку начинающих фермеров</t>
  </si>
  <si>
    <t>Субсидии бюджетам муниципальных районов на поддержку начинающих фермеров</t>
  </si>
  <si>
    <t>000  2  02  02085  00  0000  151</t>
  </si>
  <si>
    <t>000  2  02  02085  05  0000  151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</si>
  <si>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</si>
  <si>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</si>
  <si>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000  2  02  04034  05  0000  151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</si>
  <si>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</si>
  <si>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000  2  02  04034  00  0002  151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</si>
  <si>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</si>
  <si>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000  2  02  04041  00  0000  151</t>
  </si>
  <si>
    <t>000  2  02  04041  05  0000  151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</si>
  <si>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</si>
  <si>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</si>
  <si>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000  2  02  02000  00  0000  151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</si>
  <si>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</si>
  <si>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</si>
  <si>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</si>
  <si>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</si>
  <si>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</si>
  <si>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</si>
  <si>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</si>
  <si>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</si>
  <si>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</si>
  <si>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</si>
  <si>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муниципальных районов на государственную регистрацию актов гражданского состояния</t>
  </si>
  <si>
    <t>000  2  02  03003  05  0000  151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</si>
  <si>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</si>
  <si>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</si>
  <si>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</si>
  <si>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</si>
  <si>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</si>
  <si>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</si>
  <si>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</si>
  <si>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</si>
  <si>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</si>
  <si>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</si>
  <si>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000  1  16  25000  00  0000  140</t>
  </si>
  <si>
    <t>в том числе: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</si>
  <si>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</si>
  <si>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</si>
  <si>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Средства на выплату субсидии по поддержке сельскохозяйственного производства в рамках реализации краевой целевой программы "Развитие сельского хозяйства и регулирование рынков сельскохозяйственной продукции, сырья и продовольствия в Пермском крае на 2009-2012 годы"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</si>
  <si>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</si>
  <si>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№ 714 "Об обеспечении жильем ветеранов Великой Отечественной войны 1941-1945 годов"</t>
  </si>
  <si>
    <t>Межбюджетные трансферты, передаваемые бюджетам   на комплектование книжных фондов библиотек муниципальных образований и государственных библиотек городов Москвы и Санкт-Петербурга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</si>
  <si>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</si>
  <si>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</si>
  <si>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000  2  02  03021  05  0000  151</t>
  </si>
  <si>
    <t>000  2  02  03024  05  0000  151</t>
  </si>
  <si>
    <t>000  1  16  30000  01  0000  140</t>
  </si>
  <si>
    <t>000  1  16  30030  01  0000  140</t>
  </si>
  <si>
    <t>000  1  16  32000  00  0000  140</t>
  </si>
  <si>
    <t>000  1  16  32000  05  0000  140</t>
  </si>
  <si>
    <t>000  1  16  43000  01  0000  140</t>
  </si>
  <si>
    <t>Денежные взыскания (штрафы) за правонарушения в области дорожного движения</t>
  </si>
  <si>
    <t>Прочие денежные взыскания (штрафы) за 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</si>
  <si>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</si>
  <si>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</si>
  <si>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</si>
  <si>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</si>
  <si>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</si>
  <si>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</si>
  <si>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</si>
  <si>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000  2  02  03046  00  0000  151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</si>
  <si>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</si>
  <si>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</si>
  <si>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Иные межбюджетные трансферты</t>
  </si>
  <si>
    <t>000  2  02  04000  00  0000  151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</si>
  <si>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кодекса Российской Федерации</t>
    </r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</si>
  <si>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</si>
  <si>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</si>
  <si>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</si>
  <si>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000  1  13  01000  00  0000  130</t>
  </si>
  <si>
    <t xml:space="preserve">Доходы от оказания платных услуг (работ) </t>
  </si>
  <si>
    <t>000  1  13  01990 00   0000  130</t>
  </si>
  <si>
    <t>000  1  13  01995 05   0000  130</t>
  </si>
  <si>
    <t>Прочие доходы от оказания платных услуг (работ) получателями средств бюджетов муниципальных районов</t>
  </si>
  <si>
    <t>000  1  14  02050  05  0000  410</t>
  </si>
  <si>
    <t>000  1  14  02053  05  0000  410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</si>
  <si>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</si>
  <si>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</si>
  <si>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000  1  14  06013  10  0000  430</t>
  </si>
  <si>
    <t>Доходы от продажи земельных участков, государственная собственность на которые не разграничена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</si>
  <si>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Налогового кодекса Российской Федерации</t>
    </r>
  </si>
  <si>
    <t>000  1  12  01040  01  0000  120</t>
  </si>
  <si>
    <t>Плата за размещение отходов производства и потребления</t>
  </si>
  <si>
    <t>000  1  12  01010  01  0000  120</t>
  </si>
  <si>
    <t>Плата за выбросы загрязняющих веществ в атмосферный воздух стационарными объектами</t>
  </si>
  <si>
    <t>000  1  13  02000  00  0000  130</t>
  </si>
  <si>
    <t>Доходы от компенсации затрат государства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</si>
  <si>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</si>
  <si>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</si>
  <si>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Прочие межбюджетные трансферты, передаваемые бюджетам</t>
  </si>
  <si>
    <t>000  2  02  04999  00  0000  151</t>
  </si>
  <si>
    <t>Код дохода по КД</t>
  </si>
  <si>
    <t>1</t>
  </si>
  <si>
    <t>Уинского муниципального района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</si>
  <si>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</si>
  <si>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Уточненный план </t>
  </si>
  <si>
    <t>руб.</t>
  </si>
  <si>
    <t>Приложение  1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</si>
  <si>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</si>
  <si>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</si>
  <si>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</si>
  <si>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</si>
  <si>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000  1  06  00000  00  0000  110</t>
  </si>
  <si>
    <t>000  1  06  04011  02  0000  110</t>
  </si>
  <si>
    <t>000  1  06  04000  02  0000  110</t>
  </si>
  <si>
    <t>000  1  06  04012  02  0000  110</t>
  </si>
  <si>
    <t>000  1  11  05025  05  0000  120</t>
  </si>
  <si>
    <t>000  2  02  03024  00  0000  151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</si>
  <si>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</si>
  <si>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000  2  02  03046  05  0000  151</t>
  </si>
  <si>
    <t>000  2  02  03055  00  0000  151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</si>
  <si>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</si>
  <si>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000  2  02  04014  05  0000  151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</si>
  <si>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</si>
  <si>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000  2  02  04999  05  0000  151</t>
  </si>
  <si>
    <t>Прочие межбюджетные трансферты, передаваемые бюджетам муниципальных районов</t>
  </si>
  <si>
    <t>000  2  02  03007  05  0000  151</t>
  </si>
  <si>
    <t>000  2  02  03069  05  0000  151</t>
  </si>
  <si>
    <t>000  2  02  03070  05  0000  151</t>
  </si>
  <si>
    <t>Субвенции  бюджетам муниципальных районов  на  обеспечение жильем  отдельных категорий  граждан, установленных Федеральными законами от 12 января  1995  года  N  5-ФЗ  "О ветеранах"  и от 24 ноября 1995  года N  181-ФЗ "О  социальной защите инвалидов в Российской Федерации"</t>
  </si>
  <si>
    <t>000  1  16  32050  05  0000  140</t>
  </si>
  <si>
    <t>Возмещение сумм,израсходованных незаконно или не по целевому назначению, а также доходов,полученных от их использования ( в части бюджетов муниципальных районов)</t>
  </si>
  <si>
    <t>000  2  19  00000  00  0000  151</t>
  </si>
  <si>
    <t>000  2  19  05000  05  0000  151</t>
  </si>
  <si>
    <t>Средства на обеспечение поддержки сельскохозяйственного производства</t>
  </si>
  <si>
    <t xml:space="preserve">Средства на обслуживание получателей средств краевого бюджета  </t>
  </si>
  <si>
    <t>Средства на обязательное государственное страхование жизни граждан, участвующих в обеспечении общественного порядка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</si>
  <si>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</si>
  <si>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</si>
  <si>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</si>
  <si>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Субвенции на предоставление скидки в размере 50 процентов с оплаты обучения в учреждениях дополнительного образования детей учащимся из малоимущих многодетных семей</t>
  </si>
  <si>
    <t>000  2  02  01999  00  0000  151</t>
  </si>
  <si>
    <t>000  2  02  01999  05  0000  151</t>
  </si>
  <si>
    <t>Прочие дотации бюджетам муниципальных райнов</t>
  </si>
  <si>
    <t>Прочие дотации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</si>
  <si>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</si>
  <si>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000  2  02  04025  05  0000  151</t>
  </si>
  <si>
    <t>Межбюджетные трансферты, передаваемые бюджетам муниципальных районов  на комплектование книжных фондов библиотек муниципальных образований</t>
  </si>
  <si>
    <t>000  2  02  04025  00  0000  151</t>
  </si>
  <si>
    <t>000  1  13  00000  00  0000  000</t>
  </si>
  <si>
    <t>000  1  11  05020  00  0000  120</t>
  </si>
  <si>
    <t>000  2  02  03069  00  0000  151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</si>
  <si>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07 мая 2008 года № 714 "Об обеспечении жильем ветеранов Великой Отечественной войны 1941-1945 годов"</t>
  </si>
  <si>
    <t>000  2  02  03070  00  0000  151</t>
  </si>
  <si>
    <t>Субвенции  бюджетам на  обеспечение жильем  отдельных категорий  граждан, установленных Федеральными законами от 12 января  1995  года  N  5-ФЗ  "О ветеранах"  и от 24 ноября 1995  года N  181-ФЗ "О  социальной защите инвалидов в Российской Федерации"</t>
  </si>
  <si>
    <t>000  2  02  03007  00  0000  151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</si>
  <si>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</si>
  <si>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</si>
  <si>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</si>
  <si>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</si>
  <si>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</si>
  <si>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</si>
  <si>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000  1  12  01070  01  0000  120</t>
  </si>
  <si>
    <t>Плата за выбросы загрязнящих веществ, образующихся при сжигании на факельных установках и (или) рассеивании попутного нефтяного газа</t>
  </si>
  <si>
    <t>000  1  09  07000  00  0000  110</t>
  </si>
  <si>
    <t>000  1  09  07030  00  0000  110</t>
  </si>
  <si>
    <t>000  1  09  07033  05  0000  110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</si>
  <si>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</si>
  <si>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000  1  11  03050  05  0000  120</t>
  </si>
  <si>
    <t>000  1  11  03000  00  0000  120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</si>
  <si>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</si>
  <si>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</si>
  <si>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</si>
  <si>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000  2  02  04053  00  0000  151</t>
  </si>
  <si>
    <t>000  2  02  04053  05  0002  151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</si>
  <si>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</si>
  <si>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</si>
  <si>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Доходы от сдачи в    аренду имущества,   находящегося в  опера-тивном  управлении  органов управления  муниципальных  районов  и  созданных  ими   учреждений (за   исключением   имущества муниципальных     бюджетных и     автономных учреждений)</t>
  </si>
  <si>
    <t>Доходы  от  продажи    земельных участков, находящихся в собствен-ности муниципальных районов (за исключением земельных участков муниципальных бюджетных и автономных учреждений)</t>
  </si>
  <si>
    <t>Иные межбюджетные трансферты на реализацию ДЦП "Обеспечение жильем молодых семей в Пермском крае на 2011-2015 годы"</t>
  </si>
  <si>
    <t>Иные межбюджетные трансферты на дорожное хозяйство, капитальный ремонт и ремонт автомобильных дорог общего пользования населенных пунктов Пермского края</t>
  </si>
  <si>
    <t>Иные межбюджетные трансферты на реализацию мероприятий, направленных на снижение уровня преступности</t>
  </si>
  <si>
    <t>Иные межбюджетные трансферты на модернизацию материально-технической базы и информатизация общедоступных межпоселенческих библиотек и библиотек поселений Пермского края</t>
  </si>
  <si>
    <t>Иные межбюджетные трансферты на выделение грантов субъектам РФ в целях содействия достижению и поощрения достижения наилучших значений показателей деятельности</t>
  </si>
  <si>
    <t>Иные межбюджетные трансферты на мероприятия по стимулированию педработников по результатам обучения школьников</t>
  </si>
  <si>
    <t>Иные межбюджетные трансферты на софинансирование отдельных мероприятий муниципальных целевых программ развития малого и среднего предпринимательства</t>
  </si>
  <si>
    <t>Иные межбюджетные трансферты на реализацию ДЦП "Привлечение и закрепление медицинских кадров в государственных и муниципальных учреждениях здравоохранения Пермского края на 2013-2015"</t>
  </si>
  <si>
    <t>Иные межбюджетные трансферты на софинансирование отдельных  мероприятий муниципальных целевых программ развития малого и среднего предпринимательства</t>
  </si>
  <si>
    <t>Иные межбюджетные трансферты на поддержку начинающих крестьянских (фермерских) хозяйств</t>
  </si>
  <si>
    <t>Иные межбюджетные трансферты на мероприятия по обеспечению пожарной безопасности</t>
  </si>
  <si>
    <t>Иные межбюджетные трансферты на 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постановку на государственный кадастровый учет для бесплатного предоставления многодетным семьям</t>
  </si>
  <si>
    <t>Иные межбюджетные трансферты на стимулирование перехода сельхозтоваропроизводителей на уплату единого сельскохозяйственного налога</t>
  </si>
  <si>
    <t>НАЛОГИ НА ТОВАРЫ (РАБОТЫ, УСЛУГИ), РЕАЛИЗУЕМЫЕ НА ТЕРРИТОРИИ РОССИЙСКОЙ ФЕДЕРАЦИИ</t>
  </si>
  <si>
    <t>000  1  03  00000  00  0000  000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</si>
  <si>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</si>
  <si>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</si>
  <si>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000  1  03  022300  01  0000  110</t>
  </si>
  <si>
    <t>000  1  03  022400  01  0000  110</t>
  </si>
  <si>
    <t>000  1  03  022500  01  0000  110</t>
  </si>
  <si>
    <t>000  1  11  05070  00  0000  120</t>
  </si>
  <si>
    <t>000  1  11  05075  05  0000  120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</si>
  <si>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</si>
  <si>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</si>
  <si>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000  1  13  02060 00   0000  130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</si>
  <si>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</si>
  <si>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</si>
  <si>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>000  1  13  02065 05   0000  130</t>
  </si>
  <si>
    <t>Субвенции на образование комиссий по делам несовершеннолетних лиц и защите их прав и организацию их деятельности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</si>
  <si>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</si>
  <si>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</si>
  <si>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Субвенция на организацию  отдыха и оздоровления  детей</t>
  </si>
  <si>
    <t>Субвенции на государственную поддержку кредитования малых форм хозяйствования</t>
  </si>
  <si>
    <t>Прочие дотации бюджетам муниципальных районов</t>
  </si>
  <si>
    <t>000  1  13  02990  00   0000  130</t>
  </si>
  <si>
    <t>000  1  13  02995 05   0000  130</t>
  </si>
  <si>
    <t xml:space="preserve">Прочие доходы от компенсации затрат государства </t>
  </si>
  <si>
    <t>Прочие доходы от компенсации затрат  бюджетов муниципальных районов</t>
  </si>
  <si>
    <t>000  1  16  0600  00  1000  140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</si>
  <si>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</si>
  <si>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к постановлению администрации</t>
  </si>
  <si>
    <t>000  1  05  04020  02  0000  110</t>
  </si>
  <si>
    <t>000  1  05  04000  02  0000  110</t>
  </si>
  <si>
    <t>Налог, взимаемый в связи с применением патентной системы налогообложения</t>
  </si>
  <si>
    <t>000  1  16  41000  01  0000  140</t>
  </si>
  <si>
    <t>Налог, взимаемый в связи с применением патентной системы налогообложения, зачисляемый в бюджеты муниципальных районов</t>
  </si>
  <si>
    <t>Денежные взыскания (штрафы) за нарушение законодательства Российской Федерации об электроэнергетике</t>
  </si>
  <si>
    <t>000  1  16  25030  01  0000  140</t>
  </si>
  <si>
    <t>Денежные взыскания(штрафы) за нарушение законодательства Российской Федерации об охране и использовании животного мира</t>
  </si>
  <si>
    <t>000  1  16  28000  01  0000  140</t>
  </si>
  <si>
    <t>000  1  17  00000  00  0000  000</t>
  </si>
  <si>
    <t>000  1  17  05000  00  0000  180</t>
  </si>
  <si>
    <t>ПРОЧИЕ НЕНАЛОГОВЫЕ ДОХОДЫ</t>
  </si>
  <si>
    <t>Прочие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</si>
  <si>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</si>
  <si>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Утвержден-ный план на 2015 год</t>
  </si>
  <si>
    <t>на 2015 год</t>
  </si>
  <si>
    <t>Доходы от уплаты акцизов на дизельное топливо, подлежащие распределению между бюджетами субъектов Российской Федерации местными бюджетами с учетом установленных диффепенцированных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</si>
  <si>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</si>
  <si>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</si>
  <si>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</si>
  <si>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</si>
  <si>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</si>
  <si>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</si>
  <si>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</si>
  <si>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</si>
  <si>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 бюджетной системы Российской Федерации (межбюджетные субсидии)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</si>
  <si>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</si>
  <si>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бюджетам муниципальных районов  на выполнение передаваемых полномочий субъектов Российской Федерации</t>
  </si>
  <si>
    <t xml:space="preserve">Субвенции на предоставление государственных гарантий на получение общедоступного беплатного дошкольного, начального, основного, среднего общего образования, а также дополнительного образования в общеобразовательных организациях </t>
  </si>
  <si>
    <t>Субвенции на обеспечение государственных гарантий реализации прав на получение общедоступного и беплатного дошкольного образования в муниципальных дошкольных образовательных организациях</t>
  </si>
  <si>
    <t>Субвенции на обеспечение воспитания и обучения детей-инвалидов в муниципальных дошкольных образовательных организациях и на дому</t>
  </si>
  <si>
    <t xml:space="preserve">Субвенции на предоставление мер социальной поддержки отдельным категориям граждан, работающим в муниципальных учреждениях  и проживающим в сельской местности и поселках городского типа (рабочих поселках) по оплате жилого помещения и коммунальных услуг </t>
  </si>
  <si>
    <t>Субвенции на 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</si>
  <si>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мер социальной поддержки педагогическим работникам муниципальных общеобразовательных организаций</t>
  </si>
  <si>
    <t>Субвенции на  предоставление мер социальной поддержки учащимся из многодетных малоимущих семей</t>
  </si>
  <si>
    <t>Субвенции на  предоставление мер социальной поддержки учащимся из малоимущих семей</t>
  </si>
  <si>
    <t>Субвенции на осуществление государственных полномочий по регистрации и 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</si>
  <si>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составление протоколов об административных правонарушениях</t>
  </si>
  <si>
    <t>Субвенции на расходы, необходимые органам местного самоуправления для администрирования отдельных государственных полномочий по поддержке сельскохозяйственного производства</t>
  </si>
  <si>
    <t>Субвенции на обслуживание лицевых счетов органов государственной власти Пермского края, государственных краевых учреждений</t>
  </si>
  <si>
    <t>Иные межбюджетные трансферты на финансовое обеспечение дорожной деятельности за счет средств федерального бюджета</t>
  </si>
  <si>
    <t>Долгосрочная целевая программа" Обеспечение жильем молодых семей в Пермском крае на 2011-2015 годы"- предоставление социальных выплат молодым семьям на приобретение                          ( строительство) жилья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</si>
  <si>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образования(администрирование)</t>
  </si>
  <si>
    <t>000  1  03  022600  01  0000  110</t>
  </si>
  <si>
    <t>000  1  16  33000  00  0000  140</t>
  </si>
  <si>
    <t>000  1  16  33050  05  0000  140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</si>
  <si>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</si>
  <si>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</si>
  <si>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000  1  16  06000  01  0000  140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</si>
  <si>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</si>
  <si>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000  2  02  02009  00  0000  151</t>
  </si>
  <si>
    <t>000  2  02  02009  05  0000  151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</si>
  <si>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</si>
  <si>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</si>
  <si>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000  2  02  04053  05  0000  151</t>
  </si>
  <si>
    <t>000  2  02  04052  00  0000  151</t>
  </si>
  <si>
    <t>000  2  02  04052  05  0000  151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</si>
  <si>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</si>
  <si>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</si>
  <si>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</si>
  <si>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нга поддержку начинающих крестьянских (фермерских) хозяйств</t>
  </si>
  <si>
    <t>Обеспечение работников муниципальных учреж.дений бюджетной сферы Пермского края путевками на санаторно- курортное лечение</t>
  </si>
  <si>
    <t>000  2  02  03115  00  0000  000</t>
  </si>
  <si>
    <t>000  2  02  03115  05  0000 151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</si>
  <si>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</si>
  <si>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</si>
  <si>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Информация по исполнению доходов бюджета Уинского района за  9 месяцев  2015 года</t>
  </si>
  <si>
    <t>Исполнено за   9 мес  2015 год</t>
  </si>
  <si>
    <t>на 01.10.2015</t>
  </si>
  <si>
    <t>% выпол-нения уточнен-ного плана на 01.10.2015</t>
  </si>
  <si>
    <t>000  2  02  02215  05  0000  151</t>
  </si>
  <si>
    <t>000  2  02  02215  00  0000  151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</si>
  <si>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</si>
  <si>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</si>
  <si>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 на решение вопросов местного значения с участием средств самообложения граждан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</si>
  <si>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</si>
  <si>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</si>
  <si>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000  1  08  07150  01  0000  110</t>
  </si>
  <si>
    <t>Государственная пошлина за выдачу разрешения на установку рекламной конструкции</t>
  </si>
  <si>
    <t xml:space="preserve">от  28.10.2015 . № 272-01-01-03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</si>
</sst>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?"/>
  </numFmts>
  <fonts count="7">
    <font>
      <sz val="10"/>
      <name val="Arial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/>
    </xf>
    <xf numFmtId="2" fontId="4" fillId="2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1" fillId="0" borderId="1" xfId="1" applyNumberFormat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4" fontId="1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1" applyFont="1" applyFill="1" applyBorder="1" applyAlignment="1">
      <alignment wrapText="1"/>
    </xf>
    <xf numFmtId="2" fontId="1" fillId="0" borderId="0" xfId="0" applyNumberFormat="1" applyFont="1"/>
    <xf numFmtId="0" fontId="6" fillId="0" borderId="0" xfId="0" applyFont="1" applyAlignment="1">
      <alignment horizontal="left" wrapText="1"/>
    </xf>
    <xf numFmtId="4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/>
    <xf numFmtId="0" fontId="1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justify" vertical="top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7"/>
  <sheetViews>
    <sheetView tabSelected="1" topLeftCell="A119" workbookViewId="0">
      <selection activeCell="E4" sqref="E4"/>
    </sheetView>
  </sheetViews>
  <sheetFormatPr defaultRowHeight="12.75"/>
  <cols>
    <col min="1" max="1" width="25.28515625" style="5" customWidth="1"/>
    <col min="2" max="2" width="21.7109375" style="23" customWidth="1"/>
    <col min="3" max="3" width="17.85546875" style="1" customWidth="1"/>
    <col min="4" max="4" width="12.85546875" style="1" customWidth="1"/>
    <col min="5" max="5" width="12.5703125" style="1" customWidth="1"/>
    <col min="6" max="6" width="12.140625" style="1" customWidth="1"/>
    <col min="7" max="7" width="8.85546875" style="1" customWidth="1"/>
    <col min="8" max="8" width="11.5703125" style="1" customWidth="1"/>
    <col min="9" max="16384" width="9.140625" style="1"/>
  </cols>
  <sheetData>
    <row r="1" spans="1:14">
      <c r="E1" s="4" t="s">
        <v>222</v>
      </c>
      <c r="F1" s="4"/>
      <c r="G1" s="4"/>
    </row>
    <row r="2" spans="1:14">
      <c r="E2" s="4" t="s">
        <v>334</v>
      </c>
      <c r="F2" s="4"/>
      <c r="G2" s="4"/>
    </row>
    <row r="3" spans="1:14">
      <c r="E3" s="4" t="s">
        <v>218</v>
      </c>
      <c r="F3" s="4"/>
      <c r="G3" s="4"/>
    </row>
    <row r="4" spans="1:14">
      <c r="E4" s="4" t="s">
        <v>414</v>
      </c>
      <c r="F4" s="4"/>
      <c r="G4" s="4"/>
    </row>
    <row r="5" spans="1:14" ht="26.25" customHeight="1">
      <c r="E5" s="4"/>
      <c r="F5" s="4"/>
      <c r="G5" s="4"/>
    </row>
    <row r="6" spans="1:14">
      <c r="A6" s="53" t="s">
        <v>401</v>
      </c>
      <c r="B6" s="53"/>
      <c r="C6" s="53"/>
      <c r="D6" s="53"/>
      <c r="E6" s="53"/>
      <c r="F6" s="53"/>
      <c r="G6" s="53"/>
    </row>
    <row r="7" spans="1:14" ht="8.25" customHeight="1">
      <c r="A7" s="15"/>
      <c r="B7" s="24"/>
      <c r="C7" s="15"/>
      <c r="D7" s="15"/>
      <c r="E7" s="15"/>
      <c r="F7" s="15"/>
      <c r="G7" s="15"/>
    </row>
    <row r="8" spans="1:14">
      <c r="A8" s="54"/>
      <c r="B8" s="54"/>
      <c r="C8" s="54"/>
      <c r="D8" s="54"/>
      <c r="E8" s="2"/>
      <c r="F8" s="2"/>
      <c r="G8" s="1" t="s">
        <v>221</v>
      </c>
    </row>
    <row r="9" spans="1:14">
      <c r="A9" s="55" t="s">
        <v>216</v>
      </c>
      <c r="B9" s="57" t="s">
        <v>219</v>
      </c>
      <c r="C9" s="57" t="s">
        <v>349</v>
      </c>
      <c r="D9" s="59" t="s">
        <v>220</v>
      </c>
      <c r="E9" s="60"/>
      <c r="F9" s="57" t="s">
        <v>402</v>
      </c>
      <c r="G9" s="57" t="s">
        <v>404</v>
      </c>
    </row>
    <row r="10" spans="1:14" ht="75.75" customHeight="1">
      <c r="A10" s="56"/>
      <c r="B10" s="58"/>
      <c r="C10" s="58"/>
      <c r="D10" s="42" t="s">
        <v>350</v>
      </c>
      <c r="E10" s="51" t="s">
        <v>403</v>
      </c>
      <c r="F10" s="58"/>
      <c r="G10" s="58"/>
    </row>
    <row r="11" spans="1:14">
      <c r="A11" s="7" t="s">
        <v>217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9">
        <v>7</v>
      </c>
      <c r="H11" s="8"/>
      <c r="I11" s="8"/>
      <c r="J11" s="8"/>
      <c r="K11" s="8"/>
      <c r="L11" s="8"/>
      <c r="M11" s="8"/>
      <c r="N11" s="8"/>
    </row>
    <row r="12" spans="1:14" ht="38.25">
      <c r="A12" s="16" t="s">
        <v>272</v>
      </c>
      <c r="B12" s="17" t="s">
        <v>271</v>
      </c>
      <c r="C12" s="10">
        <f>C13+C28+C34+C38+C49+C71+C77+C86+C95+C22</f>
        <v>43457700</v>
      </c>
      <c r="D12" s="10">
        <f>D13+D28+D34+D38+D49+D71+D77+D86+D95+D22</f>
        <v>43616148</v>
      </c>
      <c r="E12" s="10">
        <f>E13+E28+E34+E38+E49+E71+E77+E86+E95+E22</f>
        <v>31684127</v>
      </c>
      <c r="F12" s="10">
        <f>F13+F28+F34+F38+F49+F71+F77+F86+F95+F22+F122</f>
        <v>31693982.130000003</v>
      </c>
      <c r="G12" s="3">
        <f>F12/E12*100</f>
        <v>100.0311043128946</v>
      </c>
      <c r="H12" s="8"/>
      <c r="I12" s="8"/>
      <c r="J12" s="8"/>
      <c r="K12" s="8"/>
      <c r="L12" s="8"/>
      <c r="M12" s="8"/>
      <c r="N12" s="8"/>
    </row>
    <row r="13" spans="1:14" ht="25.5">
      <c r="A13" s="16" t="s">
        <v>274</v>
      </c>
      <c r="B13" s="17" t="s">
        <v>273</v>
      </c>
      <c r="C13" s="10">
        <f>C14</f>
        <v>12155800</v>
      </c>
      <c r="D13" s="10">
        <f>D14</f>
        <v>12155800</v>
      </c>
      <c r="E13" s="10">
        <f>E14</f>
        <v>8516800</v>
      </c>
      <c r="F13" s="10">
        <f>F14</f>
        <v>8890209.0700000003</v>
      </c>
      <c r="G13" s="3">
        <f t="shared" ref="G13:G97" si="0">F13/E13*100</f>
        <v>104.38438227972948</v>
      </c>
    </row>
    <row r="14" spans="1:14" ht="25.5">
      <c r="A14" s="16" t="s">
        <v>276</v>
      </c>
      <c r="B14" s="17" t="s">
        <v>275</v>
      </c>
      <c r="C14" s="10">
        <f>C16+C17+C19+C21</f>
        <v>12155800</v>
      </c>
      <c r="D14" s="10">
        <f>D16+D17+D19+D21</f>
        <v>12155800</v>
      </c>
      <c r="E14" s="10">
        <f>E16+E17+E19+E21</f>
        <v>8516800</v>
      </c>
      <c r="F14" s="10">
        <f>F16+F17+F19+F21</f>
        <v>8890209.0700000003</v>
      </c>
      <c r="G14" s="3">
        <f t="shared" si="0"/>
        <v>104.38438227972948</v>
      </c>
    </row>
    <row r="15" spans="1:14" ht="140.25" hidden="1">
      <c r="A15" s="16" t="s">
        <v>1</v>
      </c>
      <c r="B15" s="17" t="s">
        <v>0</v>
      </c>
      <c r="C15" s="10">
        <v>0</v>
      </c>
      <c r="D15" s="10">
        <v>0</v>
      </c>
      <c r="E15" s="10">
        <v>0</v>
      </c>
      <c r="F15" s="10">
        <v>0</v>
      </c>
      <c r="G15" s="3" t="e">
        <f t="shared" si="0"/>
        <v>#DIV/0!</v>
      </c>
    </row>
    <row r="16" spans="1:14" ht="160.5" customHeight="1">
      <c r="A16" s="16" t="s">
        <v>1</v>
      </c>
      <c r="B16" s="12" t="s">
        <v>190</v>
      </c>
      <c r="C16" s="43">
        <v>11971000</v>
      </c>
      <c r="D16" s="10">
        <v>11971000</v>
      </c>
      <c r="E16" s="10">
        <v>8379000</v>
      </c>
      <c r="F16" s="10">
        <v>8825375.5800000001</v>
      </c>
      <c r="G16" s="3">
        <f t="shared" si="0"/>
        <v>105.32731328320801</v>
      </c>
    </row>
    <row r="17" spans="1:7" ht="227.25" customHeight="1">
      <c r="A17" s="16" t="s">
        <v>2</v>
      </c>
      <c r="B17" s="12" t="s">
        <v>79</v>
      </c>
      <c r="C17" s="10">
        <v>53500</v>
      </c>
      <c r="D17" s="10">
        <v>53500</v>
      </c>
      <c r="E17" s="10">
        <v>39500</v>
      </c>
      <c r="F17" s="10">
        <v>20499.38</v>
      </c>
      <c r="G17" s="3">
        <f t="shared" si="0"/>
        <v>51.897164556962025</v>
      </c>
    </row>
    <row r="18" spans="1:7" ht="229.5" hidden="1">
      <c r="A18" s="16" t="s">
        <v>4</v>
      </c>
      <c r="B18" s="17" t="s">
        <v>3</v>
      </c>
      <c r="C18" s="10">
        <v>0</v>
      </c>
      <c r="D18" s="10">
        <v>0</v>
      </c>
      <c r="E18" s="10">
        <v>0</v>
      </c>
      <c r="F18" s="10">
        <v>0</v>
      </c>
      <c r="G18" s="3" t="e">
        <f t="shared" si="0"/>
        <v>#DIV/0!</v>
      </c>
    </row>
    <row r="19" spans="1:7" ht="89.25">
      <c r="A19" s="16" t="s">
        <v>5</v>
      </c>
      <c r="B19" s="28" t="s">
        <v>348</v>
      </c>
      <c r="C19" s="10">
        <v>111800</v>
      </c>
      <c r="D19" s="10">
        <v>111800</v>
      </c>
      <c r="E19" s="10">
        <v>83800</v>
      </c>
      <c r="F19" s="10">
        <v>36390.11</v>
      </c>
      <c r="G19" s="3">
        <f t="shared" si="0"/>
        <v>43.424952267303105</v>
      </c>
    </row>
    <row r="20" spans="1:7" ht="191.25" hidden="1">
      <c r="A20" s="16" t="s">
        <v>7</v>
      </c>
      <c r="B20" s="17" t="s">
        <v>6</v>
      </c>
      <c r="C20" s="10">
        <v>0</v>
      </c>
      <c r="D20" s="10">
        <v>0</v>
      </c>
      <c r="E20" s="10">
        <v>0</v>
      </c>
      <c r="F20" s="10">
        <v>0</v>
      </c>
      <c r="G20" s="3" t="e">
        <f t="shared" si="0"/>
        <v>#DIV/0!</v>
      </c>
    </row>
    <row r="21" spans="1:7" ht="206.25" customHeight="1">
      <c r="A21" s="16" t="s">
        <v>7</v>
      </c>
      <c r="B21" s="12" t="s">
        <v>205</v>
      </c>
      <c r="C21" s="10">
        <v>19500</v>
      </c>
      <c r="D21" s="10">
        <v>19500</v>
      </c>
      <c r="E21" s="10">
        <v>14500</v>
      </c>
      <c r="F21" s="10">
        <v>7944</v>
      </c>
      <c r="G21" s="3">
        <f t="shared" si="0"/>
        <v>54.786206896551725</v>
      </c>
    </row>
    <row r="22" spans="1:7" ht="79.5" customHeight="1">
      <c r="A22" s="16" t="s">
        <v>308</v>
      </c>
      <c r="B22" s="30" t="s">
        <v>307</v>
      </c>
      <c r="C22" s="10">
        <f>C23</f>
        <v>3344300</v>
      </c>
      <c r="D22" s="10">
        <f t="shared" ref="D22" si="1">D23</f>
        <v>3344300</v>
      </c>
      <c r="E22" s="10">
        <f t="shared" ref="E22:F22" si="2">E23</f>
        <v>2506900</v>
      </c>
      <c r="F22" s="10">
        <f t="shared" si="2"/>
        <v>2226785.81</v>
      </c>
      <c r="G22" s="3">
        <f t="shared" si="0"/>
        <v>88.826271889584746</v>
      </c>
    </row>
    <row r="23" spans="1:7" ht="67.5" customHeight="1">
      <c r="A23" s="16" t="s">
        <v>309</v>
      </c>
      <c r="B23" s="30" t="s">
        <v>310</v>
      </c>
      <c r="C23" s="10">
        <f>C24+C25+C26</f>
        <v>3344300</v>
      </c>
      <c r="D23" s="10">
        <f t="shared" ref="D23" si="3">D24+D25+D26</f>
        <v>3344300</v>
      </c>
      <c r="E23" s="10">
        <f>E24+E25+E26+E27</f>
        <v>2506900</v>
      </c>
      <c r="F23" s="10">
        <f>F24+F25+F26+F27</f>
        <v>2226785.81</v>
      </c>
      <c r="G23" s="3">
        <f t="shared" si="0"/>
        <v>88.826271889584746</v>
      </c>
    </row>
    <row r="24" spans="1:7" ht="77.25" customHeight="1">
      <c r="A24" s="16" t="s">
        <v>311</v>
      </c>
      <c r="B24" s="35" t="s">
        <v>351</v>
      </c>
      <c r="C24" s="10">
        <v>1154900</v>
      </c>
      <c r="D24" s="10">
        <v>1154900</v>
      </c>
      <c r="E24" s="10">
        <v>865000</v>
      </c>
      <c r="F24" s="10">
        <v>764228.6</v>
      </c>
      <c r="G24" s="3">
        <f t="shared" si="0"/>
        <v>88.350127167630049</v>
      </c>
    </row>
    <row r="25" spans="1:7" ht="119.25" customHeight="1">
      <c r="A25" s="16" t="s">
        <v>312</v>
      </c>
      <c r="B25" s="12" t="s">
        <v>352</v>
      </c>
      <c r="C25" s="10">
        <v>25900</v>
      </c>
      <c r="D25" s="10">
        <v>25900</v>
      </c>
      <c r="E25" s="10">
        <v>19400</v>
      </c>
      <c r="F25" s="10">
        <v>20753.95</v>
      </c>
      <c r="G25" s="3">
        <f t="shared" si="0"/>
        <v>106.97912371134022</v>
      </c>
    </row>
    <row r="26" spans="1:7" ht="117" customHeight="1">
      <c r="A26" s="16" t="s">
        <v>313</v>
      </c>
      <c r="B26" s="12" t="s">
        <v>353</v>
      </c>
      <c r="C26" s="10">
        <v>2163500</v>
      </c>
      <c r="D26" s="10">
        <v>2163500</v>
      </c>
      <c r="E26" s="10">
        <v>1622500</v>
      </c>
      <c r="F26" s="10">
        <v>1533262.01</v>
      </c>
      <c r="G26" s="3">
        <f t="shared" si="0"/>
        <v>94.499969799691826</v>
      </c>
    </row>
    <row r="27" spans="1:7" ht="117" customHeight="1">
      <c r="A27" s="16" t="s">
        <v>378</v>
      </c>
      <c r="B27" s="12" t="s">
        <v>353</v>
      </c>
      <c r="C27" s="10">
        <v>0</v>
      </c>
      <c r="D27" s="10">
        <v>0</v>
      </c>
      <c r="E27" s="10">
        <v>0</v>
      </c>
      <c r="F27" s="10">
        <v>-91458.75</v>
      </c>
      <c r="G27" s="3">
        <v>0</v>
      </c>
    </row>
    <row r="28" spans="1:7" ht="25.5">
      <c r="A28" s="16" t="s">
        <v>9</v>
      </c>
      <c r="B28" s="17" t="s">
        <v>8</v>
      </c>
      <c r="C28" s="10">
        <f>C29</f>
        <v>3313400</v>
      </c>
      <c r="D28" s="10">
        <f>D29+D32</f>
        <v>3313400</v>
      </c>
      <c r="E28" s="10">
        <f>E29+E32</f>
        <v>2524400</v>
      </c>
      <c r="F28" s="10">
        <f>F29+F32</f>
        <v>2751155</v>
      </c>
      <c r="G28" s="3">
        <f t="shared" si="0"/>
        <v>108.98253050229758</v>
      </c>
    </row>
    <row r="29" spans="1:7" ht="53.25" customHeight="1">
      <c r="A29" s="16" t="s">
        <v>11</v>
      </c>
      <c r="B29" s="17" t="s">
        <v>10</v>
      </c>
      <c r="C29" s="10">
        <f>C30</f>
        <v>3313400</v>
      </c>
      <c r="D29" s="10">
        <f t="shared" ref="D29" si="4">D30</f>
        <v>3313400</v>
      </c>
      <c r="E29" s="10">
        <f>E30+E31</f>
        <v>2524400</v>
      </c>
      <c r="F29" s="10">
        <f>F30+F31</f>
        <v>2748155</v>
      </c>
      <c r="G29" s="3">
        <f t="shared" si="0"/>
        <v>108.86369038187291</v>
      </c>
    </row>
    <row r="30" spans="1:7" ht="54.75" customHeight="1">
      <c r="A30" s="16" t="s">
        <v>252</v>
      </c>
      <c r="B30" s="17" t="s">
        <v>10</v>
      </c>
      <c r="C30" s="10">
        <v>3313400</v>
      </c>
      <c r="D30" s="10">
        <v>3313400</v>
      </c>
      <c r="E30" s="10">
        <v>2524400</v>
      </c>
      <c r="F30" s="10">
        <v>2755686.37</v>
      </c>
      <c r="G30" s="3">
        <f t="shared" si="0"/>
        <v>109.16203335446046</v>
      </c>
    </row>
    <row r="31" spans="1:7" ht="89.25">
      <c r="A31" s="16" t="s">
        <v>254</v>
      </c>
      <c r="B31" s="25" t="s">
        <v>253</v>
      </c>
      <c r="C31" s="10">
        <v>0</v>
      </c>
      <c r="D31" s="10">
        <v>0</v>
      </c>
      <c r="E31" s="10">
        <v>0</v>
      </c>
      <c r="F31" s="10">
        <v>-7531.37</v>
      </c>
      <c r="G31" s="3">
        <v>0</v>
      </c>
    </row>
    <row r="32" spans="1:7" ht="41.25" customHeight="1">
      <c r="A32" s="16" t="s">
        <v>336</v>
      </c>
      <c r="B32" s="35" t="s">
        <v>337</v>
      </c>
      <c r="C32" s="10">
        <v>0</v>
      </c>
      <c r="D32" s="10">
        <v>0</v>
      </c>
      <c r="E32" s="10">
        <f>E33</f>
        <v>0</v>
      </c>
      <c r="F32" s="10">
        <v>3000</v>
      </c>
      <c r="G32" s="3">
        <v>0</v>
      </c>
    </row>
    <row r="33" spans="1:7" ht="73.5" customHeight="1">
      <c r="A33" s="16" t="s">
        <v>335</v>
      </c>
      <c r="B33" s="40" t="s">
        <v>339</v>
      </c>
      <c r="C33" s="10">
        <v>0</v>
      </c>
      <c r="D33" s="10">
        <v>0</v>
      </c>
      <c r="E33" s="10">
        <v>0</v>
      </c>
      <c r="F33" s="10">
        <v>3000</v>
      </c>
      <c r="G33" s="3">
        <v>0</v>
      </c>
    </row>
    <row r="34" spans="1:7" ht="25.5">
      <c r="A34" s="16" t="s">
        <v>227</v>
      </c>
      <c r="B34" s="17" t="s">
        <v>223</v>
      </c>
      <c r="C34" s="10">
        <f>C35</f>
        <v>4718500</v>
      </c>
      <c r="D34" s="10">
        <f>D35</f>
        <v>4718500</v>
      </c>
      <c r="E34" s="10">
        <f>E35</f>
        <v>3032000</v>
      </c>
      <c r="F34" s="10">
        <f>F35</f>
        <v>3209332.2199999997</v>
      </c>
      <c r="G34" s="3">
        <f t="shared" si="0"/>
        <v>105.84868799472295</v>
      </c>
    </row>
    <row r="35" spans="1:7" ht="15" customHeight="1">
      <c r="A35" s="16" t="s">
        <v>229</v>
      </c>
      <c r="B35" s="17" t="s">
        <v>224</v>
      </c>
      <c r="C35" s="10">
        <f>C36+C37</f>
        <v>4718500</v>
      </c>
      <c r="D35" s="10">
        <f>D36+D37</f>
        <v>4718500</v>
      </c>
      <c r="E35" s="10">
        <f>E36+E37</f>
        <v>3032000</v>
      </c>
      <c r="F35" s="10">
        <f>F36+F37</f>
        <v>3209332.2199999997</v>
      </c>
      <c r="G35" s="3">
        <f t="shared" si="0"/>
        <v>105.84868799472295</v>
      </c>
    </row>
    <row r="36" spans="1:7" ht="24" customHeight="1">
      <c r="A36" s="16" t="s">
        <v>228</v>
      </c>
      <c r="B36" s="17" t="s">
        <v>225</v>
      </c>
      <c r="C36" s="10">
        <v>676500</v>
      </c>
      <c r="D36" s="10">
        <v>676500</v>
      </c>
      <c r="E36" s="10">
        <v>432000</v>
      </c>
      <c r="F36" s="10">
        <v>449869.76</v>
      </c>
      <c r="G36" s="3">
        <f t="shared" si="0"/>
        <v>104.13651851851853</v>
      </c>
    </row>
    <row r="37" spans="1:7" ht="24" customHeight="1">
      <c r="A37" s="16" t="s">
        <v>230</v>
      </c>
      <c r="B37" s="17" t="s">
        <v>226</v>
      </c>
      <c r="C37" s="43">
        <v>4042000</v>
      </c>
      <c r="D37" s="10">
        <v>4042000</v>
      </c>
      <c r="E37" s="10">
        <v>2600000</v>
      </c>
      <c r="F37" s="10">
        <v>2759462.46</v>
      </c>
      <c r="G37" s="3">
        <f t="shared" si="0"/>
        <v>106.13317153846154</v>
      </c>
    </row>
    <row r="38" spans="1:7" ht="25.5">
      <c r="A38" s="16" t="s">
        <v>13</v>
      </c>
      <c r="B38" s="17" t="s">
        <v>12</v>
      </c>
      <c r="C38" s="10">
        <f t="shared" ref="C38:F39" si="5">C39</f>
        <v>483000</v>
      </c>
      <c r="D38" s="10">
        <f t="shared" si="5"/>
        <v>483000</v>
      </c>
      <c r="E38" s="10">
        <f>E39</f>
        <v>360000</v>
      </c>
      <c r="F38" s="10">
        <f>F39+F48</f>
        <v>584534.26</v>
      </c>
      <c r="G38" s="3">
        <f t="shared" si="0"/>
        <v>162.37062777777777</v>
      </c>
    </row>
    <row r="39" spans="1:7" ht="69" customHeight="1">
      <c r="A39" s="16" t="s">
        <v>15</v>
      </c>
      <c r="B39" s="17" t="s">
        <v>14</v>
      </c>
      <c r="C39" s="10">
        <f t="shared" si="5"/>
        <v>483000</v>
      </c>
      <c r="D39" s="10">
        <f t="shared" si="5"/>
        <v>483000</v>
      </c>
      <c r="E39" s="10">
        <f>E40</f>
        <v>360000</v>
      </c>
      <c r="F39" s="10">
        <f t="shared" si="5"/>
        <v>581534.26</v>
      </c>
      <c r="G39" s="3">
        <f t="shared" si="0"/>
        <v>161.53729444444446</v>
      </c>
    </row>
    <row r="40" spans="1:7" ht="109.5" customHeight="1">
      <c r="A40" s="16" t="s">
        <v>16</v>
      </c>
      <c r="B40" s="17" t="s">
        <v>152</v>
      </c>
      <c r="C40" s="10">
        <v>483000</v>
      </c>
      <c r="D40" s="10">
        <v>483000</v>
      </c>
      <c r="E40" s="10">
        <v>360000</v>
      </c>
      <c r="F40" s="10">
        <v>581534.26</v>
      </c>
      <c r="G40" s="3">
        <f t="shared" si="0"/>
        <v>161.53729444444446</v>
      </c>
    </row>
    <row r="41" spans="1:7" ht="109.5" hidden="1" customHeight="1">
      <c r="A41" s="16" t="s">
        <v>108</v>
      </c>
      <c r="B41" s="30" t="s">
        <v>111</v>
      </c>
      <c r="C41" s="10">
        <v>0</v>
      </c>
      <c r="D41" s="10">
        <v>0</v>
      </c>
      <c r="E41" s="10">
        <v>0</v>
      </c>
      <c r="F41" s="10">
        <f>F42</f>
        <v>0</v>
      </c>
      <c r="G41" s="3" t="e">
        <f t="shared" si="0"/>
        <v>#DIV/0!</v>
      </c>
    </row>
    <row r="42" spans="1:7" ht="40.5" hidden="1" customHeight="1">
      <c r="A42" s="16" t="s">
        <v>109</v>
      </c>
      <c r="B42" s="30" t="s">
        <v>112</v>
      </c>
      <c r="C42" s="10">
        <v>0</v>
      </c>
      <c r="D42" s="10">
        <v>0</v>
      </c>
      <c r="E42" s="10">
        <v>0</v>
      </c>
      <c r="F42" s="10">
        <f>F43</f>
        <v>0</v>
      </c>
      <c r="G42" s="3" t="e">
        <f t="shared" si="0"/>
        <v>#DIV/0!</v>
      </c>
    </row>
    <row r="43" spans="1:7" ht="40.5" hidden="1" customHeight="1">
      <c r="A43" s="16" t="s">
        <v>110</v>
      </c>
      <c r="B43" s="28" t="s">
        <v>113</v>
      </c>
      <c r="C43" s="10">
        <v>0</v>
      </c>
      <c r="D43" s="10">
        <v>0</v>
      </c>
      <c r="E43" s="10">
        <v>0</v>
      </c>
      <c r="F43" s="10">
        <v>0</v>
      </c>
      <c r="G43" s="3" t="e">
        <f t="shared" si="0"/>
        <v>#DIV/0!</v>
      </c>
    </row>
    <row r="44" spans="1:7" ht="40.5" hidden="1" customHeight="1">
      <c r="A44" s="16" t="s">
        <v>108</v>
      </c>
      <c r="B44" s="30" t="s">
        <v>111</v>
      </c>
      <c r="C44" s="10">
        <v>0</v>
      </c>
      <c r="D44" s="10">
        <f t="shared" ref="D44:F46" si="6">D45</f>
        <v>0</v>
      </c>
      <c r="E44" s="10">
        <f t="shared" si="6"/>
        <v>0</v>
      </c>
      <c r="F44" s="10">
        <f t="shared" si="6"/>
        <v>0</v>
      </c>
      <c r="G44" s="3" t="e">
        <f t="shared" si="0"/>
        <v>#DIV/0!</v>
      </c>
    </row>
    <row r="45" spans="1:7" ht="40.5" hidden="1" customHeight="1">
      <c r="A45" s="16" t="s">
        <v>279</v>
      </c>
      <c r="B45" s="30" t="s">
        <v>112</v>
      </c>
      <c r="C45" s="10">
        <v>0</v>
      </c>
      <c r="D45" s="10">
        <f t="shared" si="6"/>
        <v>0</v>
      </c>
      <c r="E45" s="10">
        <f t="shared" si="6"/>
        <v>0</v>
      </c>
      <c r="F45" s="10">
        <f t="shared" si="6"/>
        <v>0</v>
      </c>
      <c r="G45" s="3" t="e">
        <f t="shared" si="0"/>
        <v>#DIV/0!</v>
      </c>
    </row>
    <row r="46" spans="1:7" ht="103.5" hidden="1" customHeight="1">
      <c r="A46" s="16" t="s">
        <v>280</v>
      </c>
      <c r="B46" s="30" t="s">
        <v>282</v>
      </c>
      <c r="C46" s="10">
        <v>0</v>
      </c>
      <c r="D46" s="10">
        <f t="shared" si="6"/>
        <v>0</v>
      </c>
      <c r="E46" s="10">
        <f t="shared" si="6"/>
        <v>0</v>
      </c>
      <c r="F46" s="10">
        <f t="shared" si="6"/>
        <v>0</v>
      </c>
      <c r="G46" s="3" t="e">
        <f t="shared" si="0"/>
        <v>#DIV/0!</v>
      </c>
    </row>
    <row r="47" spans="1:7" ht="134.25" hidden="1" customHeight="1">
      <c r="A47" s="16" t="s">
        <v>281</v>
      </c>
      <c r="B47" s="30" t="s">
        <v>113</v>
      </c>
      <c r="C47" s="10">
        <v>0</v>
      </c>
      <c r="D47" s="10">
        <v>0</v>
      </c>
      <c r="E47" s="10">
        <v>0</v>
      </c>
      <c r="F47" s="10">
        <v>0</v>
      </c>
      <c r="G47" s="3" t="e">
        <f t="shared" si="0"/>
        <v>#DIV/0!</v>
      </c>
    </row>
    <row r="48" spans="1:7" ht="57.75" customHeight="1">
      <c r="A48" s="16" t="s">
        <v>412</v>
      </c>
      <c r="B48" s="28" t="s">
        <v>413</v>
      </c>
      <c r="C48" s="52">
        <v>0</v>
      </c>
      <c r="D48" s="10">
        <v>0</v>
      </c>
      <c r="E48" s="10">
        <v>0</v>
      </c>
      <c r="F48" s="10">
        <v>3000</v>
      </c>
      <c r="G48" s="3">
        <v>0</v>
      </c>
    </row>
    <row r="49" spans="1:7" ht="96" customHeight="1">
      <c r="A49" s="16" t="s">
        <v>18</v>
      </c>
      <c r="B49" s="17" t="s">
        <v>17</v>
      </c>
      <c r="C49" s="10">
        <f>C52+C61+C64</f>
        <v>13268100</v>
      </c>
      <c r="D49" s="10">
        <f>D52+D61+D64</f>
        <v>13335700</v>
      </c>
      <c r="E49" s="10">
        <f>E52+E61+E64</f>
        <v>10248829</v>
      </c>
      <c r="F49" s="10">
        <f>F52+F61+F64</f>
        <v>9791196.4100000001</v>
      </c>
      <c r="G49" s="3">
        <f t="shared" si="0"/>
        <v>95.534781680912033</v>
      </c>
    </row>
    <row r="50" spans="1:7" ht="54.75" hidden="1" customHeight="1">
      <c r="A50" s="16" t="s">
        <v>284</v>
      </c>
      <c r="B50" s="12" t="s">
        <v>285</v>
      </c>
      <c r="C50" s="10">
        <v>0</v>
      </c>
      <c r="D50" s="10">
        <v>0</v>
      </c>
      <c r="E50" s="10">
        <v>0</v>
      </c>
      <c r="F50" s="10">
        <f>F51</f>
        <v>0</v>
      </c>
      <c r="G50" s="3" t="e">
        <f t="shared" si="0"/>
        <v>#DIV/0!</v>
      </c>
    </row>
    <row r="51" spans="1:7" ht="76.5" hidden="1">
      <c r="A51" s="16" t="s">
        <v>283</v>
      </c>
      <c r="B51" s="30" t="s">
        <v>286</v>
      </c>
      <c r="C51" s="10">
        <v>0</v>
      </c>
      <c r="D51" s="10">
        <v>0</v>
      </c>
      <c r="E51" s="10">
        <v>0</v>
      </c>
      <c r="F51" s="10">
        <v>0</v>
      </c>
      <c r="G51" s="3" t="e">
        <f t="shared" si="0"/>
        <v>#DIV/0!</v>
      </c>
    </row>
    <row r="52" spans="1:7" ht="198.75" customHeight="1">
      <c r="A52" s="16" t="s">
        <v>19</v>
      </c>
      <c r="B52" s="17" t="s">
        <v>153</v>
      </c>
      <c r="C52" s="10">
        <f>C53+C57+C55+C59</f>
        <v>13259600</v>
      </c>
      <c r="D52" s="10">
        <f>D53+D57+D55+D59</f>
        <v>13259600</v>
      </c>
      <c r="E52" s="10">
        <f>E53+E57+E55+E59</f>
        <v>10189975</v>
      </c>
      <c r="F52" s="10">
        <f>F53+F57+F55+F59</f>
        <v>9744634.1099999994</v>
      </c>
      <c r="G52" s="3">
        <f t="shared" si="0"/>
        <v>95.62961744263356</v>
      </c>
    </row>
    <row r="53" spans="1:7" ht="133.5" customHeight="1">
      <c r="A53" s="16" t="s">
        <v>21</v>
      </c>
      <c r="B53" s="25" t="s">
        <v>20</v>
      </c>
      <c r="C53" s="10">
        <f>C54</f>
        <v>11351400</v>
      </c>
      <c r="D53" s="10">
        <f>D54</f>
        <v>11351400</v>
      </c>
      <c r="E53" s="10">
        <f>E54</f>
        <v>8751400</v>
      </c>
      <c r="F53" s="10">
        <f>F54</f>
        <v>9143642.6400000006</v>
      </c>
      <c r="G53" s="3">
        <f t="shared" si="0"/>
        <v>104.4820558996275</v>
      </c>
    </row>
    <row r="54" spans="1:7" ht="166.5" customHeight="1">
      <c r="A54" s="16" t="s">
        <v>191</v>
      </c>
      <c r="B54" s="25" t="s">
        <v>354</v>
      </c>
      <c r="C54" s="10">
        <v>11351400</v>
      </c>
      <c r="D54" s="10">
        <v>11351400</v>
      </c>
      <c r="E54" s="10">
        <v>8751400</v>
      </c>
      <c r="F54" s="10">
        <v>9143642.6400000006</v>
      </c>
      <c r="G54" s="3">
        <f t="shared" si="0"/>
        <v>104.4820558996275</v>
      </c>
    </row>
    <row r="55" spans="1:7" ht="182.25" customHeight="1">
      <c r="A55" s="16" t="s">
        <v>265</v>
      </c>
      <c r="B55" s="25" t="s">
        <v>192</v>
      </c>
      <c r="C55" s="10">
        <f>C56</f>
        <v>1150000</v>
      </c>
      <c r="D55" s="10">
        <f>D56</f>
        <v>1150000</v>
      </c>
      <c r="E55" s="10">
        <f>E56</f>
        <v>870000</v>
      </c>
      <c r="F55" s="10">
        <f>F56</f>
        <v>25798.03</v>
      </c>
      <c r="G55" s="3">
        <f t="shared" si="0"/>
        <v>2.9652908045977009</v>
      </c>
    </row>
    <row r="56" spans="1:7" ht="180.75" customHeight="1">
      <c r="A56" s="16" t="s">
        <v>231</v>
      </c>
      <c r="B56" s="12" t="s">
        <v>193</v>
      </c>
      <c r="C56" s="10">
        <v>1150000</v>
      </c>
      <c r="D56" s="10">
        <v>1150000</v>
      </c>
      <c r="E56" s="10">
        <v>870000</v>
      </c>
      <c r="F56" s="10">
        <v>25798.03</v>
      </c>
      <c r="G56" s="3">
        <f t="shared" si="0"/>
        <v>2.9652908045977009</v>
      </c>
    </row>
    <row r="57" spans="1:7" ht="177" customHeight="1">
      <c r="A57" s="16" t="s">
        <v>29</v>
      </c>
      <c r="B57" s="20" t="s">
        <v>80</v>
      </c>
      <c r="C57" s="10">
        <f>C58</f>
        <v>66100</v>
      </c>
      <c r="D57" s="10">
        <f>D58</f>
        <v>66100</v>
      </c>
      <c r="E57" s="10">
        <f>E58</f>
        <v>49575</v>
      </c>
      <c r="F57" s="10">
        <f>F58</f>
        <v>62099.33</v>
      </c>
      <c r="G57" s="3">
        <f t="shared" si="0"/>
        <v>125.26339889056986</v>
      </c>
    </row>
    <row r="58" spans="1:7" ht="165" customHeight="1">
      <c r="A58" s="16" t="s">
        <v>30</v>
      </c>
      <c r="B58" s="38" t="s">
        <v>292</v>
      </c>
      <c r="C58" s="10">
        <v>66100</v>
      </c>
      <c r="D58" s="10">
        <v>66100</v>
      </c>
      <c r="E58" s="10">
        <v>49575</v>
      </c>
      <c r="F58" s="10">
        <v>62099.33</v>
      </c>
      <c r="G58" s="3">
        <f t="shared" si="0"/>
        <v>125.26339889056986</v>
      </c>
    </row>
    <row r="59" spans="1:7" ht="88.5" customHeight="1">
      <c r="A59" s="16" t="s">
        <v>314</v>
      </c>
      <c r="B59" s="30" t="s">
        <v>317</v>
      </c>
      <c r="C59" s="10">
        <f>C60</f>
        <v>692100</v>
      </c>
      <c r="D59" s="10">
        <f>D60</f>
        <v>692100</v>
      </c>
      <c r="E59" s="10">
        <f>E60</f>
        <v>519000</v>
      </c>
      <c r="F59" s="10">
        <f>F60</f>
        <v>513094.11</v>
      </c>
      <c r="G59" s="3">
        <f t="shared" si="0"/>
        <v>98.862063583815029</v>
      </c>
    </row>
    <row r="60" spans="1:7" ht="80.25" customHeight="1">
      <c r="A60" s="16" t="s">
        <v>315</v>
      </c>
      <c r="B60" s="25" t="s">
        <v>316</v>
      </c>
      <c r="C60" s="10">
        <v>692100</v>
      </c>
      <c r="D60" s="10">
        <v>692100</v>
      </c>
      <c r="E60" s="10">
        <v>519000</v>
      </c>
      <c r="F60" s="10">
        <v>513094.11</v>
      </c>
      <c r="G60" s="3">
        <f t="shared" si="0"/>
        <v>98.862063583815029</v>
      </c>
    </row>
    <row r="61" spans="1:7" ht="51">
      <c r="A61" s="16" t="s">
        <v>32</v>
      </c>
      <c r="B61" s="25" t="s">
        <v>31</v>
      </c>
      <c r="C61" s="10">
        <f t="shared" ref="C61:F62" si="7">C62</f>
        <v>8500</v>
      </c>
      <c r="D61" s="10">
        <f t="shared" si="7"/>
        <v>8500</v>
      </c>
      <c r="E61" s="10">
        <f t="shared" si="7"/>
        <v>8500</v>
      </c>
      <c r="F61" s="10">
        <f t="shared" si="7"/>
        <v>16700</v>
      </c>
      <c r="G61" s="3">
        <f t="shared" si="0"/>
        <v>196.47058823529412</v>
      </c>
    </row>
    <row r="62" spans="1:7" ht="106.5" customHeight="1">
      <c r="A62" s="16" t="s">
        <v>34</v>
      </c>
      <c r="B62" s="25" t="s">
        <v>33</v>
      </c>
      <c r="C62" s="10">
        <f t="shared" si="7"/>
        <v>8500</v>
      </c>
      <c r="D62" s="10">
        <f t="shared" si="7"/>
        <v>8500</v>
      </c>
      <c r="E62" s="10">
        <f t="shared" si="7"/>
        <v>8500</v>
      </c>
      <c r="F62" s="10">
        <f t="shared" si="7"/>
        <v>16700</v>
      </c>
      <c r="G62" s="3">
        <f t="shared" si="0"/>
        <v>196.47058823529412</v>
      </c>
    </row>
    <row r="63" spans="1:7" ht="133.5" customHeight="1">
      <c r="A63" s="16" t="s">
        <v>36</v>
      </c>
      <c r="B63" s="12" t="s">
        <v>35</v>
      </c>
      <c r="C63" s="10">
        <v>8500</v>
      </c>
      <c r="D63" s="10">
        <v>8500</v>
      </c>
      <c r="E63" s="10">
        <v>8500</v>
      </c>
      <c r="F63" s="10">
        <v>16700</v>
      </c>
      <c r="G63" s="3">
        <f t="shared" si="0"/>
        <v>196.47058823529412</v>
      </c>
    </row>
    <row r="64" spans="1:7" ht="195" customHeight="1">
      <c r="A64" s="16" t="s">
        <v>37</v>
      </c>
      <c r="B64" s="17" t="s">
        <v>154</v>
      </c>
      <c r="C64" s="10">
        <f>C69</f>
        <v>0</v>
      </c>
      <c r="D64" s="10">
        <f>D69+D67</f>
        <v>67600</v>
      </c>
      <c r="E64" s="10">
        <f>E69+E66+E67</f>
        <v>50354</v>
      </c>
      <c r="F64" s="10">
        <f>F69+F66+F67</f>
        <v>29862.3</v>
      </c>
      <c r="G64" s="3">
        <f t="shared" si="0"/>
        <v>59.304722564245139</v>
      </c>
    </row>
    <row r="65" spans="1:7" ht="104.25" hidden="1" customHeight="1">
      <c r="A65" s="16" t="s">
        <v>88</v>
      </c>
      <c r="B65" s="28" t="s">
        <v>90</v>
      </c>
      <c r="C65" s="10">
        <v>0</v>
      </c>
      <c r="D65" s="10">
        <f>D66</f>
        <v>0</v>
      </c>
      <c r="E65" s="10">
        <f>E66</f>
        <v>0</v>
      </c>
      <c r="F65" s="10">
        <f>F66</f>
        <v>0</v>
      </c>
      <c r="G65" s="3" t="e">
        <f t="shared" si="0"/>
        <v>#DIV/0!</v>
      </c>
    </row>
    <row r="66" spans="1:7" ht="76.5" hidden="1" customHeight="1">
      <c r="A66" s="16" t="s">
        <v>89</v>
      </c>
      <c r="B66" s="29" t="s">
        <v>91</v>
      </c>
      <c r="C66" s="10">
        <v>0</v>
      </c>
      <c r="D66" s="10">
        <v>0</v>
      </c>
      <c r="E66" s="10">
        <v>0</v>
      </c>
      <c r="F66" s="10">
        <v>0</v>
      </c>
      <c r="G66" s="3" t="e">
        <f t="shared" si="0"/>
        <v>#DIV/0!</v>
      </c>
    </row>
    <row r="67" spans="1:7" ht="102" hidden="1">
      <c r="A67" s="16" t="s">
        <v>88</v>
      </c>
      <c r="B67" s="25" t="s">
        <v>90</v>
      </c>
      <c r="C67" s="10">
        <v>0</v>
      </c>
      <c r="D67" s="10">
        <f>D68</f>
        <v>0</v>
      </c>
      <c r="E67" s="10">
        <v>0</v>
      </c>
      <c r="F67" s="10">
        <f>F68</f>
        <v>0</v>
      </c>
      <c r="G67" s="3" t="e">
        <f t="shared" si="0"/>
        <v>#DIV/0!</v>
      </c>
    </row>
    <row r="68" spans="1:7" ht="89.25" hidden="1">
      <c r="A68" s="16" t="s">
        <v>89</v>
      </c>
      <c r="B68" s="12" t="s">
        <v>91</v>
      </c>
      <c r="C68" s="10">
        <v>0</v>
      </c>
      <c r="D68" s="10">
        <v>0</v>
      </c>
      <c r="E68" s="10">
        <v>0</v>
      </c>
      <c r="F68" s="10">
        <v>0</v>
      </c>
      <c r="G68" s="3" t="e">
        <f t="shared" si="0"/>
        <v>#DIV/0!</v>
      </c>
    </row>
    <row r="69" spans="1:7" ht="186" customHeight="1">
      <c r="A69" s="16" t="s">
        <v>38</v>
      </c>
      <c r="B69" s="17" t="s">
        <v>155</v>
      </c>
      <c r="C69" s="10">
        <f>C70</f>
        <v>0</v>
      </c>
      <c r="D69" s="10">
        <f>D70</f>
        <v>67600</v>
      </c>
      <c r="E69" s="10">
        <f>E70</f>
        <v>50354</v>
      </c>
      <c r="F69" s="10">
        <f>F70</f>
        <v>29862.3</v>
      </c>
      <c r="G69" s="3">
        <f t="shared" si="0"/>
        <v>59.304722564245139</v>
      </c>
    </row>
    <row r="70" spans="1:7" ht="189" customHeight="1">
      <c r="A70" s="16" t="s">
        <v>39</v>
      </c>
      <c r="B70" s="17" t="s">
        <v>156</v>
      </c>
      <c r="C70" s="10">
        <v>0</v>
      </c>
      <c r="D70" s="10">
        <v>67600</v>
      </c>
      <c r="E70" s="10">
        <v>50354</v>
      </c>
      <c r="F70" s="10">
        <v>29862.3</v>
      </c>
      <c r="G70" s="3">
        <f t="shared" si="0"/>
        <v>59.304722564245139</v>
      </c>
    </row>
    <row r="71" spans="1:7" ht="57" customHeight="1">
      <c r="A71" s="16" t="s">
        <v>41</v>
      </c>
      <c r="B71" s="17" t="s">
        <v>40</v>
      </c>
      <c r="C71" s="10">
        <f>C72</f>
        <v>15000</v>
      </c>
      <c r="D71" s="10">
        <f>D72</f>
        <v>15000</v>
      </c>
      <c r="E71" s="10">
        <f>E72</f>
        <v>12300</v>
      </c>
      <c r="F71" s="10">
        <f>F72</f>
        <v>20663.690000000002</v>
      </c>
      <c r="G71" s="3">
        <f t="shared" si="0"/>
        <v>167.99747967479678</v>
      </c>
    </row>
    <row r="72" spans="1:7" ht="44.25" customHeight="1">
      <c r="A72" s="16" t="s">
        <v>43</v>
      </c>
      <c r="B72" s="17" t="s">
        <v>42</v>
      </c>
      <c r="C72" s="10">
        <f>C73+C74+C75+C76</f>
        <v>15000</v>
      </c>
      <c r="D72" s="10">
        <f>D73+D75+D74+D76</f>
        <v>15000</v>
      </c>
      <c r="E72" s="10">
        <f>E73+E75+E74+E76</f>
        <v>12300</v>
      </c>
      <c r="F72" s="10">
        <f>F73+F75+F74+F76</f>
        <v>20663.690000000002</v>
      </c>
      <c r="G72" s="3">
        <f t="shared" si="0"/>
        <v>167.99747967479678</v>
      </c>
    </row>
    <row r="73" spans="1:7" ht="57.75" customHeight="1">
      <c r="A73" s="16" t="s">
        <v>208</v>
      </c>
      <c r="B73" s="25" t="s">
        <v>209</v>
      </c>
      <c r="C73" s="10">
        <v>7100</v>
      </c>
      <c r="D73" s="10">
        <v>7100</v>
      </c>
      <c r="E73" s="10">
        <v>5600</v>
      </c>
      <c r="F73" s="10">
        <v>7963.85</v>
      </c>
      <c r="G73" s="3">
        <f t="shared" si="0"/>
        <v>142.21160714285713</v>
      </c>
    </row>
    <row r="74" spans="1:7" ht="51.75" customHeight="1">
      <c r="A74" s="16" t="s">
        <v>92</v>
      </c>
      <c r="B74" s="37" t="s">
        <v>93</v>
      </c>
      <c r="C74" s="10">
        <v>600</v>
      </c>
      <c r="D74" s="10">
        <v>600</v>
      </c>
      <c r="E74" s="10">
        <v>500</v>
      </c>
      <c r="F74" s="10">
        <v>2167.1799999999998</v>
      </c>
      <c r="G74" s="3">
        <f t="shared" si="0"/>
        <v>433.43599999999992</v>
      </c>
    </row>
    <row r="75" spans="1:7" ht="38.25">
      <c r="A75" s="16" t="s">
        <v>206</v>
      </c>
      <c r="B75" s="25" t="s">
        <v>207</v>
      </c>
      <c r="C75" s="10">
        <v>6600</v>
      </c>
      <c r="D75" s="10">
        <v>6600</v>
      </c>
      <c r="E75" s="10">
        <v>5600</v>
      </c>
      <c r="F75" s="10">
        <v>8347.44</v>
      </c>
      <c r="G75" s="3">
        <f t="shared" si="0"/>
        <v>149.06142857142859</v>
      </c>
    </row>
    <row r="76" spans="1:7" ht="89.25">
      <c r="A76" s="16" t="s">
        <v>277</v>
      </c>
      <c r="B76" s="33" t="s">
        <v>278</v>
      </c>
      <c r="C76" s="10">
        <v>700</v>
      </c>
      <c r="D76" s="10">
        <v>700</v>
      </c>
      <c r="E76" s="10">
        <v>600</v>
      </c>
      <c r="F76" s="10">
        <v>2185.2199999999998</v>
      </c>
      <c r="G76" s="3">
        <f t="shared" si="0"/>
        <v>364.20333333333332</v>
      </c>
    </row>
    <row r="77" spans="1:7" ht="73.5" customHeight="1">
      <c r="A77" s="16" t="s">
        <v>264</v>
      </c>
      <c r="B77" s="17" t="s">
        <v>157</v>
      </c>
      <c r="C77" s="10">
        <f>C78+C81</f>
        <v>4426400</v>
      </c>
      <c r="D77" s="10">
        <f>D78+D81</f>
        <v>4517248</v>
      </c>
      <c r="E77" s="10">
        <f>E78+E81</f>
        <v>3146248</v>
      </c>
      <c r="F77" s="10">
        <f>F78+F81</f>
        <v>3490931.44</v>
      </c>
      <c r="G77" s="3">
        <f t="shared" si="0"/>
        <v>110.9553805040162</v>
      </c>
    </row>
    <row r="78" spans="1:7" ht="25.5">
      <c r="A78" s="16" t="s">
        <v>194</v>
      </c>
      <c r="B78" s="12" t="s">
        <v>195</v>
      </c>
      <c r="C78" s="10">
        <f t="shared" ref="C78:F79" si="8">C79</f>
        <v>3860700</v>
      </c>
      <c r="D78" s="10">
        <f t="shared" si="8"/>
        <v>3951548</v>
      </c>
      <c r="E78" s="10">
        <f t="shared" si="8"/>
        <v>2732548</v>
      </c>
      <c r="F78" s="10">
        <f t="shared" si="8"/>
        <v>3194846.87</v>
      </c>
      <c r="G78" s="3">
        <f t="shared" si="0"/>
        <v>116.91823419021368</v>
      </c>
    </row>
    <row r="79" spans="1:7" ht="40.5" customHeight="1">
      <c r="A79" s="16" t="s">
        <v>196</v>
      </c>
      <c r="B79" s="25" t="s">
        <v>158</v>
      </c>
      <c r="C79" s="10">
        <f t="shared" si="8"/>
        <v>3860700</v>
      </c>
      <c r="D79" s="10">
        <f t="shared" si="8"/>
        <v>3951548</v>
      </c>
      <c r="E79" s="10">
        <f t="shared" si="8"/>
        <v>2732548</v>
      </c>
      <c r="F79" s="10">
        <f t="shared" si="8"/>
        <v>3194846.87</v>
      </c>
      <c r="G79" s="3">
        <f t="shared" si="0"/>
        <v>116.91823419021368</v>
      </c>
    </row>
    <row r="80" spans="1:7" ht="63.75">
      <c r="A80" s="16" t="s">
        <v>197</v>
      </c>
      <c r="B80" s="25" t="s">
        <v>198</v>
      </c>
      <c r="C80" s="10">
        <v>3860700</v>
      </c>
      <c r="D80" s="10">
        <v>3951548</v>
      </c>
      <c r="E80" s="10">
        <v>2732548</v>
      </c>
      <c r="F80" s="10">
        <v>3194846.87</v>
      </c>
      <c r="G80" s="3">
        <f t="shared" si="0"/>
        <v>116.91823419021368</v>
      </c>
    </row>
    <row r="81" spans="1:7" ht="30.75" customHeight="1">
      <c r="A81" s="16" t="s">
        <v>210</v>
      </c>
      <c r="B81" s="12" t="s">
        <v>211</v>
      </c>
      <c r="C81" s="10">
        <f>C82</f>
        <v>565700</v>
      </c>
      <c r="D81" s="10">
        <f>D82+D84</f>
        <v>565700</v>
      </c>
      <c r="E81" s="10">
        <f>E82+E84</f>
        <v>413700</v>
      </c>
      <c r="F81" s="10">
        <f>F82+F84</f>
        <v>296084.57</v>
      </c>
      <c r="G81" s="3">
        <f t="shared" si="0"/>
        <v>71.569874305051968</v>
      </c>
    </row>
    <row r="82" spans="1:7" ht="49.5" customHeight="1">
      <c r="A82" s="16" t="s">
        <v>318</v>
      </c>
      <c r="B82" s="30" t="s">
        <v>319</v>
      </c>
      <c r="C82" s="10">
        <f>C83</f>
        <v>565700</v>
      </c>
      <c r="D82" s="10">
        <f t="shared" ref="D82:E82" si="9">D83</f>
        <v>565700</v>
      </c>
      <c r="E82" s="10">
        <f t="shared" si="9"/>
        <v>413700</v>
      </c>
      <c r="F82" s="10">
        <f>F83</f>
        <v>289104.05</v>
      </c>
      <c r="G82" s="3">
        <f t="shared" si="0"/>
        <v>69.882535653855456</v>
      </c>
    </row>
    <row r="83" spans="1:7" ht="76.5">
      <c r="A83" s="16" t="s">
        <v>321</v>
      </c>
      <c r="B83" s="30" t="s">
        <v>320</v>
      </c>
      <c r="C83" s="10">
        <v>565700</v>
      </c>
      <c r="D83" s="10">
        <v>565700</v>
      </c>
      <c r="E83" s="10">
        <v>413700</v>
      </c>
      <c r="F83" s="10">
        <v>289104.05</v>
      </c>
      <c r="G83" s="3">
        <f t="shared" si="0"/>
        <v>69.882535653855456</v>
      </c>
    </row>
    <row r="84" spans="1:7" ht="38.25">
      <c r="A84" s="16" t="s">
        <v>328</v>
      </c>
      <c r="B84" s="30" t="s">
        <v>330</v>
      </c>
      <c r="C84" s="10">
        <v>0</v>
      </c>
      <c r="D84" s="10">
        <f>D85</f>
        <v>0</v>
      </c>
      <c r="E84" s="10">
        <f>E85</f>
        <v>0</v>
      </c>
      <c r="F84" s="10">
        <f>F85</f>
        <v>6980.52</v>
      </c>
      <c r="G84" s="3">
        <v>0</v>
      </c>
    </row>
    <row r="85" spans="1:7" ht="51">
      <c r="A85" s="16" t="s">
        <v>329</v>
      </c>
      <c r="B85" s="30" t="s">
        <v>331</v>
      </c>
      <c r="C85" s="10">
        <v>0</v>
      </c>
      <c r="D85" s="10">
        <v>0</v>
      </c>
      <c r="E85" s="10">
        <v>0</v>
      </c>
      <c r="F85" s="10">
        <v>6980.52</v>
      </c>
      <c r="G85" s="3">
        <v>0</v>
      </c>
    </row>
    <row r="86" spans="1:7" ht="55.5" customHeight="1">
      <c r="A86" s="16" t="s">
        <v>45</v>
      </c>
      <c r="B86" s="17" t="s">
        <v>44</v>
      </c>
      <c r="C86" s="10">
        <f>C87+C90</f>
        <v>1262200</v>
      </c>
      <c r="D86" s="10">
        <f>D87+D90</f>
        <v>1262200</v>
      </c>
      <c r="E86" s="10">
        <f>E87+E90</f>
        <v>1036650</v>
      </c>
      <c r="F86" s="14">
        <f>F87+F90</f>
        <v>445660.53</v>
      </c>
      <c r="G86" s="3">
        <f t="shared" si="0"/>
        <v>42.990452901172048</v>
      </c>
    </row>
    <row r="87" spans="1:7" ht="170.25" customHeight="1">
      <c r="A87" s="16" t="s">
        <v>46</v>
      </c>
      <c r="B87" s="25" t="s">
        <v>355</v>
      </c>
      <c r="C87" s="10">
        <f t="shared" ref="C87:F88" si="10">C88</f>
        <v>832000</v>
      </c>
      <c r="D87" s="10">
        <f t="shared" si="10"/>
        <v>832000</v>
      </c>
      <c r="E87" s="10">
        <f t="shared" si="10"/>
        <v>714000</v>
      </c>
      <c r="F87" s="10">
        <f t="shared" si="10"/>
        <v>347422.39</v>
      </c>
      <c r="G87" s="3">
        <f t="shared" si="0"/>
        <v>48.65859803921569</v>
      </c>
    </row>
    <row r="88" spans="1:7" ht="213" customHeight="1">
      <c r="A88" s="16" t="s">
        <v>199</v>
      </c>
      <c r="B88" s="25" t="s">
        <v>202</v>
      </c>
      <c r="C88" s="10">
        <f t="shared" si="10"/>
        <v>832000</v>
      </c>
      <c r="D88" s="10">
        <f t="shared" si="10"/>
        <v>832000</v>
      </c>
      <c r="E88" s="10">
        <f t="shared" si="10"/>
        <v>714000</v>
      </c>
      <c r="F88" s="10">
        <f t="shared" si="10"/>
        <v>347422.39</v>
      </c>
      <c r="G88" s="3">
        <f t="shared" si="0"/>
        <v>48.65859803921569</v>
      </c>
    </row>
    <row r="89" spans="1:7" ht="222.75" customHeight="1">
      <c r="A89" s="16" t="s">
        <v>200</v>
      </c>
      <c r="B89" s="12" t="s">
        <v>201</v>
      </c>
      <c r="C89" s="10">
        <v>832000</v>
      </c>
      <c r="D89" s="10">
        <v>832000</v>
      </c>
      <c r="E89" s="10">
        <v>714000</v>
      </c>
      <c r="F89" s="10">
        <v>347422.39</v>
      </c>
      <c r="G89" s="3">
        <f t="shared" si="0"/>
        <v>48.65859803921569</v>
      </c>
    </row>
    <row r="90" spans="1:7" ht="74.25" customHeight="1">
      <c r="A90" s="16" t="s">
        <v>47</v>
      </c>
      <c r="B90" s="12" t="s">
        <v>356</v>
      </c>
      <c r="C90" s="10">
        <f>C91+C93</f>
        <v>430200</v>
      </c>
      <c r="D90" s="10">
        <f>D91+D93</f>
        <v>430200</v>
      </c>
      <c r="E90" s="10">
        <f>E91+E93</f>
        <v>322650</v>
      </c>
      <c r="F90" s="10">
        <f>F91+F93</f>
        <v>98238.14</v>
      </c>
      <c r="G90" s="3">
        <f t="shared" si="0"/>
        <v>30.447277235394388</v>
      </c>
    </row>
    <row r="91" spans="1:7" ht="67.5" customHeight="1">
      <c r="A91" s="16" t="s">
        <v>48</v>
      </c>
      <c r="B91" s="12" t="s">
        <v>204</v>
      </c>
      <c r="C91" s="10">
        <f>C92</f>
        <v>30200</v>
      </c>
      <c r="D91" s="10">
        <f>D92</f>
        <v>30200</v>
      </c>
      <c r="E91" s="10">
        <f>E92</f>
        <v>22650</v>
      </c>
      <c r="F91" s="10">
        <f>F92</f>
        <v>74364.259999999995</v>
      </c>
      <c r="G91" s="3">
        <f t="shared" si="0"/>
        <v>328.31902869757175</v>
      </c>
    </row>
    <row r="92" spans="1:7" ht="102">
      <c r="A92" s="16" t="s">
        <v>203</v>
      </c>
      <c r="B92" s="25" t="s">
        <v>357</v>
      </c>
      <c r="C92" s="10">
        <v>30200</v>
      </c>
      <c r="D92" s="10">
        <v>30200</v>
      </c>
      <c r="E92" s="10">
        <v>22650</v>
      </c>
      <c r="F92" s="10">
        <v>74364.259999999995</v>
      </c>
      <c r="G92" s="3">
        <f t="shared" si="0"/>
        <v>328.31902869757175</v>
      </c>
    </row>
    <row r="93" spans="1:7" ht="105.75" customHeight="1">
      <c r="A93" s="16" t="s">
        <v>49</v>
      </c>
      <c r="B93" s="17" t="s">
        <v>81</v>
      </c>
      <c r="C93" s="10">
        <f>C94</f>
        <v>400000</v>
      </c>
      <c r="D93" s="10">
        <f>D94</f>
        <v>400000</v>
      </c>
      <c r="E93" s="10">
        <f>E94</f>
        <v>300000</v>
      </c>
      <c r="F93" s="10">
        <f>F94</f>
        <v>23873.88</v>
      </c>
      <c r="G93" s="3">
        <f t="shared" si="0"/>
        <v>7.9579599999999999</v>
      </c>
    </row>
    <row r="94" spans="1:7" ht="110.25" customHeight="1">
      <c r="A94" s="16" t="s">
        <v>50</v>
      </c>
      <c r="B94" s="17" t="s">
        <v>293</v>
      </c>
      <c r="C94" s="10">
        <v>400000</v>
      </c>
      <c r="D94" s="10">
        <v>400000</v>
      </c>
      <c r="E94" s="10">
        <v>300000</v>
      </c>
      <c r="F94" s="10">
        <v>23873.88</v>
      </c>
      <c r="G94" s="3">
        <f t="shared" si="0"/>
        <v>7.9579599999999999</v>
      </c>
    </row>
    <row r="95" spans="1:7" ht="25.5">
      <c r="A95" s="16" t="s">
        <v>52</v>
      </c>
      <c r="B95" s="17" t="s">
        <v>51</v>
      </c>
      <c r="C95" s="10">
        <f>C96+C104+C109+C111+C119+C120+C108+C99</f>
        <v>471000</v>
      </c>
      <c r="D95" s="10">
        <f>D96+D104+D109+D111+D119+D120+D108+D99+D101+D116+D100+D118+D113</f>
        <v>471000</v>
      </c>
      <c r="E95" s="10">
        <f>E96+E104+E109+E111+E119+E120+E108+E99+E101+E116+E100+E118+E113</f>
        <v>300000</v>
      </c>
      <c r="F95" s="10">
        <f>F96+F104+F109+F111+F119+F120+F108+F99+F101+F116+F100+F118+F113+F103+F114</f>
        <v>283513.7</v>
      </c>
      <c r="G95" s="3">
        <f t="shared" si="0"/>
        <v>94.504566666666662</v>
      </c>
    </row>
    <row r="96" spans="1:7" ht="54.75" customHeight="1">
      <c r="A96" s="16" t="s">
        <v>54</v>
      </c>
      <c r="B96" s="17" t="s">
        <v>53</v>
      </c>
      <c r="C96" s="10">
        <f>C97+C98</f>
        <v>61000</v>
      </c>
      <c r="D96" s="10">
        <f>D97+D98</f>
        <v>61000</v>
      </c>
      <c r="E96" s="10">
        <f>E97+E98</f>
        <v>45000</v>
      </c>
      <c r="F96" s="10">
        <f>F97+F98</f>
        <v>8120.21</v>
      </c>
      <c r="G96" s="3">
        <f t="shared" si="0"/>
        <v>18.044911111111112</v>
      </c>
    </row>
    <row r="97" spans="1:7" ht="126.75" customHeight="1">
      <c r="A97" s="16" t="s">
        <v>55</v>
      </c>
      <c r="B97" s="17" t="s">
        <v>358</v>
      </c>
      <c r="C97" s="10">
        <v>61000</v>
      </c>
      <c r="D97" s="10">
        <v>61000</v>
      </c>
      <c r="E97" s="10">
        <v>45000</v>
      </c>
      <c r="F97" s="10">
        <v>5334.5</v>
      </c>
      <c r="G97" s="3">
        <f t="shared" si="0"/>
        <v>11.854444444444443</v>
      </c>
    </row>
    <row r="98" spans="1:7" ht="127.5" customHeight="1">
      <c r="A98" s="16" t="s">
        <v>61</v>
      </c>
      <c r="B98" s="17" t="s">
        <v>60</v>
      </c>
      <c r="C98" s="10">
        <v>0</v>
      </c>
      <c r="D98" s="10">
        <v>0</v>
      </c>
      <c r="E98" s="10">
        <v>0</v>
      </c>
      <c r="F98" s="10">
        <v>2785.71</v>
      </c>
      <c r="G98" s="3">
        <v>0</v>
      </c>
    </row>
    <row r="99" spans="1:7" ht="141.75" hidden="1" customHeight="1">
      <c r="A99" s="16" t="s">
        <v>100</v>
      </c>
      <c r="B99" s="29" t="s">
        <v>101</v>
      </c>
      <c r="C99" s="10">
        <v>0</v>
      </c>
      <c r="D99" s="10">
        <v>0</v>
      </c>
      <c r="E99" s="10">
        <v>0</v>
      </c>
      <c r="F99" s="10">
        <v>0</v>
      </c>
      <c r="G99" s="3">
        <v>0</v>
      </c>
    </row>
    <row r="100" spans="1:7" ht="124.5" hidden="1" customHeight="1">
      <c r="A100" s="16" t="s">
        <v>332</v>
      </c>
      <c r="B100" s="37" t="s">
        <v>333</v>
      </c>
      <c r="C100" s="10">
        <v>0</v>
      </c>
      <c r="D100" s="10">
        <v>0</v>
      </c>
      <c r="E100" s="10">
        <v>0</v>
      </c>
      <c r="F100" s="10">
        <v>0</v>
      </c>
      <c r="G100" s="3">
        <v>0</v>
      </c>
    </row>
    <row r="101" spans="1:7" ht="89.25" hidden="1">
      <c r="A101" s="16" t="s">
        <v>56</v>
      </c>
      <c r="B101" s="30" t="s">
        <v>59</v>
      </c>
      <c r="C101" s="10">
        <v>0</v>
      </c>
      <c r="D101" s="10">
        <v>0</v>
      </c>
      <c r="E101" s="10">
        <f>E102</f>
        <v>0</v>
      </c>
      <c r="F101" s="10">
        <f>F102</f>
        <v>0</v>
      </c>
      <c r="G101" s="3">
        <v>0</v>
      </c>
    </row>
    <row r="102" spans="1:7" ht="114.75" hidden="1">
      <c r="A102" s="16" t="s">
        <v>58</v>
      </c>
      <c r="B102" s="30" t="s">
        <v>57</v>
      </c>
      <c r="C102" s="10">
        <v>0</v>
      </c>
      <c r="D102" s="10">
        <v>0</v>
      </c>
      <c r="E102" s="10">
        <v>0</v>
      </c>
      <c r="F102" s="10">
        <v>0</v>
      </c>
      <c r="G102" s="3">
        <v>0</v>
      </c>
    </row>
    <row r="103" spans="1:7" ht="129.75" customHeight="1">
      <c r="A103" s="16" t="s">
        <v>383</v>
      </c>
      <c r="B103" s="44" t="s">
        <v>384</v>
      </c>
      <c r="C103" s="10">
        <v>0</v>
      </c>
      <c r="D103" s="10">
        <v>0</v>
      </c>
      <c r="E103" s="10">
        <v>0</v>
      </c>
      <c r="F103" s="10">
        <v>1500</v>
      </c>
      <c r="G103" s="3">
        <v>0</v>
      </c>
    </row>
    <row r="104" spans="1:7" ht="191.25" customHeight="1">
      <c r="A104" s="16" t="s">
        <v>159</v>
      </c>
      <c r="B104" s="12" t="s">
        <v>359</v>
      </c>
      <c r="C104" s="10">
        <f>C106</f>
        <v>40000</v>
      </c>
      <c r="D104" s="10">
        <f>D106+D105</f>
        <v>40000</v>
      </c>
      <c r="E104" s="10">
        <f>E106+E105</f>
        <v>30000</v>
      </c>
      <c r="F104" s="10">
        <f>F106+F105</f>
        <v>10200</v>
      </c>
      <c r="G104" s="3">
        <f t="shared" ref="G104:G158" si="11">F104/E104*100</f>
        <v>34</v>
      </c>
    </row>
    <row r="105" spans="1:7" ht="107.25" hidden="1" customHeight="1">
      <c r="A105" s="16" t="s">
        <v>341</v>
      </c>
      <c r="B105" s="12" t="s">
        <v>342</v>
      </c>
      <c r="C105" s="10">
        <v>0</v>
      </c>
      <c r="D105" s="10">
        <v>0</v>
      </c>
      <c r="E105" s="10">
        <v>0</v>
      </c>
      <c r="F105" s="10">
        <v>0</v>
      </c>
      <c r="G105" s="3" t="e">
        <f t="shared" si="11"/>
        <v>#DIV/0!</v>
      </c>
    </row>
    <row r="106" spans="1:7" ht="54" customHeight="1">
      <c r="A106" s="16" t="s">
        <v>63</v>
      </c>
      <c r="B106" s="12" t="s">
        <v>62</v>
      </c>
      <c r="C106" s="10">
        <v>40000</v>
      </c>
      <c r="D106" s="10">
        <v>40000</v>
      </c>
      <c r="E106" s="10">
        <v>30000</v>
      </c>
      <c r="F106" s="10">
        <v>10200</v>
      </c>
      <c r="G106" s="3">
        <f t="shared" si="11"/>
        <v>34</v>
      </c>
    </row>
    <row r="107" spans="1:7" ht="127.5" hidden="1">
      <c r="A107" s="16" t="s">
        <v>245</v>
      </c>
      <c r="B107" s="19" t="s">
        <v>246</v>
      </c>
      <c r="C107" s="10">
        <v>0</v>
      </c>
      <c r="D107" s="10">
        <v>0</v>
      </c>
      <c r="E107" s="10">
        <v>0</v>
      </c>
      <c r="F107" s="10">
        <v>0</v>
      </c>
      <c r="G107" s="3" t="e">
        <f t="shared" si="11"/>
        <v>#DIV/0!</v>
      </c>
    </row>
    <row r="108" spans="1:7" ht="127.5" hidden="1">
      <c r="A108" s="16" t="s">
        <v>94</v>
      </c>
      <c r="B108" s="29" t="s">
        <v>95</v>
      </c>
      <c r="C108" s="10">
        <v>0</v>
      </c>
      <c r="D108" s="10">
        <v>0</v>
      </c>
      <c r="E108" s="10">
        <v>0</v>
      </c>
      <c r="F108" s="10">
        <v>0</v>
      </c>
      <c r="G108" s="3" t="e">
        <f t="shared" si="11"/>
        <v>#DIV/0!</v>
      </c>
    </row>
    <row r="109" spans="1:7" ht="53.25" hidden="1" customHeight="1">
      <c r="A109" s="16" t="s">
        <v>171</v>
      </c>
      <c r="B109" s="12" t="s">
        <v>176</v>
      </c>
      <c r="C109" s="10">
        <f>C110</f>
        <v>0</v>
      </c>
      <c r="D109" s="10">
        <f>D110</f>
        <v>0</v>
      </c>
      <c r="E109" s="10">
        <f>E110</f>
        <v>0</v>
      </c>
      <c r="F109" s="10">
        <f>F110</f>
        <v>0</v>
      </c>
      <c r="G109" s="3" t="e">
        <f t="shared" si="11"/>
        <v>#DIV/0!</v>
      </c>
    </row>
    <row r="110" spans="1:7" ht="60.75" hidden="1" customHeight="1">
      <c r="A110" s="16" t="s">
        <v>172</v>
      </c>
      <c r="B110" s="25" t="s">
        <v>177</v>
      </c>
      <c r="C110" s="10">
        <v>0</v>
      </c>
      <c r="D110" s="10">
        <v>0</v>
      </c>
      <c r="E110" s="10">
        <v>0</v>
      </c>
      <c r="F110" s="10">
        <v>0</v>
      </c>
      <c r="G110" s="3" t="e">
        <f t="shared" si="11"/>
        <v>#DIV/0!</v>
      </c>
    </row>
    <row r="111" spans="1:7" ht="92.25" hidden="1" customHeight="1">
      <c r="A111" s="16" t="s">
        <v>173</v>
      </c>
      <c r="B111" s="25" t="s">
        <v>178</v>
      </c>
      <c r="C111" s="10">
        <v>0</v>
      </c>
      <c r="D111" s="10">
        <f>D112</f>
        <v>0</v>
      </c>
      <c r="E111" s="10">
        <f>E112</f>
        <v>0</v>
      </c>
      <c r="F111" s="10">
        <v>0</v>
      </c>
      <c r="G111" s="3" t="e">
        <f t="shared" si="11"/>
        <v>#DIV/0!</v>
      </c>
    </row>
    <row r="112" spans="1:7" ht="106.5" hidden="1" customHeight="1">
      <c r="A112" s="16" t="s">
        <v>174</v>
      </c>
      <c r="B112" s="12" t="s">
        <v>179</v>
      </c>
      <c r="C112" s="10">
        <v>0</v>
      </c>
      <c r="D112" s="10">
        <v>0</v>
      </c>
      <c r="E112" s="10">
        <v>0</v>
      </c>
      <c r="F112" s="10">
        <v>0</v>
      </c>
      <c r="G112" s="3" t="e">
        <f t="shared" si="11"/>
        <v>#DIV/0!</v>
      </c>
    </row>
    <row r="113" spans="1:7" ht="114" customHeight="1">
      <c r="A113" s="16" t="s">
        <v>343</v>
      </c>
      <c r="B113" s="29" t="s">
        <v>95</v>
      </c>
      <c r="C113" s="10">
        <v>0</v>
      </c>
      <c r="D113" s="10">
        <v>0</v>
      </c>
      <c r="E113" s="10">
        <v>0</v>
      </c>
      <c r="F113" s="10">
        <v>-1000</v>
      </c>
      <c r="G113" s="3">
        <v>0</v>
      </c>
    </row>
    <row r="114" spans="1:7" ht="86.25" customHeight="1">
      <c r="A114" s="16" t="s">
        <v>173</v>
      </c>
      <c r="B114" s="30" t="s">
        <v>178</v>
      </c>
      <c r="C114" s="10">
        <v>0</v>
      </c>
      <c r="D114" s="10">
        <v>0</v>
      </c>
      <c r="E114" s="10">
        <v>0</v>
      </c>
      <c r="F114" s="10">
        <f>F115</f>
        <v>19578.88</v>
      </c>
      <c r="G114" s="3">
        <v>0</v>
      </c>
    </row>
    <row r="115" spans="1:7" ht="114" customHeight="1">
      <c r="A115" s="16" t="s">
        <v>174</v>
      </c>
      <c r="B115" s="30" t="s">
        <v>179</v>
      </c>
      <c r="C115" s="10">
        <v>0</v>
      </c>
      <c r="D115" s="10">
        <v>0</v>
      </c>
      <c r="E115" s="10">
        <v>0</v>
      </c>
      <c r="F115" s="10">
        <v>19578.88</v>
      </c>
      <c r="G115" s="3">
        <v>0</v>
      </c>
    </row>
    <row r="116" spans="1:7" ht="67.5" customHeight="1">
      <c r="A116" s="16" t="s">
        <v>379</v>
      </c>
      <c r="B116" s="30" t="s">
        <v>382</v>
      </c>
      <c r="C116" s="10">
        <f>C117</f>
        <v>0</v>
      </c>
      <c r="D116" s="10">
        <f>D117</f>
        <v>0</v>
      </c>
      <c r="E116" s="10">
        <f>E117</f>
        <v>0</v>
      </c>
      <c r="F116" s="10">
        <f>F117</f>
        <v>26360.63</v>
      </c>
      <c r="G116" s="3">
        <v>0</v>
      </c>
    </row>
    <row r="117" spans="1:7" ht="96" customHeight="1">
      <c r="A117" s="16" t="s">
        <v>380</v>
      </c>
      <c r="B117" s="30" t="s">
        <v>381</v>
      </c>
      <c r="C117" s="10">
        <v>0</v>
      </c>
      <c r="D117" s="10">
        <v>0</v>
      </c>
      <c r="E117" s="10">
        <v>0</v>
      </c>
      <c r="F117" s="10">
        <v>26360.63</v>
      </c>
      <c r="G117" s="3">
        <v>0</v>
      </c>
    </row>
    <row r="118" spans="1:7" ht="69" hidden="1" customHeight="1">
      <c r="A118" s="16" t="s">
        <v>338</v>
      </c>
      <c r="B118" s="12" t="s">
        <v>340</v>
      </c>
      <c r="C118" s="10">
        <v>0</v>
      </c>
      <c r="D118" s="10">
        <v>0</v>
      </c>
      <c r="E118" s="10">
        <v>0</v>
      </c>
      <c r="F118" s="10">
        <v>0</v>
      </c>
      <c r="G118" s="3">
        <v>0</v>
      </c>
    </row>
    <row r="119" spans="1:7" ht="140.25">
      <c r="A119" s="16" t="s">
        <v>175</v>
      </c>
      <c r="B119" s="26" t="s">
        <v>180</v>
      </c>
      <c r="C119" s="10">
        <v>68000</v>
      </c>
      <c r="D119" s="10">
        <v>68000</v>
      </c>
      <c r="E119" s="10">
        <v>0</v>
      </c>
      <c r="F119" s="10">
        <v>1000</v>
      </c>
      <c r="G119" s="3">
        <v>0</v>
      </c>
    </row>
    <row r="120" spans="1:7" ht="55.5" customHeight="1">
      <c r="A120" s="16" t="s">
        <v>65</v>
      </c>
      <c r="B120" s="17" t="s">
        <v>64</v>
      </c>
      <c r="C120" s="10">
        <f>C121</f>
        <v>302000</v>
      </c>
      <c r="D120" s="10">
        <v>302000</v>
      </c>
      <c r="E120" s="10">
        <f>E121</f>
        <v>225000</v>
      </c>
      <c r="F120" s="10">
        <f>F121</f>
        <v>217753.98</v>
      </c>
      <c r="G120" s="3">
        <f t="shared" si="11"/>
        <v>96.779546666666675</v>
      </c>
    </row>
    <row r="121" spans="1:7" ht="86.25" customHeight="1">
      <c r="A121" s="16" t="s">
        <v>67</v>
      </c>
      <c r="B121" s="17" t="s">
        <v>66</v>
      </c>
      <c r="C121" s="10">
        <v>302000</v>
      </c>
      <c r="D121" s="10">
        <v>302000</v>
      </c>
      <c r="E121" s="10">
        <v>225000</v>
      </c>
      <c r="F121" s="10">
        <v>217753.98</v>
      </c>
      <c r="G121" s="3">
        <f t="shared" si="11"/>
        <v>96.779546666666675</v>
      </c>
    </row>
    <row r="122" spans="1:7" ht="43.5" customHeight="1">
      <c r="A122" s="16" t="s">
        <v>344</v>
      </c>
      <c r="B122" s="17" t="s">
        <v>346</v>
      </c>
      <c r="C122" s="10">
        <v>0</v>
      </c>
      <c r="D122" s="10">
        <v>0</v>
      </c>
      <c r="E122" s="10">
        <v>0</v>
      </c>
      <c r="F122" s="10">
        <v>0</v>
      </c>
      <c r="G122" s="3">
        <v>0</v>
      </c>
    </row>
    <row r="123" spans="1:7" ht="27" customHeight="1">
      <c r="A123" s="16" t="s">
        <v>345</v>
      </c>
      <c r="B123" s="17" t="s">
        <v>347</v>
      </c>
      <c r="C123" s="10">
        <v>0</v>
      </c>
      <c r="D123" s="10">
        <v>0</v>
      </c>
      <c r="E123" s="10">
        <v>0</v>
      </c>
      <c r="F123" s="10">
        <v>0</v>
      </c>
      <c r="G123" s="3">
        <v>0</v>
      </c>
    </row>
    <row r="124" spans="1:7" ht="25.5">
      <c r="A124" s="16" t="s">
        <v>69</v>
      </c>
      <c r="B124" s="17" t="s">
        <v>68</v>
      </c>
      <c r="C124" s="10">
        <f>C125</f>
        <v>252634394</v>
      </c>
      <c r="D124" s="10">
        <f>D125</f>
        <v>268881669.09000003</v>
      </c>
      <c r="E124" s="10">
        <f>E125</f>
        <v>198500972.88999999</v>
      </c>
      <c r="F124" s="27">
        <f>F125+F263</f>
        <v>198005337.63999999</v>
      </c>
      <c r="G124" s="3">
        <f t="shared" si="11"/>
        <v>99.750310921511371</v>
      </c>
    </row>
    <row r="125" spans="1:7" ht="92.25" customHeight="1">
      <c r="A125" s="16" t="s">
        <v>71</v>
      </c>
      <c r="B125" s="17" t="s">
        <v>70</v>
      </c>
      <c r="C125" s="10">
        <f>C126+C133+C165+C221</f>
        <v>252634394</v>
      </c>
      <c r="D125" s="10">
        <f>D126+D133+D165+D221</f>
        <v>268881669.09000003</v>
      </c>
      <c r="E125" s="10">
        <f>E126+E133+E165+E221</f>
        <v>198500972.88999999</v>
      </c>
      <c r="F125" s="10">
        <f>F126+F133+F165+F221</f>
        <v>198020785.88999999</v>
      </c>
      <c r="G125" s="3">
        <f t="shared" si="11"/>
        <v>99.758093377070693</v>
      </c>
    </row>
    <row r="126" spans="1:7" ht="66.75" customHeight="1">
      <c r="A126" s="16" t="s">
        <v>73</v>
      </c>
      <c r="B126" s="17" t="s">
        <v>72</v>
      </c>
      <c r="C126" s="10">
        <f>C127+C131</f>
        <v>103473300</v>
      </c>
      <c r="D126" s="10">
        <f>D127+D131</f>
        <v>93426400</v>
      </c>
      <c r="E126" s="10">
        <f>E127+E131</f>
        <v>68237500</v>
      </c>
      <c r="F126" s="10">
        <f>F127+F131</f>
        <v>68237500</v>
      </c>
      <c r="G126" s="3">
        <f t="shared" si="11"/>
        <v>100</v>
      </c>
    </row>
    <row r="127" spans="1:7" ht="41.25" customHeight="1">
      <c r="A127" s="16" t="s">
        <v>75</v>
      </c>
      <c r="B127" s="17" t="s">
        <v>74</v>
      </c>
      <c r="C127" s="10">
        <f>C128</f>
        <v>97450500</v>
      </c>
      <c r="D127" s="10">
        <f>D128</f>
        <v>90161800</v>
      </c>
      <c r="E127" s="10">
        <f>E128</f>
        <v>65630100</v>
      </c>
      <c r="F127" s="10">
        <f>F128</f>
        <v>65630100</v>
      </c>
      <c r="G127" s="3">
        <f t="shared" si="11"/>
        <v>100</v>
      </c>
    </row>
    <row r="128" spans="1:7" ht="68.25" customHeight="1">
      <c r="A128" s="16" t="s">
        <v>77</v>
      </c>
      <c r="B128" s="17" t="s">
        <v>76</v>
      </c>
      <c r="C128" s="10">
        <v>97450500</v>
      </c>
      <c r="D128" s="10">
        <v>90161800</v>
      </c>
      <c r="E128" s="10">
        <v>65630100</v>
      </c>
      <c r="F128" s="10">
        <v>65630100</v>
      </c>
      <c r="G128" s="3">
        <f t="shared" si="11"/>
        <v>100</v>
      </c>
    </row>
    <row r="129" spans="1:7" hidden="1">
      <c r="A129" s="16" t="s">
        <v>256</v>
      </c>
      <c r="B129" s="17" t="s">
        <v>259</v>
      </c>
      <c r="C129" s="10">
        <v>0</v>
      </c>
      <c r="D129" s="10">
        <f>D130</f>
        <v>0</v>
      </c>
      <c r="E129" s="10">
        <f>E130</f>
        <v>0</v>
      </c>
      <c r="F129" s="10">
        <f>F130</f>
        <v>0</v>
      </c>
      <c r="G129" s="3" t="e">
        <f t="shared" si="11"/>
        <v>#DIV/0!</v>
      </c>
    </row>
    <row r="130" spans="1:7" ht="38.25" hidden="1">
      <c r="A130" s="16" t="s">
        <v>257</v>
      </c>
      <c r="B130" s="17" t="s">
        <v>258</v>
      </c>
      <c r="C130" s="10">
        <v>0</v>
      </c>
      <c r="D130" s="10">
        <v>0</v>
      </c>
      <c r="E130" s="10">
        <v>0</v>
      </c>
      <c r="F130" s="10">
        <v>0</v>
      </c>
      <c r="G130" s="3" t="e">
        <f t="shared" si="11"/>
        <v>#DIV/0!</v>
      </c>
    </row>
    <row r="131" spans="1:7">
      <c r="A131" s="16" t="s">
        <v>256</v>
      </c>
      <c r="B131" s="17" t="s">
        <v>259</v>
      </c>
      <c r="C131" s="10">
        <f>C132</f>
        <v>6022800</v>
      </c>
      <c r="D131" s="10">
        <f>D132</f>
        <v>3264600</v>
      </c>
      <c r="E131" s="10">
        <f>E132</f>
        <v>2607400</v>
      </c>
      <c r="F131" s="10">
        <f>F132</f>
        <v>2607400</v>
      </c>
      <c r="G131" s="3">
        <f t="shared" si="11"/>
        <v>100</v>
      </c>
    </row>
    <row r="132" spans="1:7" ht="38.25">
      <c r="A132" s="16" t="s">
        <v>257</v>
      </c>
      <c r="B132" s="17" t="s">
        <v>327</v>
      </c>
      <c r="C132" s="10">
        <v>6022800</v>
      </c>
      <c r="D132" s="10">
        <v>3264600</v>
      </c>
      <c r="E132" s="10">
        <v>2607400</v>
      </c>
      <c r="F132" s="10">
        <v>2607400</v>
      </c>
      <c r="G132" s="3">
        <f t="shared" si="11"/>
        <v>100</v>
      </c>
    </row>
    <row r="133" spans="1:7" ht="60.75" customHeight="1">
      <c r="A133" s="16" t="s">
        <v>136</v>
      </c>
      <c r="B133" s="17" t="s">
        <v>360</v>
      </c>
      <c r="C133" s="10">
        <f>C138+C158</f>
        <v>6723400</v>
      </c>
      <c r="D133" s="10">
        <f>D138+D158+D134+D136+D148+D146+D150+D152+D156+D154</f>
        <v>28809057.359999999</v>
      </c>
      <c r="E133" s="10">
        <f>E138+E158+E134+E136+E148+E146+E150+E152+E156+E154</f>
        <v>21671501.359999999</v>
      </c>
      <c r="F133" s="10">
        <f>F138+F158+F134+F136+F148+F146+F150+F152+F156+F154</f>
        <v>21234070.359999999</v>
      </c>
      <c r="G133" s="3">
        <f t="shared" si="11"/>
        <v>97.981538091276946</v>
      </c>
    </row>
    <row r="134" spans="1:7" ht="39" hidden="1" customHeight="1">
      <c r="A134" s="16" t="s">
        <v>102</v>
      </c>
      <c r="B134" s="29" t="s">
        <v>104</v>
      </c>
      <c r="C134" s="10">
        <f>C135</f>
        <v>0</v>
      </c>
      <c r="D134" s="10">
        <f>D135</f>
        <v>0</v>
      </c>
      <c r="E134" s="10">
        <f>E135</f>
        <v>0</v>
      </c>
      <c r="F134" s="10">
        <f>F135</f>
        <v>0</v>
      </c>
      <c r="G134" s="3" t="e">
        <f t="shared" si="11"/>
        <v>#DIV/0!</v>
      </c>
    </row>
    <row r="135" spans="1:7" ht="48.75" hidden="1" customHeight="1">
      <c r="A135" s="16" t="s">
        <v>103</v>
      </c>
      <c r="B135" s="28" t="s">
        <v>105</v>
      </c>
      <c r="C135" s="10">
        <v>0</v>
      </c>
      <c r="D135" s="10">
        <v>0</v>
      </c>
      <c r="E135" s="10">
        <v>0</v>
      </c>
      <c r="F135" s="10">
        <v>0</v>
      </c>
      <c r="G135" s="3" t="e">
        <f t="shared" si="11"/>
        <v>#DIV/0!</v>
      </c>
    </row>
    <row r="136" spans="1:7" ht="48.75" hidden="1" customHeight="1">
      <c r="A136" s="16" t="s">
        <v>114</v>
      </c>
      <c r="B136" s="28" t="s">
        <v>116</v>
      </c>
      <c r="C136" s="10">
        <v>0</v>
      </c>
      <c r="D136" s="10">
        <v>0</v>
      </c>
      <c r="E136" s="10">
        <f>E137</f>
        <v>0</v>
      </c>
      <c r="F136" s="10">
        <f>F137</f>
        <v>0</v>
      </c>
      <c r="G136" s="3" t="e">
        <f t="shared" si="11"/>
        <v>#DIV/0!</v>
      </c>
    </row>
    <row r="137" spans="1:7" ht="48.75" hidden="1" customHeight="1">
      <c r="A137" s="16" t="s">
        <v>115</v>
      </c>
      <c r="B137" s="29" t="s">
        <v>117</v>
      </c>
      <c r="C137" s="10">
        <v>0</v>
      </c>
      <c r="D137" s="10">
        <v>0</v>
      </c>
      <c r="E137" s="10">
        <v>0</v>
      </c>
      <c r="F137" s="10">
        <v>0</v>
      </c>
      <c r="G137" s="3" t="e">
        <f t="shared" si="11"/>
        <v>#DIV/0!</v>
      </c>
    </row>
    <row r="138" spans="1:7" ht="158.25" hidden="1" customHeight="1">
      <c r="A138" s="16" t="s">
        <v>138</v>
      </c>
      <c r="B138" s="17" t="s">
        <v>137</v>
      </c>
      <c r="C138" s="10">
        <f>C139</f>
        <v>0</v>
      </c>
      <c r="D138" s="10">
        <f>D139</f>
        <v>0</v>
      </c>
      <c r="E138" s="10">
        <f>E139</f>
        <v>0</v>
      </c>
      <c r="F138" s="10">
        <f>F139</f>
        <v>0</v>
      </c>
      <c r="G138" s="3" t="e">
        <f t="shared" si="11"/>
        <v>#DIV/0!</v>
      </c>
    </row>
    <row r="139" spans="1:7" ht="114.75" hidden="1">
      <c r="A139" s="16" t="s">
        <v>140</v>
      </c>
      <c r="B139" s="17" t="s">
        <v>139</v>
      </c>
      <c r="C139" s="10">
        <v>0</v>
      </c>
      <c r="D139" s="10">
        <v>0</v>
      </c>
      <c r="E139" s="10">
        <f>E141+E142+E144+E143+E145</f>
        <v>0</v>
      </c>
      <c r="F139" s="10">
        <v>0</v>
      </c>
      <c r="G139" s="3" t="e">
        <f t="shared" si="11"/>
        <v>#DIV/0!</v>
      </c>
    </row>
    <row r="140" spans="1:7" hidden="1">
      <c r="A140" s="16"/>
      <c r="B140" s="17" t="s">
        <v>160</v>
      </c>
      <c r="C140" s="10"/>
      <c r="D140" s="10"/>
      <c r="E140" s="10"/>
      <c r="F140" s="10"/>
      <c r="G140" s="3" t="e">
        <f t="shared" si="11"/>
        <v>#DIV/0!</v>
      </c>
    </row>
    <row r="141" spans="1:7" ht="76.5" hidden="1">
      <c r="A141" s="16"/>
      <c r="B141" s="11" t="s">
        <v>84</v>
      </c>
      <c r="C141" s="10">
        <v>0</v>
      </c>
      <c r="D141" s="10">
        <v>0</v>
      </c>
      <c r="E141" s="10">
        <v>0</v>
      </c>
      <c r="F141" s="10">
        <v>0</v>
      </c>
      <c r="G141" s="3" t="e">
        <f t="shared" si="11"/>
        <v>#DIV/0!</v>
      </c>
    </row>
    <row r="142" spans="1:7" ht="87.75" hidden="1" customHeight="1">
      <c r="A142" s="16"/>
      <c r="B142" s="11" t="s">
        <v>82</v>
      </c>
      <c r="C142" s="10">
        <v>0</v>
      </c>
      <c r="D142" s="10">
        <v>0</v>
      </c>
      <c r="E142" s="10">
        <v>0</v>
      </c>
      <c r="F142" s="10">
        <v>0</v>
      </c>
      <c r="G142" s="3" t="e">
        <f t="shared" si="11"/>
        <v>#DIV/0!</v>
      </c>
    </row>
    <row r="143" spans="1:7" ht="26.25" hidden="1" customHeight="1">
      <c r="A143" s="16"/>
      <c r="B143" s="11" t="s">
        <v>118</v>
      </c>
      <c r="C143" s="10">
        <v>0</v>
      </c>
      <c r="D143" s="10">
        <v>0</v>
      </c>
      <c r="E143" s="10">
        <v>0</v>
      </c>
      <c r="F143" s="10">
        <v>0</v>
      </c>
      <c r="G143" s="3" t="e">
        <f t="shared" si="11"/>
        <v>#DIV/0!</v>
      </c>
    </row>
    <row r="144" spans="1:7" ht="38.25" hidden="1">
      <c r="A144" s="16"/>
      <c r="B144" s="11" t="s">
        <v>83</v>
      </c>
      <c r="C144" s="10">
        <v>0</v>
      </c>
      <c r="D144" s="10">
        <v>0</v>
      </c>
      <c r="E144" s="10">
        <v>0</v>
      </c>
      <c r="F144" s="10">
        <v>0</v>
      </c>
      <c r="G144" s="3" t="e">
        <f t="shared" si="11"/>
        <v>#DIV/0!</v>
      </c>
    </row>
    <row r="145" spans="1:7" ht="25.5" hidden="1">
      <c r="A145" s="16"/>
      <c r="B145" s="11" t="s">
        <v>119</v>
      </c>
      <c r="C145" s="10">
        <v>0</v>
      </c>
      <c r="D145" s="10">
        <v>0</v>
      </c>
      <c r="E145" s="10">
        <v>0</v>
      </c>
      <c r="F145" s="10">
        <v>0</v>
      </c>
      <c r="G145" s="3" t="e">
        <f t="shared" si="11"/>
        <v>#DIV/0!</v>
      </c>
    </row>
    <row r="146" spans="1:7" ht="102" hidden="1">
      <c r="A146" s="16" t="s">
        <v>124</v>
      </c>
      <c r="B146" s="29" t="s">
        <v>126</v>
      </c>
      <c r="C146" s="10">
        <v>0</v>
      </c>
      <c r="D146" s="10">
        <v>0</v>
      </c>
      <c r="E146" s="10">
        <f>E147</f>
        <v>0</v>
      </c>
      <c r="F146" s="10">
        <f>F147</f>
        <v>0</v>
      </c>
      <c r="G146" s="3" t="e">
        <f t="shared" si="11"/>
        <v>#DIV/0!</v>
      </c>
    </row>
    <row r="147" spans="1:7" ht="114.75" hidden="1">
      <c r="A147" s="16" t="s">
        <v>125</v>
      </c>
      <c r="B147" s="28" t="s">
        <v>127</v>
      </c>
      <c r="C147" s="10">
        <v>0</v>
      </c>
      <c r="D147" s="10">
        <v>0</v>
      </c>
      <c r="E147" s="10">
        <v>0</v>
      </c>
      <c r="F147" s="10">
        <v>0</v>
      </c>
      <c r="G147" s="3" t="e">
        <f t="shared" si="11"/>
        <v>#DIV/0!</v>
      </c>
    </row>
    <row r="148" spans="1:7" ht="38.25" hidden="1">
      <c r="A148" s="16" t="s">
        <v>120</v>
      </c>
      <c r="B148" s="32" t="s">
        <v>122</v>
      </c>
      <c r="C148" s="10">
        <v>0</v>
      </c>
      <c r="D148" s="10">
        <v>0</v>
      </c>
      <c r="E148" s="10">
        <f>E149</f>
        <v>0</v>
      </c>
      <c r="F148" s="10">
        <f>F149</f>
        <v>0</v>
      </c>
      <c r="G148" s="3" t="e">
        <f t="shared" si="11"/>
        <v>#DIV/0!</v>
      </c>
    </row>
    <row r="149" spans="1:7" ht="51" hidden="1">
      <c r="A149" s="16" t="s">
        <v>121</v>
      </c>
      <c r="B149" s="29" t="s">
        <v>123</v>
      </c>
      <c r="C149" s="10">
        <v>0</v>
      </c>
      <c r="D149" s="10">
        <v>0</v>
      </c>
      <c r="E149" s="10">
        <v>0</v>
      </c>
      <c r="F149" s="10">
        <v>0</v>
      </c>
      <c r="G149" s="3" t="e">
        <f t="shared" si="11"/>
        <v>#DIV/0!</v>
      </c>
    </row>
    <row r="150" spans="1:7" ht="89.25">
      <c r="A150" s="16" t="s">
        <v>385</v>
      </c>
      <c r="B150" s="30" t="s">
        <v>387</v>
      </c>
      <c r="C150" s="10">
        <v>0</v>
      </c>
      <c r="D150" s="10">
        <f>D151</f>
        <v>1406000</v>
      </c>
      <c r="E150" s="10">
        <f>E151</f>
        <v>1406000</v>
      </c>
      <c r="F150" s="10">
        <f>F151</f>
        <v>1406000</v>
      </c>
      <c r="G150" s="3">
        <f t="shared" si="11"/>
        <v>100</v>
      </c>
    </row>
    <row r="151" spans="1:7" ht="102">
      <c r="A151" s="16" t="s">
        <v>386</v>
      </c>
      <c r="B151" s="30" t="s">
        <v>388</v>
      </c>
      <c r="C151" s="10">
        <v>0</v>
      </c>
      <c r="D151" s="10">
        <v>1406000</v>
      </c>
      <c r="E151" s="10">
        <v>1406000</v>
      </c>
      <c r="F151" s="10">
        <v>1406000</v>
      </c>
      <c r="G151" s="3">
        <f t="shared" si="11"/>
        <v>100</v>
      </c>
    </row>
    <row r="152" spans="1:7" ht="38.25" customHeight="1">
      <c r="A152" s="16" t="s">
        <v>114</v>
      </c>
      <c r="B152" s="30" t="s">
        <v>116</v>
      </c>
      <c r="C152" s="10">
        <v>0</v>
      </c>
      <c r="D152" s="10">
        <f>D153</f>
        <v>847576</v>
      </c>
      <c r="E152" s="10">
        <f>E153</f>
        <v>528920</v>
      </c>
      <c r="F152" s="10">
        <f>F153</f>
        <v>398089</v>
      </c>
      <c r="G152" s="3">
        <f t="shared" si="11"/>
        <v>75.264501247825748</v>
      </c>
    </row>
    <row r="153" spans="1:7" ht="63.75">
      <c r="A153" s="16" t="s">
        <v>115</v>
      </c>
      <c r="B153" s="30" t="s">
        <v>117</v>
      </c>
      <c r="C153" s="10">
        <v>0</v>
      </c>
      <c r="D153" s="10">
        <v>847576</v>
      </c>
      <c r="E153" s="10">
        <v>528920</v>
      </c>
      <c r="F153" s="10">
        <v>398089</v>
      </c>
      <c r="G153" s="3">
        <f t="shared" si="11"/>
        <v>75.264501247825748</v>
      </c>
    </row>
    <row r="154" spans="1:7" ht="75.75" customHeight="1">
      <c r="A154" s="16" t="s">
        <v>138</v>
      </c>
      <c r="B154" s="50" t="s">
        <v>399</v>
      </c>
      <c r="C154" s="10">
        <v>0</v>
      </c>
      <c r="D154" s="10">
        <f t="shared" ref="D154:F154" si="12">D155</f>
        <v>23519626.030000001</v>
      </c>
      <c r="E154" s="10">
        <f t="shared" si="12"/>
        <v>16796226.030000001</v>
      </c>
      <c r="F154" s="10">
        <f t="shared" si="12"/>
        <v>16796226.030000001</v>
      </c>
      <c r="G154" s="3">
        <f t="shared" si="11"/>
        <v>100</v>
      </c>
    </row>
    <row r="155" spans="1:7" ht="75.75" customHeight="1">
      <c r="A155" s="16" t="s">
        <v>140</v>
      </c>
      <c r="B155" s="30" t="s">
        <v>400</v>
      </c>
      <c r="C155" s="10">
        <v>0</v>
      </c>
      <c r="D155" s="10">
        <v>23519626.030000001</v>
      </c>
      <c r="E155" s="10">
        <v>16796226.030000001</v>
      </c>
      <c r="F155" s="10">
        <v>16796226.030000001</v>
      </c>
      <c r="G155" s="3">
        <f t="shared" si="11"/>
        <v>100</v>
      </c>
    </row>
    <row r="156" spans="1:7" ht="75.75" customHeight="1">
      <c r="A156" s="16" t="s">
        <v>406</v>
      </c>
      <c r="B156" s="30" t="s">
        <v>408</v>
      </c>
      <c r="C156" s="10">
        <v>0</v>
      </c>
      <c r="D156" s="10">
        <f>D157</f>
        <v>408333.33</v>
      </c>
      <c r="E156" s="10">
        <f>E157</f>
        <v>408333.33</v>
      </c>
      <c r="F156" s="10">
        <f>F157</f>
        <v>408333.33</v>
      </c>
      <c r="G156" s="3">
        <f t="shared" si="11"/>
        <v>100</v>
      </c>
    </row>
    <row r="157" spans="1:7" ht="75.75" customHeight="1">
      <c r="A157" s="16" t="s">
        <v>405</v>
      </c>
      <c r="B157" s="30" t="s">
        <v>407</v>
      </c>
      <c r="C157" s="10">
        <v>0</v>
      </c>
      <c r="D157" s="10">
        <v>408333.33</v>
      </c>
      <c r="E157" s="10">
        <v>408333.33</v>
      </c>
      <c r="F157" s="10">
        <v>408333.33</v>
      </c>
      <c r="G157" s="3">
        <f t="shared" si="11"/>
        <v>100</v>
      </c>
    </row>
    <row r="158" spans="1:7" ht="38.25">
      <c r="A158" s="16" t="s">
        <v>142</v>
      </c>
      <c r="B158" s="17" t="s">
        <v>141</v>
      </c>
      <c r="C158" s="10">
        <f>C159+C160</f>
        <v>6723400</v>
      </c>
      <c r="D158" s="10">
        <f>D159+D160+D161+D162+D163+D164</f>
        <v>2627522</v>
      </c>
      <c r="E158" s="10">
        <f>E159+E160+E161+E162+E163+E164</f>
        <v>2532022</v>
      </c>
      <c r="F158" s="10">
        <f>F159+F160+F161+F162+F163+F164</f>
        <v>2225422</v>
      </c>
      <c r="G158" s="3">
        <f t="shared" si="11"/>
        <v>87.891100472270779</v>
      </c>
    </row>
    <row r="159" spans="1:7" ht="115.5" customHeight="1">
      <c r="A159" s="16"/>
      <c r="B159" s="11" t="s">
        <v>361</v>
      </c>
      <c r="C159" s="10">
        <v>6723400</v>
      </c>
      <c r="D159" s="10">
        <v>0</v>
      </c>
      <c r="E159" s="10">
        <v>0</v>
      </c>
      <c r="F159" s="10">
        <v>0</v>
      </c>
      <c r="G159" s="3">
        <v>0</v>
      </c>
    </row>
    <row r="160" spans="1:7" ht="125.25" hidden="1" customHeight="1">
      <c r="A160" s="16"/>
      <c r="B160" s="11" t="s">
        <v>260</v>
      </c>
      <c r="C160" s="10">
        <v>0</v>
      </c>
      <c r="D160" s="10">
        <v>0</v>
      </c>
      <c r="E160" s="10"/>
      <c r="F160" s="14">
        <v>0</v>
      </c>
      <c r="G160" s="3" t="e">
        <f t="shared" ref="G160:G200" si="13">F160/E160*100</f>
        <v>#DIV/0!</v>
      </c>
    </row>
    <row r="161" spans="1:8" ht="131.25" customHeight="1">
      <c r="A161" s="16"/>
      <c r="B161" s="11" t="s">
        <v>376</v>
      </c>
      <c r="C161" s="10">
        <v>0</v>
      </c>
      <c r="D161" s="34">
        <v>1239512</v>
      </c>
      <c r="E161" s="10">
        <v>1239512</v>
      </c>
      <c r="F161" s="14">
        <v>932912</v>
      </c>
      <c r="G161" s="3">
        <f t="shared" si="13"/>
        <v>75.264458916089566</v>
      </c>
    </row>
    <row r="162" spans="1:8" ht="50.25" customHeight="1">
      <c r="A162" s="16"/>
      <c r="B162" s="11" t="s">
        <v>395</v>
      </c>
      <c r="C162" s="10">
        <v>0</v>
      </c>
      <c r="D162" s="34">
        <v>762000</v>
      </c>
      <c r="E162" s="10">
        <v>762000</v>
      </c>
      <c r="F162" s="14">
        <v>762000</v>
      </c>
      <c r="G162" s="3">
        <f t="shared" si="13"/>
        <v>100</v>
      </c>
    </row>
    <row r="163" spans="1:8" ht="79.5" customHeight="1">
      <c r="A163" s="16"/>
      <c r="B163" s="11" t="s">
        <v>396</v>
      </c>
      <c r="C163" s="10">
        <v>0</v>
      </c>
      <c r="D163" s="34">
        <v>95500</v>
      </c>
      <c r="E163" s="10">
        <v>0</v>
      </c>
      <c r="F163" s="14">
        <v>0</v>
      </c>
      <c r="G163" s="3">
        <v>0</v>
      </c>
    </row>
    <row r="164" spans="1:8" ht="63" customHeight="1">
      <c r="A164" s="16"/>
      <c r="B164" s="11" t="s">
        <v>409</v>
      </c>
      <c r="C164" s="10">
        <v>0</v>
      </c>
      <c r="D164" s="34">
        <v>530510</v>
      </c>
      <c r="E164" s="10">
        <v>530510</v>
      </c>
      <c r="F164" s="14">
        <v>530510</v>
      </c>
      <c r="G164" s="3">
        <f t="shared" si="13"/>
        <v>100</v>
      </c>
    </row>
    <row r="165" spans="1:8" ht="66" customHeight="1">
      <c r="A165" s="16" t="s">
        <v>144</v>
      </c>
      <c r="B165" s="17" t="s">
        <v>143</v>
      </c>
      <c r="C165" s="10">
        <f>C166+C168+C172+C174+C201+C203+C205+C212+C210</f>
        <v>140948300</v>
      </c>
      <c r="D165" s="27">
        <f>D166+D168+D172+D174+D201+D203+D205+D212+D210+D213+D207+D215+D217+D219</f>
        <v>140047897.88</v>
      </c>
      <c r="E165" s="27">
        <f>E166+E168+E172+E174+E201+E203+E205+E212+E210+E213+E207+E215+E217+E219</f>
        <v>105180712.53</v>
      </c>
      <c r="F165" s="27">
        <f>F166+F168+F172+F174+F201+F203+F205+F212+F210+F213+F207+F215+F217+F219</f>
        <v>105137956.53</v>
      </c>
      <c r="G165" s="3">
        <f t="shared" si="13"/>
        <v>99.959349961631219</v>
      </c>
    </row>
    <row r="166" spans="1:8" ht="56.25" customHeight="1">
      <c r="A166" s="16" t="s">
        <v>146</v>
      </c>
      <c r="B166" s="17" t="s">
        <v>145</v>
      </c>
      <c r="C166" s="10">
        <f>C167</f>
        <v>1470700</v>
      </c>
      <c r="D166" s="10">
        <f>D167</f>
        <v>1381200</v>
      </c>
      <c r="E166" s="10">
        <f>E167</f>
        <v>1166825</v>
      </c>
      <c r="F166" s="10">
        <f>F167</f>
        <v>1166825</v>
      </c>
      <c r="G166" s="3">
        <f t="shared" si="13"/>
        <v>100</v>
      </c>
    </row>
    <row r="167" spans="1:8" ht="68.25" customHeight="1">
      <c r="A167" s="16" t="s">
        <v>148</v>
      </c>
      <c r="B167" s="17" t="s">
        <v>147</v>
      </c>
      <c r="C167" s="10">
        <v>1470700</v>
      </c>
      <c r="D167" s="10">
        <v>1381200</v>
      </c>
      <c r="E167" s="10">
        <v>1166825</v>
      </c>
      <c r="F167" s="10">
        <v>1166825</v>
      </c>
      <c r="G167" s="3">
        <f t="shared" si="13"/>
        <v>100</v>
      </c>
    </row>
    <row r="168" spans="1:8" ht="89.25" hidden="1">
      <c r="A168" s="16" t="s">
        <v>270</v>
      </c>
      <c r="B168" s="21" t="s">
        <v>161</v>
      </c>
      <c r="C168" s="10">
        <f>C169</f>
        <v>0</v>
      </c>
      <c r="D168" s="10">
        <f>D169</f>
        <v>0</v>
      </c>
      <c r="E168" s="10">
        <f>E169</f>
        <v>0</v>
      </c>
      <c r="F168" s="10">
        <f>F169</f>
        <v>0</v>
      </c>
      <c r="G168" s="3" t="e">
        <f t="shared" si="13"/>
        <v>#DIV/0!</v>
      </c>
    </row>
    <row r="169" spans="1:8" ht="114.75" hidden="1">
      <c r="A169" s="16" t="s">
        <v>241</v>
      </c>
      <c r="B169" s="21" t="s">
        <v>162</v>
      </c>
      <c r="C169" s="10">
        <v>0</v>
      </c>
      <c r="D169" s="10">
        <v>0</v>
      </c>
      <c r="E169" s="10">
        <v>0</v>
      </c>
      <c r="F169" s="10">
        <v>0</v>
      </c>
      <c r="G169" s="3" t="e">
        <f t="shared" si="13"/>
        <v>#DIV/0!</v>
      </c>
    </row>
    <row r="170" spans="1:8" ht="89.25" hidden="1">
      <c r="A170" s="16" t="s">
        <v>270</v>
      </c>
      <c r="B170" s="30" t="s">
        <v>161</v>
      </c>
      <c r="C170" s="10">
        <v>0</v>
      </c>
      <c r="D170" s="10">
        <v>0</v>
      </c>
      <c r="E170" s="10">
        <f>E171</f>
        <v>0</v>
      </c>
      <c r="F170" s="10">
        <v>0</v>
      </c>
      <c r="G170" s="3" t="e">
        <f t="shared" si="13"/>
        <v>#DIV/0!</v>
      </c>
    </row>
    <row r="171" spans="1:8" ht="105.75" hidden="1" customHeight="1">
      <c r="A171" s="16" t="s">
        <v>241</v>
      </c>
      <c r="B171" s="30" t="s">
        <v>287</v>
      </c>
      <c r="C171" s="10">
        <v>0</v>
      </c>
      <c r="D171" s="10">
        <v>0</v>
      </c>
      <c r="E171" s="10">
        <v>0</v>
      </c>
      <c r="F171" s="10">
        <v>0</v>
      </c>
      <c r="G171" s="3" t="e">
        <f t="shared" si="13"/>
        <v>#DIV/0!</v>
      </c>
    </row>
    <row r="172" spans="1:8" ht="81" customHeight="1">
      <c r="A172" s="16" t="s">
        <v>150</v>
      </c>
      <c r="B172" s="17" t="s">
        <v>149</v>
      </c>
      <c r="C172" s="10">
        <f>C173</f>
        <v>2799700</v>
      </c>
      <c r="D172" s="10">
        <f>D173</f>
        <v>2799711</v>
      </c>
      <c r="E172" s="10">
        <f>E173</f>
        <v>1845670</v>
      </c>
      <c r="F172" s="10">
        <f>F173</f>
        <v>1845670</v>
      </c>
      <c r="G172" s="3">
        <f t="shared" si="13"/>
        <v>100</v>
      </c>
    </row>
    <row r="173" spans="1:8" ht="68.25" customHeight="1">
      <c r="A173" s="16" t="s">
        <v>169</v>
      </c>
      <c r="B173" s="17" t="s">
        <v>151</v>
      </c>
      <c r="C173" s="10">
        <v>2799700</v>
      </c>
      <c r="D173" s="10">
        <v>2799711</v>
      </c>
      <c r="E173" s="10">
        <v>1845670</v>
      </c>
      <c r="F173" s="10">
        <v>1845670</v>
      </c>
      <c r="G173" s="3">
        <f t="shared" si="13"/>
        <v>100</v>
      </c>
      <c r="H173" s="41"/>
    </row>
    <row r="174" spans="1:8" ht="69.75" customHeight="1">
      <c r="A174" s="16" t="s">
        <v>232</v>
      </c>
      <c r="B174" s="17" t="s">
        <v>233</v>
      </c>
      <c r="C174" s="10">
        <f>C175</f>
        <v>131495500</v>
      </c>
      <c r="D174" s="10">
        <f>D175</f>
        <v>130690295.88</v>
      </c>
      <c r="E174" s="10">
        <f>E175</f>
        <v>99198325.530000001</v>
      </c>
      <c r="F174" s="10">
        <f>F175</f>
        <v>99308225.530000001</v>
      </c>
      <c r="G174" s="3">
        <f t="shared" si="13"/>
        <v>100.11078816039769</v>
      </c>
      <c r="H174" s="41"/>
    </row>
    <row r="175" spans="1:8" ht="79.5" customHeight="1">
      <c r="A175" s="16" t="s">
        <v>170</v>
      </c>
      <c r="B175" s="17" t="s">
        <v>362</v>
      </c>
      <c r="C175" s="10">
        <f>C176+C178+C179+C180+C181+C183+C184+C185+C186+C189+C190+C188+C191+C192+C193+C194+C195+C196+C198+C177+C199</f>
        <v>131495500</v>
      </c>
      <c r="D175" s="10">
        <f t="shared" ref="D175:E175" si="14">D176+D178+D179+D180+D181+D183+D184+D185+D186+D189+D190+D188+D191+D192+D193+D194+D195+D196+D198+D177+D199</f>
        <v>130690295.88</v>
      </c>
      <c r="E175" s="10">
        <f t="shared" si="14"/>
        <v>99198325.530000001</v>
      </c>
      <c r="F175" s="10">
        <f>F176+F178+F179+F180+F181+F183+F184+F185+F186+F189+F190+F188+F191+F192+F193+F194+F195+F196+F198+F177+F199+F200</f>
        <v>99308225.530000001</v>
      </c>
      <c r="G175" s="3">
        <f t="shared" si="13"/>
        <v>100.11078816039769</v>
      </c>
      <c r="H175" s="41"/>
    </row>
    <row r="176" spans="1:8" ht="165" customHeight="1">
      <c r="A176" s="16"/>
      <c r="B176" s="12" t="s">
        <v>363</v>
      </c>
      <c r="C176" s="43">
        <v>85057200</v>
      </c>
      <c r="D176" s="10">
        <v>85360210</v>
      </c>
      <c r="E176" s="10">
        <v>65016792</v>
      </c>
      <c r="F176" s="14">
        <v>65016792</v>
      </c>
      <c r="G176" s="3">
        <f t="shared" si="13"/>
        <v>100</v>
      </c>
      <c r="H176" s="41"/>
    </row>
    <row r="177" spans="1:8" ht="155.25" customHeight="1">
      <c r="A177" s="16"/>
      <c r="B177" s="12" t="s">
        <v>364</v>
      </c>
      <c r="C177" s="43">
        <v>27880400</v>
      </c>
      <c r="D177" s="10">
        <v>26207278</v>
      </c>
      <c r="E177" s="10">
        <v>19655460</v>
      </c>
      <c r="F177" s="14">
        <v>19655460</v>
      </c>
      <c r="G177" s="3">
        <f t="shared" si="13"/>
        <v>100</v>
      </c>
      <c r="H177" s="41"/>
    </row>
    <row r="178" spans="1:8" ht="83.25" customHeight="1">
      <c r="A178" s="16"/>
      <c r="B178" s="12" t="s">
        <v>365</v>
      </c>
      <c r="C178" s="43">
        <v>71800</v>
      </c>
      <c r="D178" s="10">
        <v>71824</v>
      </c>
      <c r="E178" s="10">
        <v>52676</v>
      </c>
      <c r="F178" s="14">
        <v>52676</v>
      </c>
      <c r="G178" s="3">
        <f t="shared" si="13"/>
        <v>100</v>
      </c>
      <c r="H178" s="41"/>
    </row>
    <row r="179" spans="1:8" ht="165" customHeight="1">
      <c r="A179" s="16"/>
      <c r="B179" s="12" t="s">
        <v>366</v>
      </c>
      <c r="C179" s="43">
        <v>231100</v>
      </c>
      <c r="D179" s="10">
        <v>262866.28999999998</v>
      </c>
      <c r="E179" s="10">
        <v>201100</v>
      </c>
      <c r="F179" s="27">
        <v>201100</v>
      </c>
      <c r="G179" s="3">
        <f t="shared" si="13"/>
        <v>100</v>
      </c>
      <c r="H179" s="41"/>
    </row>
    <row r="180" spans="1:8" ht="195" customHeight="1">
      <c r="A180" s="16"/>
      <c r="B180" s="12" t="s">
        <v>367</v>
      </c>
      <c r="C180" s="43">
        <v>5594200</v>
      </c>
      <c r="D180" s="10">
        <v>6418754.46</v>
      </c>
      <c r="E180" s="10">
        <v>6030250</v>
      </c>
      <c r="F180" s="14">
        <v>6030250</v>
      </c>
      <c r="G180" s="3">
        <f t="shared" si="13"/>
        <v>100</v>
      </c>
      <c r="H180" s="41"/>
    </row>
    <row r="181" spans="1:8" ht="81.75" customHeight="1">
      <c r="A181" s="16"/>
      <c r="B181" s="12" t="s">
        <v>322</v>
      </c>
      <c r="C181" s="10">
        <v>721300</v>
      </c>
      <c r="D181" s="10">
        <v>721300</v>
      </c>
      <c r="E181" s="10">
        <v>521740</v>
      </c>
      <c r="F181" s="14">
        <v>521740</v>
      </c>
      <c r="G181" s="3">
        <f t="shared" si="13"/>
        <v>100</v>
      </c>
      <c r="H181" s="41"/>
    </row>
    <row r="182" spans="1:8" ht="127.5" hidden="1">
      <c r="A182" s="16"/>
      <c r="B182" s="12" t="s">
        <v>255</v>
      </c>
      <c r="C182" s="10">
        <v>0</v>
      </c>
      <c r="D182" s="10"/>
      <c r="E182" s="10">
        <v>0</v>
      </c>
      <c r="F182" s="14"/>
      <c r="G182" s="3" t="e">
        <f t="shared" si="13"/>
        <v>#DIV/0!</v>
      </c>
      <c r="H182" s="41"/>
    </row>
    <row r="183" spans="1:8" ht="192" customHeight="1">
      <c r="A183" s="16"/>
      <c r="B183" s="12" t="s">
        <v>323</v>
      </c>
      <c r="C183" s="10">
        <v>17900</v>
      </c>
      <c r="D183" s="10">
        <v>17900</v>
      </c>
      <c r="E183" s="10">
        <v>17900</v>
      </c>
      <c r="F183" s="14">
        <v>17800</v>
      </c>
      <c r="G183" s="3">
        <f t="shared" si="13"/>
        <v>99.441340782122893</v>
      </c>
      <c r="H183" s="41"/>
    </row>
    <row r="184" spans="1:8" ht="51" hidden="1">
      <c r="A184" s="16"/>
      <c r="B184" s="11" t="s">
        <v>249</v>
      </c>
      <c r="C184" s="10">
        <v>0</v>
      </c>
      <c r="D184" s="10">
        <v>0</v>
      </c>
      <c r="E184" s="10">
        <v>0</v>
      </c>
      <c r="F184" s="14">
        <v>0</v>
      </c>
      <c r="G184" s="3" t="e">
        <f t="shared" si="13"/>
        <v>#DIV/0!</v>
      </c>
      <c r="H184" s="41"/>
    </row>
    <row r="185" spans="1:8" ht="102">
      <c r="A185" s="16"/>
      <c r="B185" s="11" t="s">
        <v>324</v>
      </c>
      <c r="C185" s="10">
        <v>174000</v>
      </c>
      <c r="D185" s="10">
        <v>165300</v>
      </c>
      <c r="E185" s="10">
        <v>112100</v>
      </c>
      <c r="F185" s="14">
        <v>112100</v>
      </c>
      <c r="G185" s="3">
        <f t="shared" si="13"/>
        <v>100</v>
      </c>
      <c r="H185" s="41"/>
    </row>
    <row r="186" spans="1:8" ht="51" hidden="1">
      <c r="A186" s="16"/>
      <c r="B186" s="11" t="s">
        <v>250</v>
      </c>
      <c r="C186" s="10">
        <v>0</v>
      </c>
      <c r="D186" s="10">
        <v>0</v>
      </c>
      <c r="E186" s="10">
        <v>0</v>
      </c>
      <c r="F186" s="14">
        <v>0</v>
      </c>
      <c r="G186" s="3" t="e">
        <f t="shared" si="13"/>
        <v>#DIV/0!</v>
      </c>
      <c r="H186" s="41"/>
    </row>
    <row r="187" spans="1:8" ht="89.25" hidden="1">
      <c r="A187" s="16"/>
      <c r="B187" s="22" t="s">
        <v>251</v>
      </c>
      <c r="C187" s="10">
        <v>0</v>
      </c>
      <c r="D187" s="10"/>
      <c r="E187" s="10">
        <v>0</v>
      </c>
      <c r="F187" s="14"/>
      <c r="G187" s="3" t="e">
        <f t="shared" si="13"/>
        <v>#DIV/0!</v>
      </c>
      <c r="H187" s="41"/>
    </row>
    <row r="188" spans="1:8" ht="102">
      <c r="A188" s="16"/>
      <c r="B188" s="13" t="s">
        <v>368</v>
      </c>
      <c r="C188" s="10">
        <v>1777400</v>
      </c>
      <c r="D188" s="10">
        <v>1777416</v>
      </c>
      <c r="E188" s="10">
        <v>1312986</v>
      </c>
      <c r="F188" s="14">
        <v>1312986</v>
      </c>
      <c r="G188" s="3">
        <f t="shared" si="13"/>
        <v>100</v>
      </c>
      <c r="H188" s="41"/>
    </row>
    <row r="189" spans="1:8" ht="176.25" hidden="1" customHeight="1">
      <c r="A189" s="16"/>
      <c r="B189" s="13" t="s">
        <v>163</v>
      </c>
      <c r="C189" s="14">
        <v>0</v>
      </c>
      <c r="D189" s="14">
        <v>0</v>
      </c>
      <c r="E189" s="14">
        <v>0</v>
      </c>
      <c r="F189" s="14">
        <v>0</v>
      </c>
      <c r="G189" s="3" t="e">
        <f t="shared" si="13"/>
        <v>#DIV/0!</v>
      </c>
      <c r="H189" s="41"/>
    </row>
    <row r="190" spans="1:8" ht="76.5">
      <c r="A190" s="16"/>
      <c r="B190" s="12" t="s">
        <v>369</v>
      </c>
      <c r="C190" s="10">
        <v>2780300</v>
      </c>
      <c r="D190" s="10">
        <v>2673287</v>
      </c>
      <c r="E190" s="10">
        <v>1753240</v>
      </c>
      <c r="F190" s="14">
        <v>1753240</v>
      </c>
      <c r="G190" s="3">
        <f t="shared" si="13"/>
        <v>100</v>
      </c>
      <c r="H190" s="41"/>
    </row>
    <row r="191" spans="1:8" ht="63.75">
      <c r="A191" s="16"/>
      <c r="B191" s="12" t="s">
        <v>370</v>
      </c>
      <c r="C191" s="10">
        <v>5165400</v>
      </c>
      <c r="D191" s="10">
        <v>5000370</v>
      </c>
      <c r="E191" s="10">
        <v>2620920</v>
      </c>
      <c r="F191" s="14">
        <v>2620920</v>
      </c>
      <c r="G191" s="3">
        <f t="shared" si="13"/>
        <v>100</v>
      </c>
      <c r="H191" s="41"/>
    </row>
    <row r="192" spans="1:8" ht="38.25">
      <c r="A192" s="16"/>
      <c r="B192" s="19" t="s">
        <v>325</v>
      </c>
      <c r="C192" s="10">
        <v>1723900</v>
      </c>
      <c r="D192" s="10">
        <v>1637711.53</v>
      </c>
      <c r="E192" s="10">
        <v>1637711.53</v>
      </c>
      <c r="F192" s="14">
        <v>1637711.53</v>
      </c>
      <c r="G192" s="3">
        <f t="shared" si="13"/>
        <v>100</v>
      </c>
      <c r="H192" s="41"/>
    </row>
    <row r="193" spans="1:8" ht="150" customHeight="1">
      <c r="A193" s="16"/>
      <c r="B193" s="12" t="s">
        <v>371</v>
      </c>
      <c r="C193" s="10">
        <v>1100</v>
      </c>
      <c r="D193" s="10">
        <v>1100</v>
      </c>
      <c r="E193" s="10">
        <v>825</v>
      </c>
      <c r="F193" s="14">
        <v>825</v>
      </c>
      <c r="G193" s="3">
        <f t="shared" si="13"/>
        <v>100</v>
      </c>
      <c r="H193" s="41"/>
    </row>
    <row r="194" spans="1:8" ht="51">
      <c r="A194" s="16"/>
      <c r="B194" s="12" t="s">
        <v>372</v>
      </c>
      <c r="C194" s="10">
        <v>2100</v>
      </c>
      <c r="D194" s="10">
        <v>2109.6</v>
      </c>
      <c r="E194" s="10">
        <v>0</v>
      </c>
      <c r="F194" s="14">
        <v>0</v>
      </c>
      <c r="G194" s="3">
        <v>0</v>
      </c>
      <c r="H194" s="41"/>
    </row>
    <row r="195" spans="1:8" ht="63.75" customHeight="1">
      <c r="A195" s="16"/>
      <c r="B195" s="12" t="s">
        <v>373</v>
      </c>
      <c r="C195" s="10">
        <v>274300</v>
      </c>
      <c r="D195" s="10">
        <v>274300</v>
      </c>
      <c r="E195" s="10">
        <v>205725</v>
      </c>
      <c r="F195" s="10">
        <v>205725</v>
      </c>
      <c r="G195" s="3">
        <f t="shared" si="13"/>
        <v>100</v>
      </c>
      <c r="H195" s="41"/>
    </row>
    <row r="196" spans="1:8" ht="39" customHeight="1">
      <c r="A196" s="16"/>
      <c r="B196" s="12" t="s">
        <v>326</v>
      </c>
      <c r="C196" s="10">
        <v>16500</v>
      </c>
      <c r="D196" s="10">
        <v>16500</v>
      </c>
      <c r="E196" s="10">
        <v>16500</v>
      </c>
      <c r="F196" s="10">
        <v>16500</v>
      </c>
      <c r="G196" s="3">
        <f t="shared" si="13"/>
        <v>100</v>
      </c>
      <c r="H196" s="41"/>
    </row>
    <row r="197" spans="1:8" ht="60.75" hidden="1" customHeight="1">
      <c r="A197" s="16"/>
      <c r="B197" s="19" t="s">
        <v>106</v>
      </c>
      <c r="C197" s="10">
        <v>0</v>
      </c>
      <c r="D197" s="10">
        <v>0</v>
      </c>
      <c r="E197" s="10">
        <v>0</v>
      </c>
      <c r="F197" s="10">
        <v>0</v>
      </c>
      <c r="G197" s="3" t="e">
        <f t="shared" si="13"/>
        <v>#DIV/0!</v>
      </c>
      <c r="H197" s="41"/>
    </row>
    <row r="198" spans="1:8" ht="80.25" customHeight="1">
      <c r="A198" s="16"/>
      <c r="B198" s="12" t="s">
        <v>374</v>
      </c>
      <c r="C198" s="10">
        <v>6600</v>
      </c>
      <c r="D198" s="10">
        <v>0</v>
      </c>
      <c r="E198" s="10">
        <v>0</v>
      </c>
      <c r="F198" s="10">
        <v>0</v>
      </c>
      <c r="G198" s="3">
        <v>0</v>
      </c>
      <c r="H198" s="41"/>
    </row>
    <row r="199" spans="1:8" ht="198.75" customHeight="1">
      <c r="A199" s="16"/>
      <c r="B199" s="17" t="s">
        <v>377</v>
      </c>
      <c r="C199" s="10">
        <v>0</v>
      </c>
      <c r="D199" s="10">
        <v>82069</v>
      </c>
      <c r="E199" s="10">
        <v>42400</v>
      </c>
      <c r="F199" s="10">
        <v>42400</v>
      </c>
      <c r="G199" s="3">
        <f t="shared" si="13"/>
        <v>100</v>
      </c>
      <c r="H199" s="41"/>
    </row>
    <row r="200" spans="1:8" ht="168" customHeight="1">
      <c r="A200" s="16"/>
      <c r="B200" s="17" t="s">
        <v>181</v>
      </c>
      <c r="C200" s="10">
        <v>0</v>
      </c>
      <c r="D200" s="10">
        <v>0</v>
      </c>
      <c r="E200" s="10">
        <v>0</v>
      </c>
      <c r="F200" s="10">
        <v>110000</v>
      </c>
      <c r="G200" s="3" t="e">
        <f t="shared" si="13"/>
        <v>#DIV/0!</v>
      </c>
      <c r="H200" s="41"/>
    </row>
    <row r="201" spans="1:8" ht="183" customHeight="1">
      <c r="A201" s="16" t="s">
        <v>182</v>
      </c>
      <c r="B201" s="17" t="s">
        <v>181</v>
      </c>
      <c r="C201" s="10">
        <f>C202</f>
        <v>1299600</v>
      </c>
      <c r="D201" s="10">
        <f>D202</f>
        <v>1086843</v>
      </c>
      <c r="E201" s="10">
        <f>E202</f>
        <v>387900</v>
      </c>
      <c r="F201" s="10">
        <f>F202</f>
        <v>277900</v>
      </c>
      <c r="G201" s="3">
        <f t="shared" ref="G201:G262" si="15">F201/E201*100</f>
        <v>71.642175818509926</v>
      </c>
    </row>
    <row r="202" spans="1:8" ht="149.25" customHeight="1">
      <c r="A202" s="16" t="s">
        <v>184</v>
      </c>
      <c r="B202" s="17" t="s">
        <v>183</v>
      </c>
      <c r="C202" s="10">
        <v>1299600</v>
      </c>
      <c r="D202" s="10">
        <v>1086843</v>
      </c>
      <c r="E202" s="10">
        <v>387900</v>
      </c>
      <c r="F202" s="10">
        <v>277900</v>
      </c>
      <c r="G202" s="3">
        <f t="shared" si="15"/>
        <v>71.642175818509926</v>
      </c>
    </row>
    <row r="203" spans="1:8" ht="265.5" hidden="1" customHeight="1">
      <c r="A203" s="16" t="s">
        <v>185</v>
      </c>
      <c r="B203" s="17" t="s">
        <v>87</v>
      </c>
      <c r="C203" s="10">
        <f>C204</f>
        <v>0</v>
      </c>
      <c r="D203" s="10">
        <f>D204</f>
        <v>0</v>
      </c>
      <c r="E203" s="10">
        <f>E204</f>
        <v>0</v>
      </c>
      <c r="F203" s="10">
        <f>F204</f>
        <v>0</v>
      </c>
      <c r="G203" s="3" t="e">
        <f t="shared" si="15"/>
        <v>#DIV/0!</v>
      </c>
    </row>
    <row r="204" spans="1:8" ht="282.75" hidden="1" customHeight="1">
      <c r="A204" s="16" t="s">
        <v>234</v>
      </c>
      <c r="B204" s="17" t="s">
        <v>164</v>
      </c>
      <c r="C204" s="10">
        <v>0</v>
      </c>
      <c r="D204" s="10">
        <v>0</v>
      </c>
      <c r="E204" s="10">
        <v>0</v>
      </c>
      <c r="F204" s="10">
        <v>0</v>
      </c>
      <c r="G204" s="3" t="e">
        <f t="shared" si="15"/>
        <v>#DIV/0!</v>
      </c>
    </row>
    <row r="205" spans="1:8" ht="145.5" hidden="1" customHeight="1">
      <c r="A205" s="16" t="s">
        <v>235</v>
      </c>
      <c r="B205" s="17" t="s">
        <v>236</v>
      </c>
      <c r="C205" s="10">
        <f>C206</f>
        <v>0</v>
      </c>
      <c r="D205" s="10">
        <f>D206</f>
        <v>0</v>
      </c>
      <c r="E205" s="10">
        <f>E206</f>
        <v>0</v>
      </c>
      <c r="F205" s="10">
        <f>F206</f>
        <v>0</v>
      </c>
      <c r="G205" s="3" t="e">
        <f t="shared" si="15"/>
        <v>#DIV/0!</v>
      </c>
    </row>
    <row r="206" spans="1:8" ht="134.25" hidden="1" customHeight="1">
      <c r="A206" s="16" t="s">
        <v>187</v>
      </c>
      <c r="B206" s="17" t="s">
        <v>186</v>
      </c>
      <c r="C206" s="10">
        <v>0</v>
      </c>
      <c r="D206" s="10">
        <v>0</v>
      </c>
      <c r="E206" s="10">
        <v>0</v>
      </c>
      <c r="F206" s="10">
        <v>0</v>
      </c>
      <c r="G206" s="3" t="e">
        <f t="shared" si="15"/>
        <v>#DIV/0!</v>
      </c>
    </row>
    <row r="207" spans="1:8" ht="279" hidden="1" customHeight="1">
      <c r="A207" s="16" t="s">
        <v>185</v>
      </c>
      <c r="B207" s="32" t="s">
        <v>23</v>
      </c>
      <c r="C207" s="10">
        <v>0</v>
      </c>
      <c r="D207" s="10">
        <f>D208</f>
        <v>0</v>
      </c>
      <c r="E207" s="10">
        <f>E208</f>
        <v>0</v>
      </c>
      <c r="F207" s="10">
        <f>F208</f>
        <v>0</v>
      </c>
      <c r="G207" s="3" t="e">
        <f t="shared" si="15"/>
        <v>#DIV/0!</v>
      </c>
    </row>
    <row r="208" spans="1:8" ht="279" hidden="1" customHeight="1">
      <c r="A208" s="16" t="s">
        <v>234</v>
      </c>
      <c r="B208" s="32" t="s">
        <v>24</v>
      </c>
      <c r="C208" s="10">
        <v>0</v>
      </c>
      <c r="D208" s="10">
        <v>0</v>
      </c>
      <c r="E208" s="10">
        <v>0</v>
      </c>
      <c r="F208" s="10">
        <v>0</v>
      </c>
      <c r="G208" s="3" t="e">
        <f t="shared" si="15"/>
        <v>#DIV/0!</v>
      </c>
    </row>
    <row r="209" spans="1:7" ht="193.5" customHeight="1">
      <c r="A209" s="16" t="s">
        <v>266</v>
      </c>
      <c r="B209" s="18" t="s">
        <v>267</v>
      </c>
      <c r="C209" s="10">
        <f>C210</f>
        <v>2588500</v>
      </c>
      <c r="D209" s="10">
        <f>D210</f>
        <v>2437992</v>
      </c>
      <c r="E209" s="10">
        <f>E210</f>
        <v>2437992</v>
      </c>
      <c r="F209" s="10">
        <f>F210</f>
        <v>2437992</v>
      </c>
      <c r="G209" s="3">
        <f t="shared" si="15"/>
        <v>100</v>
      </c>
    </row>
    <row r="210" spans="1:7" ht="206.25" customHeight="1">
      <c r="A210" s="16" t="s">
        <v>242</v>
      </c>
      <c r="B210" s="18" t="s">
        <v>165</v>
      </c>
      <c r="C210" s="10">
        <v>2588500</v>
      </c>
      <c r="D210" s="10">
        <v>2437992</v>
      </c>
      <c r="E210" s="10">
        <v>2437992</v>
      </c>
      <c r="F210" s="10">
        <v>2437992</v>
      </c>
      <c r="G210" s="3">
        <f t="shared" si="15"/>
        <v>100</v>
      </c>
    </row>
    <row r="211" spans="1:7" ht="141" customHeight="1">
      <c r="A211" s="16" t="s">
        <v>268</v>
      </c>
      <c r="B211" s="18" t="s">
        <v>269</v>
      </c>
      <c r="C211" s="10">
        <f>C212</f>
        <v>1294300</v>
      </c>
      <c r="D211" s="10">
        <f>D212</f>
        <v>1223856</v>
      </c>
      <c r="E211" s="10">
        <f>E212</f>
        <v>0</v>
      </c>
      <c r="F211" s="10">
        <f>F212</f>
        <v>0</v>
      </c>
      <c r="G211" s="3">
        <v>0</v>
      </c>
    </row>
    <row r="212" spans="1:7" ht="160.5" customHeight="1">
      <c r="A212" s="16" t="s">
        <v>243</v>
      </c>
      <c r="B212" s="18" t="s">
        <v>244</v>
      </c>
      <c r="C212" s="10">
        <v>1294300</v>
      </c>
      <c r="D212" s="10">
        <v>1223856</v>
      </c>
      <c r="E212" s="10">
        <v>0</v>
      </c>
      <c r="F212" s="10">
        <v>0</v>
      </c>
      <c r="G212" s="3">
        <v>0</v>
      </c>
    </row>
    <row r="213" spans="1:7" ht="60.75" hidden="1" customHeight="1">
      <c r="A213" s="16" t="s">
        <v>96</v>
      </c>
      <c r="B213" s="28" t="s">
        <v>98</v>
      </c>
      <c r="C213" s="10">
        <v>0</v>
      </c>
      <c r="D213" s="10">
        <v>0</v>
      </c>
      <c r="E213" s="10">
        <f>E214</f>
        <v>0</v>
      </c>
      <c r="F213" s="10">
        <f>F214</f>
        <v>0</v>
      </c>
      <c r="G213" s="3">
        <v>0</v>
      </c>
    </row>
    <row r="214" spans="1:7" ht="60.75" hidden="1" customHeight="1">
      <c r="A214" s="16" t="s">
        <v>97</v>
      </c>
      <c r="B214" s="29" t="s">
        <v>99</v>
      </c>
      <c r="C214" s="10">
        <v>0</v>
      </c>
      <c r="D214" s="10">
        <v>0</v>
      </c>
      <c r="E214" s="10">
        <v>0</v>
      </c>
      <c r="F214" s="10">
        <v>0</v>
      </c>
      <c r="G214" s="3">
        <v>0</v>
      </c>
    </row>
    <row r="215" spans="1:7" ht="58.5" hidden="1" customHeight="1">
      <c r="A215" s="16" t="s">
        <v>96</v>
      </c>
      <c r="B215" s="25" t="s">
        <v>98</v>
      </c>
      <c r="C215" s="10">
        <v>0</v>
      </c>
      <c r="D215" s="10">
        <f>D216</f>
        <v>0</v>
      </c>
      <c r="E215" s="10">
        <f>E216</f>
        <v>0</v>
      </c>
      <c r="F215" s="10">
        <f>F216</f>
        <v>0</v>
      </c>
      <c r="G215" s="3">
        <v>0</v>
      </c>
    </row>
    <row r="216" spans="1:7" ht="63.75" hidden="1">
      <c r="A216" s="16" t="s">
        <v>97</v>
      </c>
      <c r="B216" s="12" t="s">
        <v>99</v>
      </c>
      <c r="C216" s="10">
        <v>0</v>
      </c>
      <c r="D216" s="10">
        <v>0</v>
      </c>
      <c r="E216" s="10">
        <v>0</v>
      </c>
      <c r="F216" s="10">
        <v>0</v>
      </c>
      <c r="G216" s="3">
        <v>0</v>
      </c>
    </row>
    <row r="217" spans="1:7" ht="131.25" hidden="1" customHeight="1">
      <c r="A217" s="16" t="s">
        <v>25</v>
      </c>
      <c r="B217" s="26" t="s">
        <v>27</v>
      </c>
      <c r="C217" s="10">
        <v>0</v>
      </c>
      <c r="D217" s="10">
        <f>D218</f>
        <v>0</v>
      </c>
      <c r="E217" s="10">
        <f>E218</f>
        <v>0</v>
      </c>
      <c r="F217" s="10">
        <f>F218</f>
        <v>0</v>
      </c>
      <c r="G217" s="3">
        <v>0</v>
      </c>
    </row>
    <row r="218" spans="1:7" ht="117" hidden="1" customHeight="1">
      <c r="A218" s="16" t="s">
        <v>26</v>
      </c>
      <c r="B218" s="36" t="s">
        <v>28</v>
      </c>
      <c r="C218" s="10">
        <v>0</v>
      </c>
      <c r="D218" s="10">
        <v>0</v>
      </c>
      <c r="E218" s="10">
        <v>0</v>
      </c>
      <c r="F218" s="10">
        <v>0</v>
      </c>
      <c r="G218" s="3">
        <v>0</v>
      </c>
    </row>
    <row r="219" spans="1:7" ht="130.5" customHeight="1">
      <c r="A219" s="16" t="s">
        <v>397</v>
      </c>
      <c r="B219" s="35" t="s">
        <v>27</v>
      </c>
      <c r="C219" s="46">
        <v>0</v>
      </c>
      <c r="D219" s="47">
        <f>D220</f>
        <v>428000</v>
      </c>
      <c r="E219" s="47">
        <f t="shared" ref="E219:F219" si="16">E220</f>
        <v>144000</v>
      </c>
      <c r="F219" s="47">
        <f t="shared" si="16"/>
        <v>101344</v>
      </c>
      <c r="G219" s="49">
        <f t="shared" si="15"/>
        <v>70.377777777777766</v>
      </c>
    </row>
    <row r="220" spans="1:7" ht="117" customHeight="1">
      <c r="A220" s="16" t="s">
        <v>398</v>
      </c>
      <c r="B220" s="45" t="s">
        <v>28</v>
      </c>
      <c r="C220" s="48">
        <v>0</v>
      </c>
      <c r="D220" s="47">
        <v>428000</v>
      </c>
      <c r="E220" s="47">
        <v>144000</v>
      </c>
      <c r="F220" s="47">
        <v>101344</v>
      </c>
      <c r="G220" s="49">
        <f t="shared" si="15"/>
        <v>70.377777777777766</v>
      </c>
    </row>
    <row r="221" spans="1:7" ht="25.5">
      <c r="A221" s="16" t="s">
        <v>189</v>
      </c>
      <c r="B221" s="17" t="s">
        <v>188</v>
      </c>
      <c r="C221" s="10">
        <f>C222+C225+C235+C260</f>
        <v>1489394</v>
      </c>
      <c r="D221" s="10">
        <f>D224+D234+D222+D226+D228+D230+D232+D260+D256+D258+D254</f>
        <v>6598313.8499999996</v>
      </c>
      <c r="E221" s="10">
        <f>E224+E234+E222+E226+E228+E230+E232+E260+E256+E258+E254</f>
        <v>3411259</v>
      </c>
      <c r="F221" s="10">
        <f>F224+F234+F222+F226+F228+F230+F232+F260+F256+F258+F254</f>
        <v>3411259</v>
      </c>
      <c r="G221" s="3">
        <f t="shared" si="15"/>
        <v>100</v>
      </c>
    </row>
    <row r="222" spans="1:7" ht="143.25" customHeight="1">
      <c r="A222" s="16" t="s">
        <v>213</v>
      </c>
      <c r="B222" s="17" t="s">
        <v>212</v>
      </c>
      <c r="C222" s="10">
        <f>C223</f>
        <v>568294</v>
      </c>
      <c r="D222" s="10">
        <f t="shared" ref="D222:E222" si="17">D223</f>
        <v>5711113.8499999996</v>
      </c>
      <c r="E222" s="10">
        <f t="shared" si="17"/>
        <v>2937359</v>
      </c>
      <c r="F222" s="10">
        <f>F223</f>
        <v>2937359</v>
      </c>
      <c r="G222" s="3">
        <f t="shared" si="15"/>
        <v>100</v>
      </c>
    </row>
    <row r="223" spans="1:7" ht="153">
      <c r="A223" s="16" t="s">
        <v>237</v>
      </c>
      <c r="B223" s="17" t="s">
        <v>238</v>
      </c>
      <c r="C223" s="10">
        <v>568294</v>
      </c>
      <c r="D223" s="10">
        <v>5711113.8499999996</v>
      </c>
      <c r="E223" s="10">
        <v>2937359</v>
      </c>
      <c r="F223" s="10">
        <v>2937359</v>
      </c>
      <c r="G223" s="3">
        <f t="shared" si="15"/>
        <v>100</v>
      </c>
    </row>
    <row r="224" spans="1:7" ht="156.75" hidden="1" customHeight="1">
      <c r="A224" s="16" t="s">
        <v>263</v>
      </c>
      <c r="B224" s="17" t="s">
        <v>166</v>
      </c>
      <c r="C224" s="10">
        <f>C225</f>
        <v>0</v>
      </c>
      <c r="D224" s="10">
        <f>D225</f>
        <v>0</v>
      </c>
      <c r="E224" s="10">
        <f>E225</f>
        <v>0</v>
      </c>
      <c r="F224" s="10">
        <f>F225</f>
        <v>0</v>
      </c>
      <c r="G224" s="3" t="e">
        <f t="shared" si="15"/>
        <v>#DIV/0!</v>
      </c>
    </row>
    <row r="225" spans="1:7" ht="114.75" hidden="1">
      <c r="A225" s="16" t="s">
        <v>261</v>
      </c>
      <c r="B225" s="17" t="s">
        <v>262</v>
      </c>
      <c r="C225" s="10">
        <v>0</v>
      </c>
      <c r="D225" s="10">
        <v>0</v>
      </c>
      <c r="E225" s="10">
        <v>0</v>
      </c>
      <c r="F225" s="10">
        <v>0</v>
      </c>
      <c r="G225" s="3" t="e">
        <f t="shared" si="15"/>
        <v>#DIV/0!</v>
      </c>
    </row>
    <row r="226" spans="1:7" ht="173.25" hidden="1" customHeight="1">
      <c r="A226" s="16" t="s">
        <v>130</v>
      </c>
      <c r="B226" s="29" t="s">
        <v>129</v>
      </c>
      <c r="C226" s="10">
        <v>0</v>
      </c>
      <c r="D226" s="10">
        <f>D227</f>
        <v>0</v>
      </c>
      <c r="E226" s="10">
        <f>E227</f>
        <v>0</v>
      </c>
      <c r="F226" s="10">
        <f>F227</f>
        <v>0</v>
      </c>
      <c r="G226" s="3" t="e">
        <f t="shared" si="15"/>
        <v>#DIV/0!</v>
      </c>
    </row>
    <row r="227" spans="1:7" ht="183.75" hidden="1" customHeight="1">
      <c r="A227" s="16" t="s">
        <v>128</v>
      </c>
      <c r="B227" s="28" t="s">
        <v>131</v>
      </c>
      <c r="C227" s="10">
        <v>0</v>
      </c>
      <c r="D227" s="10">
        <v>0</v>
      </c>
      <c r="E227" s="10">
        <v>0</v>
      </c>
      <c r="F227" s="10">
        <v>0</v>
      </c>
      <c r="G227" s="3" t="e">
        <f t="shared" si="15"/>
        <v>#DIV/0!</v>
      </c>
    </row>
    <row r="228" spans="1:7" ht="164.25" hidden="1" customHeight="1">
      <c r="A228" s="16" t="s">
        <v>132</v>
      </c>
      <c r="B228" s="31" t="s">
        <v>134</v>
      </c>
      <c r="C228" s="10">
        <v>0</v>
      </c>
      <c r="D228" s="10">
        <v>0</v>
      </c>
      <c r="E228" s="10">
        <f>E229</f>
        <v>0</v>
      </c>
      <c r="F228" s="10">
        <f>F229</f>
        <v>0</v>
      </c>
      <c r="G228" s="3" t="e">
        <f t="shared" si="15"/>
        <v>#DIV/0!</v>
      </c>
    </row>
    <row r="229" spans="1:7" ht="173.25" hidden="1" customHeight="1">
      <c r="A229" s="16" t="s">
        <v>133</v>
      </c>
      <c r="B229" s="31" t="s">
        <v>135</v>
      </c>
      <c r="C229" s="10">
        <v>0</v>
      </c>
      <c r="D229" s="10">
        <v>0</v>
      </c>
      <c r="E229" s="10">
        <v>0</v>
      </c>
      <c r="F229" s="10">
        <v>0</v>
      </c>
      <c r="G229" s="3" t="e">
        <f t="shared" si="15"/>
        <v>#DIV/0!</v>
      </c>
    </row>
    <row r="230" spans="1:7" ht="177" hidden="1" customHeight="1">
      <c r="A230" s="16" t="s">
        <v>130</v>
      </c>
      <c r="B230" s="12" t="s">
        <v>129</v>
      </c>
      <c r="C230" s="10">
        <v>0</v>
      </c>
      <c r="D230" s="10">
        <f>D231</f>
        <v>0</v>
      </c>
      <c r="E230" s="10">
        <f>E231</f>
        <v>0</v>
      </c>
      <c r="F230" s="10">
        <f>F231</f>
        <v>0</v>
      </c>
      <c r="G230" s="3" t="e">
        <f t="shared" si="15"/>
        <v>#DIV/0!</v>
      </c>
    </row>
    <row r="231" spans="1:7" ht="186.75" hidden="1" customHeight="1">
      <c r="A231" s="16" t="s">
        <v>22</v>
      </c>
      <c r="B231" s="12" t="s">
        <v>131</v>
      </c>
      <c r="C231" s="10">
        <v>0</v>
      </c>
      <c r="D231" s="10">
        <v>0</v>
      </c>
      <c r="E231" s="10">
        <v>0</v>
      </c>
      <c r="F231" s="10">
        <v>0</v>
      </c>
      <c r="G231" s="3" t="e">
        <f t="shared" si="15"/>
        <v>#DIV/0!</v>
      </c>
    </row>
    <row r="232" spans="1:7" ht="140.25" hidden="1">
      <c r="A232" s="16" t="s">
        <v>288</v>
      </c>
      <c r="B232" s="35" t="s">
        <v>291</v>
      </c>
      <c r="C232" s="10">
        <v>0</v>
      </c>
      <c r="D232" s="10">
        <v>0</v>
      </c>
      <c r="E232" s="10">
        <f>E233</f>
        <v>0</v>
      </c>
      <c r="F232" s="10">
        <f>F233</f>
        <v>0</v>
      </c>
      <c r="G232" s="3" t="e">
        <f t="shared" si="15"/>
        <v>#DIV/0!</v>
      </c>
    </row>
    <row r="233" spans="1:7" ht="157.5" hidden="1" customHeight="1">
      <c r="A233" s="16" t="s">
        <v>289</v>
      </c>
      <c r="B233" s="35" t="s">
        <v>290</v>
      </c>
      <c r="C233" s="10">
        <v>0</v>
      </c>
      <c r="D233" s="10">
        <v>0</v>
      </c>
      <c r="E233" s="10">
        <v>0</v>
      </c>
      <c r="F233" s="10">
        <v>0</v>
      </c>
      <c r="G233" s="3" t="e">
        <f t="shared" si="15"/>
        <v>#DIV/0!</v>
      </c>
    </row>
    <row r="234" spans="1:7" ht="38.25" hidden="1">
      <c r="A234" s="16" t="s">
        <v>215</v>
      </c>
      <c r="B234" s="17" t="s">
        <v>214</v>
      </c>
      <c r="C234" s="10">
        <f>C235</f>
        <v>0</v>
      </c>
      <c r="D234" s="10">
        <f>D235</f>
        <v>0</v>
      </c>
      <c r="E234" s="10">
        <f>E235</f>
        <v>0</v>
      </c>
      <c r="F234" s="10">
        <f>F235</f>
        <v>0</v>
      </c>
      <c r="G234" s="3" t="e">
        <f t="shared" si="15"/>
        <v>#DIV/0!</v>
      </c>
    </row>
    <row r="235" spans="1:7" ht="51" hidden="1">
      <c r="A235" s="16" t="s">
        <v>239</v>
      </c>
      <c r="B235" s="17" t="s">
        <v>240</v>
      </c>
      <c r="C235" s="10">
        <v>0</v>
      </c>
      <c r="D235" s="10">
        <f>D240+D241+D237+D238+D239+D243+D242+D244+D245+D247+D246+D249+D248+D251+D252+D253+D250</f>
        <v>0</v>
      </c>
      <c r="E235" s="10">
        <f>E240+E241+E237+E238+E239+E243+E242+E244+E245+E247+E246+E249+E248+E251+E252+E253+E250</f>
        <v>0</v>
      </c>
      <c r="F235" s="10">
        <f>F240+F241+F237+F238+F239+F243+F242+F244+F245+F247+F246+F249+F248+F251+F252+F253+F250</f>
        <v>0</v>
      </c>
      <c r="G235" s="3" t="e">
        <f t="shared" si="15"/>
        <v>#DIV/0!</v>
      </c>
    </row>
    <row r="236" spans="1:7" hidden="1">
      <c r="A236" s="16"/>
      <c r="B236" s="17" t="s">
        <v>160</v>
      </c>
      <c r="C236" s="10"/>
      <c r="D236" s="10"/>
      <c r="E236" s="10"/>
      <c r="F236" s="10"/>
      <c r="G236" s="3" t="e">
        <f t="shared" si="15"/>
        <v>#DIV/0!</v>
      </c>
    </row>
    <row r="237" spans="1:7" ht="89.25" hidden="1">
      <c r="A237" s="16"/>
      <c r="B237" s="17" t="s">
        <v>294</v>
      </c>
      <c r="C237" s="10">
        <v>0</v>
      </c>
      <c r="D237" s="10">
        <v>0</v>
      </c>
      <c r="E237" s="10">
        <v>0</v>
      </c>
      <c r="F237" s="10">
        <v>0</v>
      </c>
      <c r="G237" s="3" t="e">
        <f t="shared" si="15"/>
        <v>#DIV/0!</v>
      </c>
    </row>
    <row r="238" spans="1:7" ht="3.75" hidden="1" customHeight="1">
      <c r="A238" s="16"/>
      <c r="B238" s="17"/>
      <c r="C238" s="10"/>
      <c r="D238" s="10"/>
      <c r="E238" s="10"/>
      <c r="F238" s="10"/>
      <c r="G238" s="3" t="e">
        <f t="shared" si="15"/>
        <v>#DIV/0!</v>
      </c>
    </row>
    <row r="239" spans="1:7" ht="99" hidden="1" customHeight="1">
      <c r="A239" s="16"/>
      <c r="B239" s="17" t="s">
        <v>306</v>
      </c>
      <c r="C239" s="10">
        <v>0</v>
      </c>
      <c r="D239" s="10">
        <v>0</v>
      </c>
      <c r="E239" s="10">
        <v>0</v>
      </c>
      <c r="F239" s="10">
        <v>0</v>
      </c>
      <c r="G239" s="3" t="e">
        <f t="shared" si="15"/>
        <v>#DIV/0!</v>
      </c>
    </row>
    <row r="240" spans="1:7" ht="157.5" hidden="1" customHeight="1">
      <c r="A240" s="16"/>
      <c r="B240" s="17" t="s">
        <v>86</v>
      </c>
      <c r="C240" s="10">
        <v>0</v>
      </c>
      <c r="D240" s="10">
        <v>0</v>
      </c>
      <c r="E240" s="10">
        <v>0</v>
      </c>
      <c r="F240" s="10">
        <v>0</v>
      </c>
      <c r="G240" s="3" t="e">
        <f t="shared" si="15"/>
        <v>#DIV/0!</v>
      </c>
    </row>
    <row r="241" spans="1:7" ht="38.25" hidden="1">
      <c r="A241" s="16"/>
      <c r="B241" s="17" t="s">
        <v>85</v>
      </c>
      <c r="C241" s="10">
        <v>0</v>
      </c>
      <c r="D241" s="10">
        <v>0</v>
      </c>
      <c r="E241" s="10">
        <v>0</v>
      </c>
      <c r="F241" s="10">
        <v>0</v>
      </c>
      <c r="G241" s="3" t="e">
        <f t="shared" si="15"/>
        <v>#DIV/0!</v>
      </c>
    </row>
    <row r="242" spans="1:7" ht="108" hidden="1" customHeight="1">
      <c r="A242" s="16"/>
      <c r="B242" s="17" t="s">
        <v>295</v>
      </c>
      <c r="C242" s="10">
        <v>0</v>
      </c>
      <c r="D242" s="10">
        <v>0</v>
      </c>
      <c r="E242" s="10">
        <v>0</v>
      </c>
      <c r="F242" s="10">
        <v>0</v>
      </c>
      <c r="G242" s="3" t="e">
        <f t="shared" si="15"/>
        <v>#DIV/0!</v>
      </c>
    </row>
    <row r="243" spans="1:7" ht="51" hidden="1">
      <c r="A243" s="16"/>
      <c r="B243" s="17" t="s">
        <v>107</v>
      </c>
      <c r="C243" s="10">
        <v>0</v>
      </c>
      <c r="D243" s="10">
        <v>0</v>
      </c>
      <c r="E243" s="10">
        <v>0</v>
      </c>
      <c r="F243" s="10">
        <v>0</v>
      </c>
      <c r="G243" s="3" t="e">
        <f t="shared" si="15"/>
        <v>#DIV/0!</v>
      </c>
    </row>
    <row r="244" spans="1:7" ht="132" hidden="1" customHeight="1">
      <c r="A244" s="16"/>
      <c r="B244" s="17" t="s">
        <v>297</v>
      </c>
      <c r="C244" s="10">
        <v>0</v>
      </c>
      <c r="D244" s="10">
        <v>0</v>
      </c>
      <c r="E244" s="10">
        <v>0</v>
      </c>
      <c r="F244" s="10">
        <v>0</v>
      </c>
      <c r="G244" s="3" t="e">
        <f t="shared" si="15"/>
        <v>#DIV/0!</v>
      </c>
    </row>
    <row r="245" spans="1:7" ht="89.25" hidden="1">
      <c r="A245" s="16"/>
      <c r="B245" s="17" t="s">
        <v>296</v>
      </c>
      <c r="C245" s="10">
        <v>0</v>
      </c>
      <c r="D245" s="10">
        <v>0</v>
      </c>
      <c r="E245" s="10">
        <v>0</v>
      </c>
      <c r="F245" s="10">
        <v>0</v>
      </c>
      <c r="G245" s="3" t="e">
        <f t="shared" si="15"/>
        <v>#DIV/0!</v>
      </c>
    </row>
    <row r="246" spans="1:7" ht="201" hidden="1" customHeight="1">
      <c r="A246" s="16"/>
      <c r="B246" s="17" t="s">
        <v>305</v>
      </c>
      <c r="C246" s="10">
        <v>0</v>
      </c>
      <c r="D246" s="10">
        <v>0</v>
      </c>
      <c r="E246" s="10">
        <v>0</v>
      </c>
      <c r="F246" s="10">
        <v>0</v>
      </c>
      <c r="G246" s="3" t="e">
        <f t="shared" si="15"/>
        <v>#DIV/0!</v>
      </c>
    </row>
    <row r="247" spans="1:7" ht="63.75" hidden="1">
      <c r="A247" s="16"/>
      <c r="B247" s="30" t="s">
        <v>304</v>
      </c>
      <c r="C247" s="10">
        <v>0</v>
      </c>
      <c r="D247" s="10">
        <v>0</v>
      </c>
      <c r="E247" s="10">
        <v>0</v>
      </c>
      <c r="F247" s="10">
        <v>0</v>
      </c>
      <c r="G247" s="3" t="e">
        <f t="shared" si="15"/>
        <v>#DIV/0!</v>
      </c>
    </row>
    <row r="248" spans="1:7" ht="63.75" hidden="1">
      <c r="A248" s="16"/>
      <c r="B248" s="30" t="s">
        <v>303</v>
      </c>
      <c r="C248" s="10">
        <v>0</v>
      </c>
      <c r="D248" s="10">
        <v>0</v>
      </c>
      <c r="E248" s="10">
        <v>0</v>
      </c>
      <c r="F248" s="10">
        <v>0</v>
      </c>
      <c r="G248" s="3" t="e">
        <f t="shared" si="15"/>
        <v>#DIV/0!</v>
      </c>
    </row>
    <row r="249" spans="1:7" ht="102" hidden="1">
      <c r="A249" s="16"/>
      <c r="B249" s="30" t="s">
        <v>302</v>
      </c>
      <c r="C249" s="10">
        <v>0</v>
      </c>
      <c r="D249" s="10">
        <v>0</v>
      </c>
      <c r="E249" s="10">
        <v>0</v>
      </c>
      <c r="F249" s="10">
        <v>0</v>
      </c>
      <c r="G249" s="3" t="e">
        <f t="shared" si="15"/>
        <v>#DIV/0!</v>
      </c>
    </row>
    <row r="250" spans="1:7" ht="142.5" hidden="1" customHeight="1">
      <c r="A250" s="16"/>
      <c r="B250" s="30" t="s">
        <v>301</v>
      </c>
      <c r="C250" s="10">
        <v>0</v>
      </c>
      <c r="D250" s="10">
        <v>0</v>
      </c>
      <c r="E250" s="10">
        <v>0</v>
      </c>
      <c r="F250" s="10">
        <v>0</v>
      </c>
      <c r="G250" s="3" t="e">
        <f t="shared" si="15"/>
        <v>#DIV/0!</v>
      </c>
    </row>
    <row r="251" spans="1:7" ht="107.25" hidden="1" customHeight="1">
      <c r="A251" s="16"/>
      <c r="B251" s="30" t="s">
        <v>300</v>
      </c>
      <c r="C251" s="10">
        <v>0</v>
      </c>
      <c r="D251" s="10">
        <v>0</v>
      </c>
      <c r="E251" s="10">
        <v>0</v>
      </c>
      <c r="F251" s="10">
        <v>0</v>
      </c>
      <c r="G251" s="3" t="e">
        <f t="shared" si="15"/>
        <v>#DIV/0!</v>
      </c>
    </row>
    <row r="252" spans="1:7" ht="89.25" hidden="1">
      <c r="A252" s="16"/>
      <c r="B252" s="30" t="s">
        <v>299</v>
      </c>
      <c r="C252" s="10">
        <v>0</v>
      </c>
      <c r="D252" s="10">
        <v>0</v>
      </c>
      <c r="E252" s="10">
        <v>0</v>
      </c>
      <c r="F252" s="10">
        <v>0</v>
      </c>
      <c r="G252" s="3" t="e">
        <f t="shared" si="15"/>
        <v>#DIV/0!</v>
      </c>
    </row>
    <row r="253" spans="1:7" ht="103.5" hidden="1" customHeight="1">
      <c r="A253" s="16"/>
      <c r="B253" s="30" t="s">
        <v>298</v>
      </c>
      <c r="C253" s="10">
        <v>0</v>
      </c>
      <c r="D253" s="10">
        <v>0</v>
      </c>
      <c r="E253" s="10">
        <v>0</v>
      </c>
      <c r="F253" s="10">
        <v>0</v>
      </c>
      <c r="G253" s="3" t="e">
        <f t="shared" si="15"/>
        <v>#DIV/0!</v>
      </c>
    </row>
    <row r="254" spans="1:7" ht="163.5" customHeight="1">
      <c r="A254" s="16" t="s">
        <v>263</v>
      </c>
      <c r="B254" s="29" t="s">
        <v>410</v>
      </c>
      <c r="C254" s="10">
        <v>0</v>
      </c>
      <c r="D254" s="10">
        <f t="shared" ref="D254:E254" si="18">D255</f>
        <v>3300</v>
      </c>
      <c r="E254" s="10">
        <f t="shared" si="18"/>
        <v>3300</v>
      </c>
      <c r="F254" s="10">
        <f>F255</f>
        <v>3300</v>
      </c>
      <c r="G254" s="3">
        <f t="shared" si="15"/>
        <v>100</v>
      </c>
    </row>
    <row r="255" spans="1:7" ht="114" customHeight="1">
      <c r="A255" s="16" t="s">
        <v>261</v>
      </c>
      <c r="B255" s="29" t="s">
        <v>411</v>
      </c>
      <c r="C255" s="10">
        <v>0</v>
      </c>
      <c r="D255" s="10">
        <v>3300</v>
      </c>
      <c r="E255" s="10">
        <v>3300</v>
      </c>
      <c r="F255" s="10">
        <v>3300</v>
      </c>
      <c r="G255" s="3">
        <f t="shared" si="15"/>
        <v>100</v>
      </c>
    </row>
    <row r="256" spans="1:7" ht="113.25" customHeight="1">
      <c r="A256" s="16" t="s">
        <v>390</v>
      </c>
      <c r="B256" s="35" t="s">
        <v>392</v>
      </c>
      <c r="C256" s="10">
        <f>C257</f>
        <v>0</v>
      </c>
      <c r="D256" s="10">
        <f t="shared" ref="D256:F256" si="19">D257</f>
        <v>200000</v>
      </c>
      <c r="E256" s="10">
        <f t="shared" si="19"/>
        <v>200000</v>
      </c>
      <c r="F256" s="10">
        <f t="shared" si="19"/>
        <v>200000</v>
      </c>
      <c r="G256" s="3">
        <f t="shared" si="15"/>
        <v>100</v>
      </c>
    </row>
    <row r="257" spans="1:7" ht="111" customHeight="1">
      <c r="A257" s="16" t="s">
        <v>391</v>
      </c>
      <c r="B257" s="35" t="s">
        <v>393</v>
      </c>
      <c r="C257" s="10">
        <v>0</v>
      </c>
      <c r="D257" s="10">
        <v>200000</v>
      </c>
      <c r="E257" s="10">
        <v>200000</v>
      </c>
      <c r="F257" s="10">
        <v>200000</v>
      </c>
      <c r="G257" s="3">
        <f t="shared" si="15"/>
        <v>100</v>
      </c>
    </row>
    <row r="258" spans="1:7" ht="112.5" customHeight="1">
      <c r="A258" s="16" t="s">
        <v>288</v>
      </c>
      <c r="B258" s="35" t="s">
        <v>291</v>
      </c>
      <c r="C258" s="10">
        <f>C259</f>
        <v>0</v>
      </c>
      <c r="D258" s="10">
        <f t="shared" ref="D258:F258" si="20">D259</f>
        <v>50000</v>
      </c>
      <c r="E258" s="10">
        <f t="shared" si="20"/>
        <v>50000</v>
      </c>
      <c r="F258" s="10">
        <f t="shared" si="20"/>
        <v>50000</v>
      </c>
      <c r="G258" s="3">
        <f t="shared" si="15"/>
        <v>100</v>
      </c>
    </row>
    <row r="259" spans="1:7" ht="126" customHeight="1">
      <c r="A259" s="16" t="s">
        <v>389</v>
      </c>
      <c r="B259" s="35" t="s">
        <v>394</v>
      </c>
      <c r="C259" s="10">
        <v>0</v>
      </c>
      <c r="D259" s="10">
        <v>50000</v>
      </c>
      <c r="E259" s="10">
        <v>50000</v>
      </c>
      <c r="F259" s="10">
        <v>50000</v>
      </c>
      <c r="G259" s="3">
        <f t="shared" si="15"/>
        <v>100</v>
      </c>
    </row>
    <row r="260" spans="1:7" ht="38.25" customHeight="1">
      <c r="A260" s="16" t="s">
        <v>215</v>
      </c>
      <c r="B260" s="30" t="s">
        <v>214</v>
      </c>
      <c r="C260" s="10">
        <f t="shared" ref="C260:F261" si="21">C261</f>
        <v>921100</v>
      </c>
      <c r="D260" s="10">
        <f t="shared" si="21"/>
        <v>633900</v>
      </c>
      <c r="E260" s="10">
        <f t="shared" si="21"/>
        <v>220600</v>
      </c>
      <c r="F260" s="10">
        <f t="shared" si="21"/>
        <v>220600</v>
      </c>
      <c r="G260" s="3">
        <f t="shared" si="15"/>
        <v>100</v>
      </c>
    </row>
    <row r="261" spans="1:7" ht="51.75" customHeight="1">
      <c r="A261" s="16" t="s">
        <v>239</v>
      </c>
      <c r="B261" s="30" t="s">
        <v>240</v>
      </c>
      <c r="C261" s="10">
        <f t="shared" si="21"/>
        <v>921100</v>
      </c>
      <c r="D261" s="10">
        <v>633900</v>
      </c>
      <c r="E261" s="10">
        <f t="shared" si="21"/>
        <v>220600</v>
      </c>
      <c r="F261" s="10">
        <f t="shared" si="21"/>
        <v>220600</v>
      </c>
      <c r="G261" s="3">
        <f t="shared" si="15"/>
        <v>100</v>
      </c>
    </row>
    <row r="262" spans="1:7" ht="57.75" customHeight="1">
      <c r="A262" s="16"/>
      <c r="B262" s="17" t="s">
        <v>375</v>
      </c>
      <c r="C262" s="10">
        <v>921100</v>
      </c>
      <c r="D262" s="10">
        <v>220600</v>
      </c>
      <c r="E262" s="10">
        <v>220600</v>
      </c>
      <c r="F262" s="10">
        <v>220600</v>
      </c>
      <c r="G262" s="3">
        <f t="shared" si="15"/>
        <v>100</v>
      </c>
    </row>
    <row r="263" spans="1:7" ht="110.25" customHeight="1">
      <c r="A263" s="16" t="s">
        <v>247</v>
      </c>
      <c r="B263" s="17" t="s">
        <v>167</v>
      </c>
      <c r="C263" s="10">
        <v>0</v>
      </c>
      <c r="D263" s="10">
        <v>0</v>
      </c>
      <c r="E263" s="10">
        <v>0</v>
      </c>
      <c r="F263" s="10">
        <f>F264</f>
        <v>-15448.25</v>
      </c>
      <c r="G263" s="3">
        <v>0</v>
      </c>
    </row>
    <row r="264" spans="1:7" ht="91.5" customHeight="1">
      <c r="A264" s="16" t="s">
        <v>248</v>
      </c>
      <c r="B264" s="17" t="s">
        <v>168</v>
      </c>
      <c r="C264" s="10">
        <v>0</v>
      </c>
      <c r="D264" s="10">
        <v>0</v>
      </c>
      <c r="E264" s="10">
        <v>0</v>
      </c>
      <c r="F264" s="10">
        <v>-15448.25</v>
      </c>
      <c r="G264" s="3">
        <v>0</v>
      </c>
    </row>
    <row r="265" spans="1:7">
      <c r="A265" s="16"/>
      <c r="B265" s="17" t="s">
        <v>78</v>
      </c>
      <c r="C265" s="10">
        <f>C12+C124</f>
        <v>296092094</v>
      </c>
      <c r="D265" s="10">
        <f>D12+D124</f>
        <v>312497817.09000003</v>
      </c>
      <c r="E265" s="10">
        <f>E12+E124</f>
        <v>230185099.88999999</v>
      </c>
      <c r="F265" s="10">
        <f>F12+F124</f>
        <v>229699319.76999998</v>
      </c>
      <c r="G265" s="3">
        <f t="shared" ref="G265" si="22">F265/E265*100</f>
        <v>99.788961092515478</v>
      </c>
    </row>
    <row r="267" spans="1:7">
      <c r="F267" s="39"/>
    </row>
  </sheetData>
  <mergeCells count="8">
    <mergeCell ref="A6:G6"/>
    <mergeCell ref="A8:D8"/>
    <mergeCell ref="A9:A10"/>
    <mergeCell ref="B9:B10"/>
    <mergeCell ref="C9:C10"/>
    <mergeCell ref="D9:E9"/>
    <mergeCell ref="F9:F10"/>
    <mergeCell ref="G9:G10"/>
  </mergeCells>
  <phoneticPr fontId="0" type="noConversion"/>
  <pageMargins left="0.39370078740157483" right="0.19685039370078741" top="0.39370078740157483" bottom="0.39370078740157483" header="0" footer="0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borodina</cp:lastModifiedBy>
  <cp:lastPrinted>2015-07-28T07:55:29Z</cp:lastPrinted>
  <dcterms:created xsi:type="dcterms:W3CDTF">1996-10-08T23:32:33Z</dcterms:created>
  <dcterms:modified xsi:type="dcterms:W3CDTF">2015-10-28T11:10:26Z</dcterms:modified>
</cp:coreProperties>
</file>