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5576" windowHeight="11952" activeTab="1"/>
  </bookViews>
  <sheets>
    <sheet name="2019 год" sheetId="1" r:id="rId1"/>
    <sheet name="2020-2021" sheetId="2" r:id="rId2"/>
  </sheets>
  <definedNames>
    <definedName name="_xlnm.Print_Titles" localSheetId="0">'2019 год'!$8:$11</definedName>
  </definedNames>
  <calcPr calcId="145621"/>
</workbook>
</file>

<file path=xl/calcChain.xml><?xml version="1.0" encoding="utf-8"?>
<calcChain xmlns="http://schemas.openxmlformats.org/spreadsheetml/2006/main">
  <c r="R16" i="2" l="1"/>
  <c r="R17" i="2"/>
  <c r="R18" i="2"/>
  <c r="R21" i="2"/>
  <c r="R22" i="2"/>
  <c r="R23" i="2"/>
  <c r="R24" i="2"/>
  <c r="R25" i="2"/>
  <c r="R26" i="2"/>
  <c r="R27" i="2"/>
  <c r="R28" i="2"/>
  <c r="R31" i="2"/>
  <c r="R33" i="2"/>
  <c r="R36" i="2"/>
  <c r="R37" i="2"/>
  <c r="R40" i="2"/>
  <c r="R44" i="2"/>
  <c r="R46" i="2"/>
  <c r="R48" i="2"/>
  <c r="R50" i="2"/>
  <c r="R53" i="2"/>
  <c r="R56" i="2"/>
  <c r="R59" i="2"/>
  <c r="R61" i="2"/>
  <c r="R62" i="2"/>
  <c r="R66" i="2"/>
  <c r="R69" i="2"/>
  <c r="R73" i="2"/>
  <c r="R76" i="2"/>
  <c r="R78" i="2"/>
  <c r="R81" i="2"/>
  <c r="R86" i="2"/>
  <c r="R91" i="2"/>
  <c r="R92" i="2"/>
  <c r="R94" i="2"/>
  <c r="R98" i="2"/>
  <c r="R99" i="2"/>
  <c r="R103" i="2"/>
  <c r="R104" i="2"/>
  <c r="R105" i="2"/>
  <c r="R106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7" i="2"/>
  <c r="R129" i="2"/>
  <c r="R131" i="2"/>
  <c r="R133" i="2"/>
  <c r="R137" i="2"/>
  <c r="R138" i="2"/>
  <c r="R141" i="2"/>
  <c r="R145" i="2"/>
  <c r="R146" i="2"/>
  <c r="R147" i="2"/>
  <c r="Q143" i="2"/>
  <c r="Q142" i="2" s="1"/>
  <c r="Q139" i="2" s="1"/>
  <c r="Q140" i="2"/>
  <c r="Q135" i="2"/>
  <c r="Q134" i="2" s="1"/>
  <c r="Q132" i="2"/>
  <c r="Q130" i="2"/>
  <c r="Q128" i="2"/>
  <c r="Q126" i="2"/>
  <c r="Q109" i="2"/>
  <c r="Q108" i="2" s="1"/>
  <c r="Q101" i="2"/>
  <c r="Q100" i="2" s="1"/>
  <c r="Q96" i="2"/>
  <c r="Q95" i="2" s="1"/>
  <c r="Q93" i="2"/>
  <c r="Q89" i="2"/>
  <c r="Q88" i="2" s="1"/>
  <c r="Q85" i="2"/>
  <c r="Q84" i="2" s="1"/>
  <c r="Q80" i="2"/>
  <c r="Q79" i="2" s="1"/>
  <c r="Q77" i="2"/>
  <c r="Q75" i="2"/>
  <c r="Q72" i="2"/>
  <c r="Q71" i="2" s="1"/>
  <c r="Q68" i="2"/>
  <c r="Q67" i="2" s="1"/>
  <c r="Q65" i="2"/>
  <c r="Q64" i="2" s="1"/>
  <c r="Q60" i="2"/>
  <c r="Q58" i="2" s="1"/>
  <c r="Q57" i="2" s="1"/>
  <c r="Q55" i="2"/>
  <c r="Q54" i="2" s="1"/>
  <c r="Q52" i="2"/>
  <c r="Q51" i="2" s="1"/>
  <c r="Q49" i="2"/>
  <c r="Q47" i="2"/>
  <c r="Q45" i="2"/>
  <c r="Q43" i="2"/>
  <c r="Q39" i="2"/>
  <c r="Q38" i="2" s="1"/>
  <c r="Q35" i="2"/>
  <c r="Q34" i="2" s="1"/>
  <c r="Q32" i="2"/>
  <c r="Q30" i="2"/>
  <c r="Q20" i="2"/>
  <c r="Q19" i="2" s="1"/>
  <c r="Q15" i="2"/>
  <c r="Q14" i="2" s="1"/>
  <c r="I143" i="2"/>
  <c r="J147" i="2"/>
  <c r="N95" i="1"/>
  <c r="O95" i="1" s="1"/>
  <c r="O96" i="1"/>
  <c r="J16" i="2"/>
  <c r="J17" i="2"/>
  <c r="J18" i="2"/>
  <c r="J21" i="2"/>
  <c r="J22" i="2"/>
  <c r="J23" i="2"/>
  <c r="J24" i="2"/>
  <c r="J25" i="2"/>
  <c r="J26" i="2"/>
  <c r="J27" i="2"/>
  <c r="J28" i="2"/>
  <c r="J31" i="2"/>
  <c r="J33" i="2"/>
  <c r="J36" i="2"/>
  <c r="J37" i="2"/>
  <c r="J40" i="2"/>
  <c r="J44" i="2"/>
  <c r="J46" i="2"/>
  <c r="J48" i="2"/>
  <c r="J50" i="2"/>
  <c r="J53" i="2"/>
  <c r="J56" i="2"/>
  <c r="J59" i="2"/>
  <c r="J61" i="2"/>
  <c r="J62" i="2"/>
  <c r="J66" i="2"/>
  <c r="J69" i="2"/>
  <c r="J73" i="2"/>
  <c r="J76" i="2"/>
  <c r="J78" i="2"/>
  <c r="J81" i="2"/>
  <c r="J86" i="2"/>
  <c r="J91" i="2"/>
  <c r="J92" i="2"/>
  <c r="J94" i="2"/>
  <c r="J95" i="2"/>
  <c r="J96" i="2"/>
  <c r="J98" i="2"/>
  <c r="J99" i="2"/>
  <c r="J103" i="2"/>
  <c r="J104" i="2"/>
  <c r="J105" i="2"/>
  <c r="J106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7" i="2"/>
  <c r="J129" i="2"/>
  <c r="J131" i="2"/>
  <c r="J133" i="2"/>
  <c r="J137" i="2"/>
  <c r="J138" i="2"/>
  <c r="J141" i="2"/>
  <c r="J145" i="2"/>
  <c r="J146" i="2"/>
  <c r="I140" i="2"/>
  <c r="I135" i="2"/>
  <c r="I134" i="2" s="1"/>
  <c r="I132" i="2"/>
  <c r="I130" i="2"/>
  <c r="I128" i="2"/>
  <c r="I126" i="2"/>
  <c r="I109" i="2"/>
  <c r="I101" i="2"/>
  <c r="I100" i="2" s="1"/>
  <c r="I93" i="2"/>
  <c r="I89" i="2"/>
  <c r="I88" i="2" s="1"/>
  <c r="I85" i="2"/>
  <c r="I84" i="2"/>
  <c r="I80" i="2"/>
  <c r="I79" i="2"/>
  <c r="I77" i="2"/>
  <c r="I75" i="2"/>
  <c r="I72" i="2"/>
  <c r="I71" i="2" s="1"/>
  <c r="I68" i="2"/>
  <c r="I67" i="2" s="1"/>
  <c r="I65" i="2"/>
  <c r="I64" i="2" s="1"/>
  <c r="I60" i="2"/>
  <c r="I58" i="2" s="1"/>
  <c r="I57" i="2" s="1"/>
  <c r="I55" i="2"/>
  <c r="I54" i="2" s="1"/>
  <c r="I52" i="2"/>
  <c r="I51" i="2" s="1"/>
  <c r="I49" i="2"/>
  <c r="I47" i="2"/>
  <c r="I45" i="2"/>
  <c r="I43" i="2"/>
  <c r="I39" i="2"/>
  <c r="I38" i="2" s="1"/>
  <c r="I35" i="2"/>
  <c r="I34" i="2" s="1"/>
  <c r="I32" i="2"/>
  <c r="I30" i="2"/>
  <c r="I20" i="2"/>
  <c r="I19" i="2" s="1"/>
  <c r="I15" i="2"/>
  <c r="I14" i="2" s="1"/>
  <c r="N168" i="1"/>
  <c r="O174" i="1"/>
  <c r="O173" i="1"/>
  <c r="O103" i="1"/>
  <c r="O104" i="1"/>
  <c r="N102" i="1"/>
  <c r="O102" i="1" s="1"/>
  <c r="N103" i="1"/>
  <c r="N118" i="1"/>
  <c r="O130" i="1"/>
  <c r="O16" i="1"/>
  <c r="O17" i="1"/>
  <c r="O18" i="1"/>
  <c r="O19" i="1"/>
  <c r="O22" i="1"/>
  <c r="O23" i="1"/>
  <c r="O24" i="1"/>
  <c r="O25" i="1"/>
  <c r="O26" i="1"/>
  <c r="O27" i="1"/>
  <c r="O28" i="1"/>
  <c r="O29" i="1"/>
  <c r="O32" i="1"/>
  <c r="O34" i="1"/>
  <c r="O37" i="1"/>
  <c r="O38" i="1"/>
  <c r="O41" i="1"/>
  <c r="O45" i="1"/>
  <c r="O47" i="1"/>
  <c r="O49" i="1"/>
  <c r="O51" i="1"/>
  <c r="O54" i="1"/>
  <c r="O57" i="1"/>
  <c r="O60" i="1"/>
  <c r="O62" i="1"/>
  <c r="O63" i="1"/>
  <c r="O67" i="1"/>
  <c r="O70" i="1"/>
  <c r="O72" i="1"/>
  <c r="O76" i="1"/>
  <c r="O79" i="1"/>
  <c r="O81" i="1"/>
  <c r="O84" i="1"/>
  <c r="O86" i="1"/>
  <c r="O88" i="1"/>
  <c r="O90" i="1"/>
  <c r="O91" i="1"/>
  <c r="O93" i="1"/>
  <c r="O101" i="1"/>
  <c r="O109" i="1"/>
  <c r="O110" i="1"/>
  <c r="O112" i="1"/>
  <c r="O114" i="1"/>
  <c r="O116" i="1"/>
  <c r="O120" i="1"/>
  <c r="O121" i="1"/>
  <c r="O122" i="1"/>
  <c r="O123" i="1"/>
  <c r="O124" i="1"/>
  <c r="O125" i="1"/>
  <c r="O126" i="1"/>
  <c r="O127" i="1"/>
  <c r="O128" i="1"/>
  <c r="O129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2" i="1"/>
  <c r="O154" i="1"/>
  <c r="O156" i="1"/>
  <c r="O158" i="1"/>
  <c r="O162" i="1"/>
  <c r="O163" i="1"/>
  <c r="O166" i="1"/>
  <c r="O170" i="1"/>
  <c r="O171" i="1"/>
  <c r="O172" i="1"/>
  <c r="O177" i="1"/>
  <c r="O178" i="1"/>
  <c r="N176" i="1"/>
  <c r="N175" i="1" s="1"/>
  <c r="N165" i="1"/>
  <c r="N160" i="1"/>
  <c r="N157" i="1"/>
  <c r="N155" i="1"/>
  <c r="N153" i="1"/>
  <c r="N151" i="1"/>
  <c r="N133" i="1"/>
  <c r="N132" i="1" s="1"/>
  <c r="N117" i="1"/>
  <c r="N115" i="1"/>
  <c r="N113" i="1"/>
  <c r="N111" i="1"/>
  <c r="N107" i="1"/>
  <c r="N106" i="1" s="1"/>
  <c r="N100" i="1"/>
  <c r="N99" i="1" s="1"/>
  <c r="N92" i="1"/>
  <c r="N89" i="1"/>
  <c r="N87" i="1"/>
  <c r="N85" i="1"/>
  <c r="N83" i="1"/>
  <c r="N80" i="1"/>
  <c r="N77" i="1" s="1"/>
  <c r="N78" i="1"/>
  <c r="N75" i="1"/>
  <c r="N74" i="1" s="1"/>
  <c r="N71" i="1"/>
  <c r="N69" i="1"/>
  <c r="N68" i="1" s="1"/>
  <c r="N66" i="1"/>
  <c r="N65" i="1"/>
  <c r="N61" i="1"/>
  <c r="N59" i="1" s="1"/>
  <c r="N58" i="1" s="1"/>
  <c r="N56" i="1"/>
  <c r="N55" i="1" s="1"/>
  <c r="N53" i="1"/>
  <c r="N52" i="1"/>
  <c r="N50" i="1"/>
  <c r="N48" i="1"/>
  <c r="N46" i="1"/>
  <c r="N44" i="1"/>
  <c r="N43" i="1" s="1"/>
  <c r="N42" i="1" s="1"/>
  <c r="N40" i="1"/>
  <c r="N39" i="1" s="1"/>
  <c r="N36" i="1"/>
  <c r="N35" i="1" s="1"/>
  <c r="N33" i="1"/>
  <c r="N31" i="1"/>
  <c r="N21" i="1"/>
  <c r="N20" i="1" s="1"/>
  <c r="N15" i="1"/>
  <c r="N14" i="1" s="1"/>
  <c r="H89" i="2"/>
  <c r="N30" i="1" l="1"/>
  <c r="I29" i="2"/>
  <c r="Q29" i="2"/>
  <c r="Q74" i="2"/>
  <c r="Q63" i="2"/>
  <c r="Q42" i="2"/>
  <c r="Q41" i="2" s="1"/>
  <c r="I42" i="2"/>
  <c r="I41" i="2" s="1"/>
  <c r="I74" i="2"/>
  <c r="I70" i="2" s="1"/>
  <c r="I63" i="2"/>
  <c r="N159" i="1"/>
  <c r="N131" i="1" s="1"/>
  <c r="N64" i="1"/>
  <c r="Q70" i="2"/>
  <c r="Q87" i="2"/>
  <c r="Q107" i="2"/>
  <c r="I142" i="2"/>
  <c r="N94" i="1"/>
  <c r="N82" i="1"/>
  <c r="I107" i="2"/>
  <c r="I108" i="2"/>
  <c r="I87" i="2"/>
  <c r="N167" i="1"/>
  <c r="N105" i="1"/>
  <c r="N73" i="1"/>
  <c r="H143" i="2"/>
  <c r="H142" i="2" s="1"/>
  <c r="H140" i="2"/>
  <c r="H135" i="2"/>
  <c r="H134" i="2" s="1"/>
  <c r="H132" i="2"/>
  <c r="H130" i="2"/>
  <c r="H128" i="2"/>
  <c r="H126" i="2"/>
  <c r="H109" i="2"/>
  <c r="H108" i="2" s="1"/>
  <c r="H101" i="2"/>
  <c r="H93" i="2"/>
  <c r="H88" i="2"/>
  <c r="H85" i="2"/>
  <c r="H84" i="2" s="1"/>
  <c r="H80" i="2"/>
  <c r="H79" i="2" s="1"/>
  <c r="H77" i="2"/>
  <c r="H75" i="2"/>
  <c r="H72" i="2"/>
  <c r="H71" i="2" s="1"/>
  <c r="H68" i="2"/>
  <c r="H67" i="2"/>
  <c r="H65" i="2"/>
  <c r="H64" i="2" s="1"/>
  <c r="H60" i="2"/>
  <c r="H58" i="2" s="1"/>
  <c r="H57" i="2" s="1"/>
  <c r="H55" i="2"/>
  <c r="H54" i="2" s="1"/>
  <c r="H52" i="2"/>
  <c r="H51" i="2" s="1"/>
  <c r="H49" i="2"/>
  <c r="H47" i="2"/>
  <c r="H45" i="2"/>
  <c r="H43" i="2"/>
  <c r="H39" i="2"/>
  <c r="H38" i="2" s="1"/>
  <c r="H35" i="2"/>
  <c r="H34" i="2" s="1"/>
  <c r="H32" i="2"/>
  <c r="H30" i="2"/>
  <c r="H20" i="2"/>
  <c r="H19" i="2" s="1"/>
  <c r="H15" i="2"/>
  <c r="H14" i="2" s="1"/>
  <c r="P143" i="2"/>
  <c r="P142" i="2" s="1"/>
  <c r="P139" i="2" s="1"/>
  <c r="P140" i="2"/>
  <c r="P135" i="2"/>
  <c r="P134" i="2" s="1"/>
  <c r="P132" i="2"/>
  <c r="P130" i="2"/>
  <c r="P128" i="2"/>
  <c r="P126" i="2"/>
  <c r="P109" i="2"/>
  <c r="P108" i="2" s="1"/>
  <c r="P101" i="2"/>
  <c r="P100" i="2" s="1"/>
  <c r="P96" i="2"/>
  <c r="P95" i="2" s="1"/>
  <c r="P93" i="2"/>
  <c r="P89" i="2"/>
  <c r="P88" i="2" s="1"/>
  <c r="P85" i="2"/>
  <c r="P84" i="2" s="1"/>
  <c r="P80" i="2"/>
  <c r="P79" i="2" s="1"/>
  <c r="P77" i="2"/>
  <c r="P75" i="2"/>
  <c r="P74" i="2" s="1"/>
  <c r="P72" i="2"/>
  <c r="P71" i="2" s="1"/>
  <c r="P68" i="2"/>
  <c r="P67" i="2" s="1"/>
  <c r="P65" i="2"/>
  <c r="P64" i="2" s="1"/>
  <c r="P60" i="2"/>
  <c r="P58" i="2" s="1"/>
  <c r="P57" i="2" s="1"/>
  <c r="P55" i="2"/>
  <c r="P54" i="2" s="1"/>
  <c r="P52" i="2"/>
  <c r="P51" i="2" s="1"/>
  <c r="P49" i="2"/>
  <c r="P47" i="2"/>
  <c r="P45" i="2"/>
  <c r="P43" i="2"/>
  <c r="P39" i="2"/>
  <c r="P38" i="2" s="1"/>
  <c r="P35" i="2"/>
  <c r="P34" i="2" s="1"/>
  <c r="P32" i="2"/>
  <c r="P30" i="2"/>
  <c r="P29" i="2" s="1"/>
  <c r="P20" i="2"/>
  <c r="P19" i="2" s="1"/>
  <c r="P15" i="2"/>
  <c r="P14" i="2" s="1"/>
  <c r="O143" i="2"/>
  <c r="O142" i="2" s="1"/>
  <c r="O139" i="2" s="1"/>
  <c r="N143" i="2"/>
  <c r="N142" i="2" s="1"/>
  <c r="N139" i="2" s="1"/>
  <c r="M143" i="2"/>
  <c r="M142" i="2" s="1"/>
  <c r="M139" i="2" s="1"/>
  <c r="L143" i="2"/>
  <c r="L142" i="2" s="1"/>
  <c r="K143" i="2"/>
  <c r="G143" i="2"/>
  <c r="G142" i="2" s="1"/>
  <c r="F143" i="2"/>
  <c r="F142" i="2" s="1"/>
  <c r="E143" i="2"/>
  <c r="E142" i="2" s="1"/>
  <c r="D143" i="2"/>
  <c r="D142" i="2" s="1"/>
  <c r="C143" i="2"/>
  <c r="C142" i="2" s="1"/>
  <c r="C139" i="2" s="1"/>
  <c r="O140" i="2"/>
  <c r="N140" i="2"/>
  <c r="M140" i="2"/>
  <c r="L140" i="2"/>
  <c r="K140" i="2"/>
  <c r="G140" i="2"/>
  <c r="F140" i="2"/>
  <c r="E140" i="2"/>
  <c r="D140" i="2"/>
  <c r="C140" i="2"/>
  <c r="O135" i="2"/>
  <c r="O134" i="2" s="1"/>
  <c r="N135" i="2"/>
  <c r="N134" i="2" s="1"/>
  <c r="M135" i="2"/>
  <c r="M134" i="2" s="1"/>
  <c r="L135" i="2"/>
  <c r="L134" i="2" s="1"/>
  <c r="K135" i="2"/>
  <c r="G135" i="2"/>
  <c r="G134" i="2" s="1"/>
  <c r="F135" i="2"/>
  <c r="F134" i="2" s="1"/>
  <c r="E135" i="2"/>
  <c r="E134" i="2" s="1"/>
  <c r="D135" i="2"/>
  <c r="D134" i="2" s="1"/>
  <c r="C135" i="2"/>
  <c r="K134" i="2"/>
  <c r="O132" i="2"/>
  <c r="N132" i="2"/>
  <c r="M132" i="2"/>
  <c r="L132" i="2"/>
  <c r="K132" i="2"/>
  <c r="R132" i="2" s="1"/>
  <c r="G132" i="2"/>
  <c r="F132" i="2"/>
  <c r="E132" i="2"/>
  <c r="D132" i="2"/>
  <c r="C132" i="2"/>
  <c r="O130" i="2"/>
  <c r="N130" i="2"/>
  <c r="M130" i="2"/>
  <c r="L130" i="2"/>
  <c r="K130" i="2"/>
  <c r="G130" i="2"/>
  <c r="F130" i="2"/>
  <c r="E130" i="2"/>
  <c r="D130" i="2"/>
  <c r="C130" i="2"/>
  <c r="O128" i="2"/>
  <c r="N128" i="2"/>
  <c r="M128" i="2"/>
  <c r="L128" i="2"/>
  <c r="K128" i="2"/>
  <c r="R128" i="2" s="1"/>
  <c r="G128" i="2"/>
  <c r="F128" i="2"/>
  <c r="E128" i="2"/>
  <c r="D128" i="2"/>
  <c r="C128" i="2"/>
  <c r="O126" i="2"/>
  <c r="N126" i="2"/>
  <c r="M126" i="2"/>
  <c r="L126" i="2"/>
  <c r="K126" i="2"/>
  <c r="G126" i="2"/>
  <c r="F126" i="2"/>
  <c r="E126" i="2"/>
  <c r="D126" i="2"/>
  <c r="C126" i="2"/>
  <c r="O109" i="2"/>
  <c r="O108" i="2" s="1"/>
  <c r="O107" i="2" s="1"/>
  <c r="N109" i="2"/>
  <c r="N108" i="2" s="1"/>
  <c r="M109" i="2"/>
  <c r="M108" i="2" s="1"/>
  <c r="L109" i="2"/>
  <c r="K109" i="2"/>
  <c r="R109" i="2" s="1"/>
  <c r="G109" i="2"/>
  <c r="G108" i="2" s="1"/>
  <c r="F109" i="2"/>
  <c r="F108" i="2" s="1"/>
  <c r="E109" i="2"/>
  <c r="D109" i="2"/>
  <c r="D108" i="2" s="1"/>
  <c r="C109" i="2"/>
  <c r="L108" i="2"/>
  <c r="E108" i="2"/>
  <c r="O101" i="2"/>
  <c r="O100" i="2" s="1"/>
  <c r="N101" i="2"/>
  <c r="N100" i="2" s="1"/>
  <c r="M101" i="2"/>
  <c r="L101" i="2"/>
  <c r="K101" i="2"/>
  <c r="G101" i="2"/>
  <c r="G100" i="2" s="1"/>
  <c r="F101" i="2"/>
  <c r="F100" i="2" s="1"/>
  <c r="E101" i="2"/>
  <c r="D101" i="2"/>
  <c r="D100" i="2" s="1"/>
  <c r="C101" i="2"/>
  <c r="M100" i="2"/>
  <c r="L100" i="2"/>
  <c r="E100" i="2"/>
  <c r="O96" i="2"/>
  <c r="O95" i="2" s="1"/>
  <c r="N96" i="2"/>
  <c r="N95" i="2" s="1"/>
  <c r="O93" i="2"/>
  <c r="R93" i="2" s="1"/>
  <c r="G93" i="2"/>
  <c r="J93" i="2" s="1"/>
  <c r="O89" i="2"/>
  <c r="O88" i="2" s="1"/>
  <c r="N89" i="2"/>
  <c r="N88" i="2" s="1"/>
  <c r="M89" i="2"/>
  <c r="L89" i="2"/>
  <c r="K89" i="2"/>
  <c r="G89" i="2"/>
  <c r="G88" i="2" s="1"/>
  <c r="F89" i="2"/>
  <c r="F88" i="2" s="1"/>
  <c r="E89" i="2"/>
  <c r="D89" i="2"/>
  <c r="C89" i="2"/>
  <c r="M88" i="2"/>
  <c r="L88" i="2"/>
  <c r="E88" i="2"/>
  <c r="O85" i="2"/>
  <c r="O84" i="2" s="1"/>
  <c r="N85" i="2"/>
  <c r="N84" i="2" s="1"/>
  <c r="M85" i="2"/>
  <c r="M84" i="2" s="1"/>
  <c r="L85" i="2"/>
  <c r="L84" i="2" s="1"/>
  <c r="K85" i="2"/>
  <c r="G85" i="2"/>
  <c r="G84" i="2" s="1"/>
  <c r="F85" i="2"/>
  <c r="F84" i="2" s="1"/>
  <c r="E85" i="2"/>
  <c r="E84" i="2" s="1"/>
  <c r="D85" i="2"/>
  <c r="D84" i="2" s="1"/>
  <c r="C85" i="2"/>
  <c r="K84" i="2"/>
  <c r="O80" i="2"/>
  <c r="O79" i="2" s="1"/>
  <c r="N80" i="2"/>
  <c r="M80" i="2"/>
  <c r="M79" i="2" s="1"/>
  <c r="L80" i="2"/>
  <c r="K80" i="2"/>
  <c r="G80" i="2"/>
  <c r="F80" i="2"/>
  <c r="F79" i="2" s="1"/>
  <c r="E80" i="2"/>
  <c r="E79" i="2" s="1"/>
  <c r="D80" i="2"/>
  <c r="D79" i="2" s="1"/>
  <c r="C80" i="2"/>
  <c r="N79" i="2"/>
  <c r="G79" i="2"/>
  <c r="C79" i="2"/>
  <c r="O77" i="2"/>
  <c r="N77" i="2"/>
  <c r="M77" i="2"/>
  <c r="L77" i="2"/>
  <c r="K77" i="2"/>
  <c r="G77" i="2"/>
  <c r="F77" i="2"/>
  <c r="E77" i="2"/>
  <c r="D77" i="2"/>
  <c r="C77" i="2"/>
  <c r="O75" i="2"/>
  <c r="N75" i="2"/>
  <c r="M75" i="2"/>
  <c r="L75" i="2"/>
  <c r="K75" i="2"/>
  <c r="G75" i="2"/>
  <c r="F75" i="2"/>
  <c r="E75" i="2"/>
  <c r="D75" i="2"/>
  <c r="C75" i="2"/>
  <c r="O72" i="2"/>
  <c r="O71" i="2" s="1"/>
  <c r="N72" i="2"/>
  <c r="N71" i="2" s="1"/>
  <c r="M72" i="2"/>
  <c r="L72" i="2"/>
  <c r="L71" i="2" s="1"/>
  <c r="K72" i="2"/>
  <c r="G72" i="2"/>
  <c r="G71" i="2" s="1"/>
  <c r="F72" i="2"/>
  <c r="F71" i="2" s="1"/>
  <c r="E72" i="2"/>
  <c r="E71" i="2" s="1"/>
  <c r="D72" i="2"/>
  <c r="D71" i="2" s="1"/>
  <c r="C72" i="2"/>
  <c r="J72" i="2" s="1"/>
  <c r="M71" i="2"/>
  <c r="O68" i="2"/>
  <c r="N68" i="2"/>
  <c r="N67" i="2" s="1"/>
  <c r="M68" i="2"/>
  <c r="M67" i="2" s="1"/>
  <c r="L68" i="2"/>
  <c r="K68" i="2"/>
  <c r="G68" i="2"/>
  <c r="G67" i="2" s="1"/>
  <c r="F68" i="2"/>
  <c r="F67" i="2" s="1"/>
  <c r="E68" i="2"/>
  <c r="E67" i="2" s="1"/>
  <c r="D68" i="2"/>
  <c r="D67" i="2" s="1"/>
  <c r="C68" i="2"/>
  <c r="O67" i="2"/>
  <c r="L67" i="2"/>
  <c r="K67" i="2"/>
  <c r="O65" i="2"/>
  <c r="O64" i="2" s="1"/>
  <c r="N65" i="2"/>
  <c r="N64" i="2" s="1"/>
  <c r="M65" i="2"/>
  <c r="L65" i="2"/>
  <c r="K65" i="2"/>
  <c r="G65" i="2"/>
  <c r="G64" i="2" s="1"/>
  <c r="F65" i="2"/>
  <c r="F64" i="2" s="1"/>
  <c r="E65" i="2"/>
  <c r="E64" i="2" s="1"/>
  <c r="D65" i="2"/>
  <c r="D64" i="2" s="1"/>
  <c r="C65" i="2"/>
  <c r="M64" i="2"/>
  <c r="O60" i="2"/>
  <c r="O58" i="2" s="1"/>
  <c r="O57" i="2" s="1"/>
  <c r="N60" i="2"/>
  <c r="N58" i="2" s="1"/>
  <c r="N57" i="2" s="1"/>
  <c r="M60" i="2"/>
  <c r="M58" i="2" s="1"/>
  <c r="M57" i="2" s="1"/>
  <c r="L60" i="2"/>
  <c r="L58" i="2" s="1"/>
  <c r="L57" i="2" s="1"/>
  <c r="K60" i="2"/>
  <c r="G60" i="2"/>
  <c r="G58" i="2" s="1"/>
  <c r="G57" i="2" s="1"/>
  <c r="F60" i="2"/>
  <c r="F58" i="2" s="1"/>
  <c r="F57" i="2" s="1"/>
  <c r="E60" i="2"/>
  <c r="E58" i="2" s="1"/>
  <c r="E57" i="2" s="1"/>
  <c r="D60" i="2"/>
  <c r="C60" i="2"/>
  <c r="O55" i="2"/>
  <c r="O54" i="2" s="1"/>
  <c r="N55" i="2"/>
  <c r="N54" i="2" s="1"/>
  <c r="M55" i="2"/>
  <c r="M54" i="2" s="1"/>
  <c r="L55" i="2"/>
  <c r="L54" i="2" s="1"/>
  <c r="K55" i="2"/>
  <c r="R55" i="2" s="1"/>
  <c r="G55" i="2"/>
  <c r="F55" i="2"/>
  <c r="F54" i="2" s="1"/>
  <c r="E55" i="2"/>
  <c r="E54" i="2" s="1"/>
  <c r="D55" i="2"/>
  <c r="D54" i="2" s="1"/>
  <c r="C55" i="2"/>
  <c r="G54" i="2"/>
  <c r="C54" i="2"/>
  <c r="O52" i="2"/>
  <c r="O51" i="2" s="1"/>
  <c r="N52" i="2"/>
  <c r="N51" i="2" s="1"/>
  <c r="M52" i="2"/>
  <c r="M51" i="2" s="1"/>
  <c r="L52" i="2"/>
  <c r="K52" i="2"/>
  <c r="G52" i="2"/>
  <c r="G51" i="2" s="1"/>
  <c r="F52" i="2"/>
  <c r="F51" i="2" s="1"/>
  <c r="E52" i="2"/>
  <c r="E51" i="2" s="1"/>
  <c r="D52" i="2"/>
  <c r="C52" i="2"/>
  <c r="L51" i="2"/>
  <c r="O49" i="2"/>
  <c r="N49" i="2"/>
  <c r="M49" i="2"/>
  <c r="L49" i="2"/>
  <c r="K49" i="2"/>
  <c r="G49" i="2"/>
  <c r="F49" i="2"/>
  <c r="E49" i="2"/>
  <c r="D49" i="2"/>
  <c r="C49" i="2"/>
  <c r="O47" i="2"/>
  <c r="N47" i="2"/>
  <c r="M47" i="2"/>
  <c r="L47" i="2"/>
  <c r="K47" i="2"/>
  <c r="G47" i="2"/>
  <c r="F47" i="2"/>
  <c r="E47" i="2"/>
  <c r="D47" i="2"/>
  <c r="C47" i="2"/>
  <c r="J47" i="2" s="1"/>
  <c r="O45" i="2"/>
  <c r="N45" i="2"/>
  <c r="M45" i="2"/>
  <c r="L45" i="2"/>
  <c r="K45" i="2"/>
  <c r="G45" i="2"/>
  <c r="F45" i="2"/>
  <c r="E45" i="2"/>
  <c r="D45" i="2"/>
  <c r="C45" i="2"/>
  <c r="O43" i="2"/>
  <c r="N43" i="2"/>
  <c r="M43" i="2"/>
  <c r="L43" i="2"/>
  <c r="K43" i="2"/>
  <c r="G43" i="2"/>
  <c r="F43" i="2"/>
  <c r="F42" i="2" s="1"/>
  <c r="E43" i="2"/>
  <c r="D43" i="2"/>
  <c r="C43" i="2"/>
  <c r="J43" i="2" s="1"/>
  <c r="O42" i="2"/>
  <c r="O39" i="2"/>
  <c r="O38" i="2" s="1"/>
  <c r="N39" i="2"/>
  <c r="N38" i="2" s="1"/>
  <c r="M39" i="2"/>
  <c r="M38" i="2" s="1"/>
  <c r="L39" i="2"/>
  <c r="L38" i="2" s="1"/>
  <c r="K39" i="2"/>
  <c r="G39" i="2"/>
  <c r="G38" i="2" s="1"/>
  <c r="F39" i="2"/>
  <c r="F38" i="2" s="1"/>
  <c r="E39" i="2"/>
  <c r="E38" i="2" s="1"/>
  <c r="D39" i="2"/>
  <c r="D38" i="2" s="1"/>
  <c r="C39" i="2"/>
  <c r="O35" i="2"/>
  <c r="O34" i="2" s="1"/>
  <c r="N35" i="2"/>
  <c r="N34" i="2" s="1"/>
  <c r="M35" i="2"/>
  <c r="L35" i="2"/>
  <c r="L34" i="2" s="1"/>
  <c r="K35" i="2"/>
  <c r="G35" i="2"/>
  <c r="G34" i="2" s="1"/>
  <c r="F35" i="2"/>
  <c r="F34" i="2" s="1"/>
  <c r="E35" i="2"/>
  <c r="E34" i="2" s="1"/>
  <c r="D35" i="2"/>
  <c r="D34" i="2" s="1"/>
  <c r="C35" i="2"/>
  <c r="M34" i="2"/>
  <c r="O32" i="2"/>
  <c r="N32" i="2"/>
  <c r="M32" i="2"/>
  <c r="L32" i="2"/>
  <c r="K32" i="2"/>
  <c r="R32" i="2" s="1"/>
  <c r="G32" i="2"/>
  <c r="F32" i="2"/>
  <c r="E32" i="2"/>
  <c r="D32" i="2"/>
  <c r="C32" i="2"/>
  <c r="O30" i="2"/>
  <c r="N30" i="2"/>
  <c r="M30" i="2"/>
  <c r="L30" i="2"/>
  <c r="K30" i="2"/>
  <c r="G30" i="2"/>
  <c r="F30" i="2"/>
  <c r="E30" i="2"/>
  <c r="D30" i="2"/>
  <c r="C30" i="2"/>
  <c r="O20" i="2"/>
  <c r="O19" i="2" s="1"/>
  <c r="N20" i="2"/>
  <c r="N19" i="2" s="1"/>
  <c r="M20" i="2"/>
  <c r="M19" i="2" s="1"/>
  <c r="L20" i="2"/>
  <c r="L19" i="2" s="1"/>
  <c r="K20" i="2"/>
  <c r="R20" i="2" s="1"/>
  <c r="G20" i="2"/>
  <c r="G19" i="2" s="1"/>
  <c r="F20" i="2"/>
  <c r="F19" i="2" s="1"/>
  <c r="E20" i="2"/>
  <c r="E19" i="2" s="1"/>
  <c r="D20" i="2"/>
  <c r="C20" i="2"/>
  <c r="O15" i="2"/>
  <c r="O14" i="2" s="1"/>
  <c r="N15" i="2"/>
  <c r="N14" i="2" s="1"/>
  <c r="M15" i="2"/>
  <c r="L15" i="2"/>
  <c r="K15" i="2"/>
  <c r="G15" i="2"/>
  <c r="G14" i="2" s="1"/>
  <c r="F15" i="2"/>
  <c r="E15" i="2"/>
  <c r="D15" i="2"/>
  <c r="D14" i="2" s="1"/>
  <c r="C15" i="2"/>
  <c r="M14" i="2"/>
  <c r="L14" i="2"/>
  <c r="F14" i="2"/>
  <c r="E14" i="2"/>
  <c r="L42" i="2" l="1"/>
  <c r="E74" i="2"/>
  <c r="J39" i="2"/>
  <c r="R75" i="2"/>
  <c r="R85" i="2"/>
  <c r="R143" i="2"/>
  <c r="P63" i="2"/>
  <c r="H63" i="2"/>
  <c r="I13" i="2"/>
  <c r="G139" i="2"/>
  <c r="J143" i="2"/>
  <c r="K142" i="2"/>
  <c r="R140" i="2"/>
  <c r="D139" i="2"/>
  <c r="H139" i="2"/>
  <c r="J140" i="2"/>
  <c r="R126" i="2"/>
  <c r="R130" i="2"/>
  <c r="R134" i="2"/>
  <c r="J109" i="2"/>
  <c r="K108" i="2"/>
  <c r="R108" i="2" s="1"/>
  <c r="J126" i="2"/>
  <c r="J130" i="2"/>
  <c r="R135" i="2"/>
  <c r="Q83" i="2"/>
  <c r="C134" i="2"/>
  <c r="J134" i="2" s="1"/>
  <c r="J135" i="2"/>
  <c r="L107" i="2"/>
  <c r="J128" i="2"/>
  <c r="J132" i="2"/>
  <c r="K100" i="2"/>
  <c r="R101" i="2"/>
  <c r="R96" i="2"/>
  <c r="E87" i="2"/>
  <c r="C100" i="2"/>
  <c r="J101" i="2"/>
  <c r="R95" i="2"/>
  <c r="C88" i="2"/>
  <c r="J89" i="2"/>
  <c r="K88" i="2"/>
  <c r="R88" i="2" s="1"/>
  <c r="R89" i="2"/>
  <c r="C84" i="2"/>
  <c r="J84" i="2" s="1"/>
  <c r="J85" i="2"/>
  <c r="R84" i="2"/>
  <c r="K14" i="2"/>
  <c r="R14" i="2" s="1"/>
  <c r="R15" i="2"/>
  <c r="C14" i="2"/>
  <c r="J14" i="2" s="1"/>
  <c r="J15" i="2"/>
  <c r="C19" i="2"/>
  <c r="J20" i="2"/>
  <c r="K51" i="2"/>
  <c r="R51" i="2" s="1"/>
  <c r="R52" i="2"/>
  <c r="C58" i="2"/>
  <c r="J60" i="2"/>
  <c r="P70" i="2"/>
  <c r="R45" i="2"/>
  <c r="R49" i="2"/>
  <c r="J55" i="2"/>
  <c r="F63" i="2"/>
  <c r="J79" i="2"/>
  <c r="K19" i="2"/>
  <c r="R19" i="2" s="1"/>
  <c r="D29" i="2"/>
  <c r="R30" i="2"/>
  <c r="M29" i="2"/>
  <c r="E42" i="2"/>
  <c r="E41" i="2" s="1"/>
  <c r="J45" i="2"/>
  <c r="J49" i="2"/>
  <c r="J65" i="2"/>
  <c r="G63" i="2"/>
  <c r="N63" i="2"/>
  <c r="K74" i="2"/>
  <c r="F74" i="2"/>
  <c r="F70" i="2" s="1"/>
  <c r="R77" i="2"/>
  <c r="J80" i="2"/>
  <c r="K34" i="2"/>
  <c r="R34" i="2" s="1"/>
  <c r="R35" i="2"/>
  <c r="C67" i="2"/>
  <c r="J67" i="2" s="1"/>
  <c r="J68" i="2"/>
  <c r="K58" i="2"/>
  <c r="R58" i="2" s="1"/>
  <c r="R60" i="2"/>
  <c r="K64" i="2"/>
  <c r="R65" i="2"/>
  <c r="K79" i="2"/>
  <c r="R80" i="2"/>
  <c r="C29" i="2"/>
  <c r="J30" i="2"/>
  <c r="K38" i="2"/>
  <c r="R38" i="2" s="1"/>
  <c r="R39" i="2"/>
  <c r="C51" i="2"/>
  <c r="J52" i="2"/>
  <c r="K71" i="2"/>
  <c r="R71" i="2" s="1"/>
  <c r="R72" i="2"/>
  <c r="J32" i="2"/>
  <c r="J35" i="2"/>
  <c r="J54" i="2"/>
  <c r="J75" i="2"/>
  <c r="G29" i="2"/>
  <c r="N29" i="2"/>
  <c r="C38" i="2"/>
  <c r="J38" i="2" s="1"/>
  <c r="R43" i="2"/>
  <c r="R47" i="2"/>
  <c r="K54" i="2"/>
  <c r="R54" i="2" s="1"/>
  <c r="R67" i="2"/>
  <c r="R68" i="2"/>
  <c r="J77" i="2"/>
  <c r="Q13" i="2"/>
  <c r="Q82" i="2"/>
  <c r="I139" i="2"/>
  <c r="J142" i="2"/>
  <c r="O94" i="1"/>
  <c r="N13" i="1"/>
  <c r="M63" i="2"/>
  <c r="F87" i="2"/>
  <c r="K107" i="2"/>
  <c r="C34" i="2"/>
  <c r="J34" i="2" s="1"/>
  <c r="L41" i="2"/>
  <c r="O41" i="2"/>
  <c r="C71" i="2"/>
  <c r="J71" i="2" s="1"/>
  <c r="H42" i="2"/>
  <c r="H41" i="2" s="1"/>
  <c r="D19" i="2"/>
  <c r="K42" i="2"/>
  <c r="C74" i="2"/>
  <c r="G74" i="2"/>
  <c r="N74" i="2"/>
  <c r="N70" i="2" s="1"/>
  <c r="N13" i="2" s="1"/>
  <c r="M87" i="2"/>
  <c r="F107" i="2"/>
  <c r="F139" i="2"/>
  <c r="C64" i="2"/>
  <c r="J64" i="2" s="1"/>
  <c r="O74" i="2"/>
  <c r="O70" i="2" s="1"/>
  <c r="L87" i="2"/>
  <c r="E139" i="2"/>
  <c r="P42" i="2"/>
  <c r="P41" i="2" s="1"/>
  <c r="P13" i="2" s="1"/>
  <c r="H29" i="2"/>
  <c r="H74" i="2"/>
  <c r="H70" i="2" s="1"/>
  <c r="H100" i="2"/>
  <c r="N164" i="1"/>
  <c r="H87" i="2"/>
  <c r="P107" i="2"/>
  <c r="P87" i="2"/>
  <c r="H107" i="2"/>
  <c r="D63" i="2"/>
  <c r="O87" i="2"/>
  <c r="O83" i="2" s="1"/>
  <c r="O82" i="2" s="1"/>
  <c r="F41" i="2"/>
  <c r="N87" i="2"/>
  <c r="E107" i="2"/>
  <c r="K41" i="2"/>
  <c r="C42" i="2"/>
  <c r="E29" i="2"/>
  <c r="L29" i="2"/>
  <c r="L64" i="2"/>
  <c r="L63" i="2" s="1"/>
  <c r="E70" i="2"/>
  <c r="L79" i="2"/>
  <c r="D88" i="2"/>
  <c r="C108" i="2"/>
  <c r="J108" i="2" s="1"/>
  <c r="K29" i="2"/>
  <c r="O29" i="2"/>
  <c r="D51" i="2"/>
  <c r="L74" i="2"/>
  <c r="L70" i="2" s="1"/>
  <c r="G42" i="2"/>
  <c r="G41" i="2" s="1"/>
  <c r="N42" i="2"/>
  <c r="N41" i="2" s="1"/>
  <c r="E63" i="2"/>
  <c r="K70" i="2"/>
  <c r="G70" i="2"/>
  <c r="G107" i="2"/>
  <c r="N107" i="2"/>
  <c r="F29" i="2"/>
  <c r="M42" i="2"/>
  <c r="M41" i="2" s="1"/>
  <c r="O63" i="2"/>
  <c r="M74" i="2"/>
  <c r="M70" i="2" s="1"/>
  <c r="G87" i="2"/>
  <c r="G83" i="2" s="1"/>
  <c r="G82" i="2" s="1"/>
  <c r="M107" i="2"/>
  <c r="C57" i="2"/>
  <c r="D42" i="2"/>
  <c r="D58" i="2"/>
  <c r="D74" i="2"/>
  <c r="D70" i="2" s="1"/>
  <c r="D107" i="2"/>
  <c r="L139" i="2"/>
  <c r="E83" i="2" l="1"/>
  <c r="E82" i="2" s="1"/>
  <c r="K57" i="2"/>
  <c r="R57" i="2" s="1"/>
  <c r="J51" i="2"/>
  <c r="R64" i="2"/>
  <c r="J58" i="2"/>
  <c r="K139" i="2"/>
  <c r="R139" i="2" s="1"/>
  <c r="R142" i="2"/>
  <c r="F83" i="2"/>
  <c r="F82" i="2" s="1"/>
  <c r="J139" i="2"/>
  <c r="R107" i="2"/>
  <c r="C87" i="2"/>
  <c r="J100" i="2"/>
  <c r="K87" i="2"/>
  <c r="K83" i="2" s="1"/>
  <c r="K82" i="2" s="1"/>
  <c r="R100" i="2"/>
  <c r="M83" i="2"/>
  <c r="M82" i="2" s="1"/>
  <c r="J88" i="2"/>
  <c r="L83" i="2"/>
  <c r="L82" i="2" s="1"/>
  <c r="J19" i="2"/>
  <c r="K63" i="2"/>
  <c r="R63" i="2" s="1"/>
  <c r="L13" i="2"/>
  <c r="R41" i="2"/>
  <c r="R42" i="2"/>
  <c r="R70" i="2"/>
  <c r="J42" i="2"/>
  <c r="J74" i="2"/>
  <c r="R79" i="2"/>
  <c r="R74" i="2"/>
  <c r="J29" i="2"/>
  <c r="G13" i="2"/>
  <c r="R29" i="2"/>
  <c r="Q12" i="2"/>
  <c r="I83" i="2"/>
  <c r="D57" i="2"/>
  <c r="J57" i="2" s="1"/>
  <c r="K13" i="2"/>
  <c r="C41" i="2"/>
  <c r="H13" i="2"/>
  <c r="C63" i="2"/>
  <c r="J63" i="2" s="1"/>
  <c r="D41" i="2"/>
  <c r="C70" i="2"/>
  <c r="J70" i="2" s="1"/>
  <c r="M13" i="2"/>
  <c r="F13" i="2"/>
  <c r="O13" i="2"/>
  <c r="O12" i="2" s="1"/>
  <c r="N98" i="1"/>
  <c r="N97" i="1" s="1"/>
  <c r="P83" i="2"/>
  <c r="H83" i="2"/>
  <c r="H82" i="2" s="1"/>
  <c r="E13" i="2"/>
  <c r="E12" i="2" s="1"/>
  <c r="C107" i="2"/>
  <c r="J107" i="2" s="1"/>
  <c r="D87" i="2"/>
  <c r="N83" i="2"/>
  <c r="N82" i="2" s="1"/>
  <c r="N12" i="2" s="1"/>
  <c r="G12" i="2"/>
  <c r="L12" i="2" l="1"/>
  <c r="R87" i="2"/>
  <c r="K12" i="2"/>
  <c r="F12" i="2"/>
  <c r="J87" i="2"/>
  <c r="R83" i="2"/>
  <c r="M12" i="2"/>
  <c r="D13" i="2"/>
  <c r="R13" i="2"/>
  <c r="C13" i="2"/>
  <c r="J41" i="2"/>
  <c r="I82" i="2"/>
  <c r="I12" i="2" s="1"/>
  <c r="N12" i="1"/>
  <c r="P82" i="2"/>
  <c r="R82" i="2" s="1"/>
  <c r="H12" i="2"/>
  <c r="C83" i="2"/>
  <c r="D83" i="2"/>
  <c r="D82" i="2" s="1"/>
  <c r="D12" i="2" s="1"/>
  <c r="J83" i="2" l="1"/>
  <c r="J13" i="2"/>
  <c r="P12" i="2"/>
  <c r="R12" i="2" s="1"/>
  <c r="C82" i="2"/>
  <c r="J82" i="2" s="1"/>
  <c r="C12" i="2" l="1"/>
  <c r="J12" i="2" s="1"/>
  <c r="M176" i="1" l="1"/>
  <c r="M175" i="1" s="1"/>
  <c r="M168" i="1"/>
  <c r="M167" i="1" s="1"/>
  <c r="M165" i="1"/>
  <c r="M160" i="1"/>
  <c r="M159" i="1" s="1"/>
  <c r="M157" i="1"/>
  <c r="M155" i="1"/>
  <c r="M153" i="1"/>
  <c r="M151" i="1"/>
  <c r="M133" i="1"/>
  <c r="M132" i="1" s="1"/>
  <c r="M118" i="1"/>
  <c r="M117" i="1" s="1"/>
  <c r="M115" i="1"/>
  <c r="M113" i="1"/>
  <c r="M111" i="1"/>
  <c r="M107" i="1"/>
  <c r="M106" i="1" s="1"/>
  <c r="M100" i="1"/>
  <c r="M99" i="1" s="1"/>
  <c r="M92" i="1"/>
  <c r="M89" i="1"/>
  <c r="M87" i="1"/>
  <c r="M85" i="1"/>
  <c r="M83" i="1"/>
  <c r="M80" i="1"/>
  <c r="M78" i="1"/>
  <c r="M75" i="1"/>
  <c r="M74" i="1" s="1"/>
  <c r="M71" i="1"/>
  <c r="M69" i="1"/>
  <c r="M66" i="1"/>
  <c r="M65" i="1" s="1"/>
  <c r="M61" i="1"/>
  <c r="M59" i="1" s="1"/>
  <c r="M58" i="1" s="1"/>
  <c r="M56" i="1"/>
  <c r="M55" i="1" s="1"/>
  <c r="M53" i="1"/>
  <c r="M52" i="1" s="1"/>
  <c r="M50" i="1"/>
  <c r="M48" i="1"/>
  <c r="M46" i="1"/>
  <c r="M44" i="1"/>
  <c r="M40" i="1"/>
  <c r="M39" i="1" s="1"/>
  <c r="M36" i="1"/>
  <c r="M35" i="1" s="1"/>
  <c r="M33" i="1"/>
  <c r="M31" i="1"/>
  <c r="M21" i="1"/>
  <c r="M20" i="1" s="1"/>
  <c r="M15" i="1"/>
  <c r="M14" i="1" s="1"/>
  <c r="L133" i="1"/>
  <c r="L118" i="1"/>
  <c r="L117" i="1" s="1"/>
  <c r="L87" i="1"/>
  <c r="O87" i="1" s="1"/>
  <c r="L71" i="1"/>
  <c r="O71" i="1" s="1"/>
  <c r="M43" i="1" l="1"/>
  <c r="M42" i="1" s="1"/>
  <c r="M30" i="1"/>
  <c r="M77" i="1"/>
  <c r="M73" i="1" s="1"/>
  <c r="M82" i="1"/>
  <c r="M131" i="1"/>
  <c r="M68" i="1"/>
  <c r="M64" i="1" s="1"/>
  <c r="M164" i="1"/>
  <c r="M105" i="1"/>
  <c r="L176" i="1"/>
  <c r="L175" i="1" s="1"/>
  <c r="L168" i="1"/>
  <c r="L167" i="1" s="1"/>
  <c r="L165" i="1"/>
  <c r="L160" i="1"/>
  <c r="L159" i="1" s="1"/>
  <c r="L157" i="1"/>
  <c r="L155" i="1"/>
  <c r="L153" i="1"/>
  <c r="L151" i="1"/>
  <c r="L132" i="1"/>
  <c r="L115" i="1"/>
  <c r="L113" i="1"/>
  <c r="L111" i="1"/>
  <c r="L107" i="1"/>
  <c r="L106" i="1" s="1"/>
  <c r="L100" i="1"/>
  <c r="L99" i="1" s="1"/>
  <c r="L92" i="1"/>
  <c r="L89" i="1"/>
  <c r="L85" i="1"/>
  <c r="L83" i="1"/>
  <c r="L80" i="1"/>
  <c r="L78" i="1"/>
  <c r="L75" i="1"/>
  <c r="L74" i="1" s="1"/>
  <c r="L69" i="1"/>
  <c r="L68" i="1" s="1"/>
  <c r="L66" i="1"/>
  <c r="L65" i="1" s="1"/>
  <c r="L61" i="1"/>
  <c r="L59" i="1" s="1"/>
  <c r="L58" i="1" s="1"/>
  <c r="L56" i="1"/>
  <c r="L55" i="1" s="1"/>
  <c r="L53" i="1"/>
  <c r="L52" i="1" s="1"/>
  <c r="L50" i="1"/>
  <c r="L48" i="1"/>
  <c r="L46" i="1"/>
  <c r="L44" i="1"/>
  <c r="L40" i="1"/>
  <c r="L39" i="1" s="1"/>
  <c r="L36" i="1"/>
  <c r="L35" i="1" s="1"/>
  <c r="L33" i="1"/>
  <c r="L31" i="1"/>
  <c r="L21" i="1"/>
  <c r="L20" i="1" s="1"/>
  <c r="L15" i="1"/>
  <c r="K85" i="1"/>
  <c r="O85" i="1" s="1"/>
  <c r="K83" i="1"/>
  <c r="O83" i="1" s="1"/>
  <c r="K89" i="1"/>
  <c r="O89" i="1" s="1"/>
  <c r="K155" i="1"/>
  <c r="K53" i="1"/>
  <c r="M13" i="1" l="1"/>
  <c r="M98" i="1"/>
  <c r="L43" i="1"/>
  <c r="L42" i="1" s="1"/>
  <c r="L30" i="1"/>
  <c r="L82" i="1"/>
  <c r="L14" i="1"/>
  <c r="L105" i="1"/>
  <c r="L64" i="1"/>
  <c r="L77" i="1"/>
  <c r="L131" i="1"/>
  <c r="L164" i="1"/>
  <c r="K15" i="1"/>
  <c r="K14" i="1" s="1"/>
  <c r="K176" i="1"/>
  <c r="K175" i="1" s="1"/>
  <c r="K168" i="1"/>
  <c r="K167" i="1" s="1"/>
  <c r="K165" i="1"/>
  <c r="K160" i="1"/>
  <c r="K159" i="1" s="1"/>
  <c r="K157" i="1"/>
  <c r="K153" i="1"/>
  <c r="K151" i="1"/>
  <c r="K133" i="1"/>
  <c r="K132" i="1" s="1"/>
  <c r="K118" i="1"/>
  <c r="K117" i="1" s="1"/>
  <c r="K115" i="1"/>
  <c r="K113" i="1"/>
  <c r="K111" i="1"/>
  <c r="K107" i="1"/>
  <c r="K106" i="1" s="1"/>
  <c r="K100" i="1"/>
  <c r="K99" i="1" s="1"/>
  <c r="K92" i="1"/>
  <c r="K82" i="1" s="1"/>
  <c r="K80" i="1"/>
  <c r="K78" i="1"/>
  <c r="K75" i="1"/>
  <c r="K74" i="1" s="1"/>
  <c r="K69" i="1"/>
  <c r="K68" i="1" s="1"/>
  <c r="K66" i="1"/>
  <c r="K65" i="1" s="1"/>
  <c r="K61" i="1"/>
  <c r="K59" i="1" s="1"/>
  <c r="K58" i="1" s="1"/>
  <c r="K56" i="1"/>
  <c r="K55" i="1" s="1"/>
  <c r="K52" i="1"/>
  <c r="K50" i="1"/>
  <c r="K48" i="1"/>
  <c r="K46" i="1"/>
  <c r="K44" i="1"/>
  <c r="K40" i="1"/>
  <c r="K39" i="1" s="1"/>
  <c r="K36" i="1"/>
  <c r="K35" i="1" s="1"/>
  <c r="K33" i="1"/>
  <c r="K31" i="1"/>
  <c r="K21" i="1"/>
  <c r="K20" i="1" s="1"/>
  <c r="J155" i="1"/>
  <c r="O155" i="1" s="1"/>
  <c r="G113" i="1"/>
  <c r="H113" i="1"/>
  <c r="I113" i="1"/>
  <c r="J113" i="1"/>
  <c r="F113" i="1"/>
  <c r="G115" i="1"/>
  <c r="H115" i="1"/>
  <c r="I115" i="1"/>
  <c r="J115" i="1"/>
  <c r="F115" i="1"/>
  <c r="O115" i="1" s="1"/>
  <c r="J176" i="1"/>
  <c r="J175" i="1" s="1"/>
  <c r="J168" i="1"/>
  <c r="J167" i="1" s="1"/>
  <c r="J165" i="1"/>
  <c r="J160" i="1"/>
  <c r="J159" i="1" s="1"/>
  <c r="J157" i="1"/>
  <c r="J153" i="1"/>
  <c r="J151" i="1"/>
  <c r="J133" i="1"/>
  <c r="J132" i="1" s="1"/>
  <c r="J118" i="1"/>
  <c r="J117" i="1" s="1"/>
  <c r="J111" i="1"/>
  <c r="J107" i="1"/>
  <c r="J106" i="1" s="1"/>
  <c r="J100" i="1"/>
  <c r="J99" i="1" s="1"/>
  <c r="J92" i="1"/>
  <c r="J82" i="1" s="1"/>
  <c r="J80" i="1"/>
  <c r="J78" i="1"/>
  <c r="J75" i="1"/>
  <c r="J74" i="1" s="1"/>
  <c r="J69" i="1"/>
  <c r="J68" i="1" s="1"/>
  <c r="J66" i="1"/>
  <c r="J65" i="1" s="1"/>
  <c r="J61" i="1"/>
  <c r="J59" i="1" s="1"/>
  <c r="J58" i="1" s="1"/>
  <c r="J56" i="1"/>
  <c r="J55" i="1" s="1"/>
  <c r="J53" i="1"/>
  <c r="J52" i="1" s="1"/>
  <c r="J50" i="1"/>
  <c r="J48" i="1"/>
  <c r="J46" i="1"/>
  <c r="J44" i="1"/>
  <c r="J40" i="1"/>
  <c r="J39" i="1" s="1"/>
  <c r="J36" i="1"/>
  <c r="J35" i="1" s="1"/>
  <c r="J33" i="1"/>
  <c r="J31" i="1"/>
  <c r="J21" i="1"/>
  <c r="J20" i="1" s="1"/>
  <c r="J15" i="1"/>
  <c r="J14" i="1" s="1"/>
  <c r="I168" i="1"/>
  <c r="I167" i="1" s="1"/>
  <c r="I107" i="1"/>
  <c r="I118" i="1"/>
  <c r="I117" i="1" s="1"/>
  <c r="I176" i="1"/>
  <c r="I175" i="1" s="1"/>
  <c r="I165" i="1"/>
  <c r="I160" i="1"/>
  <c r="I159" i="1" s="1"/>
  <c r="I157" i="1"/>
  <c r="I153" i="1"/>
  <c r="I151" i="1"/>
  <c r="I133" i="1"/>
  <c r="I132" i="1" s="1"/>
  <c r="I111" i="1"/>
  <c r="I100" i="1"/>
  <c r="I99" i="1" s="1"/>
  <c r="I92" i="1"/>
  <c r="I82" i="1" s="1"/>
  <c r="I80" i="1"/>
  <c r="I78" i="1"/>
  <c r="I75" i="1"/>
  <c r="I74" i="1" s="1"/>
  <c r="I69" i="1"/>
  <c r="I68" i="1" s="1"/>
  <c r="I66" i="1"/>
  <c r="I65" i="1" s="1"/>
  <c r="I61" i="1"/>
  <c r="I59" i="1" s="1"/>
  <c r="I58" i="1" s="1"/>
  <c r="I56" i="1"/>
  <c r="I55" i="1" s="1"/>
  <c r="I53" i="1"/>
  <c r="I52" i="1" s="1"/>
  <c r="I50" i="1"/>
  <c r="I48" i="1"/>
  <c r="I46" i="1"/>
  <c r="I44" i="1"/>
  <c r="I40" i="1"/>
  <c r="I39" i="1" s="1"/>
  <c r="I36" i="1"/>
  <c r="I35" i="1" s="1"/>
  <c r="I33" i="1"/>
  <c r="I31" i="1"/>
  <c r="I21" i="1"/>
  <c r="I20" i="1" s="1"/>
  <c r="I15" i="1"/>
  <c r="I14" i="1" s="1"/>
  <c r="G168" i="1"/>
  <c r="G167" i="1" s="1"/>
  <c r="H168" i="1"/>
  <c r="H167" i="1" s="1"/>
  <c r="F168" i="1"/>
  <c r="H118" i="1"/>
  <c r="H117" i="1" s="1"/>
  <c r="G111" i="1"/>
  <c r="H111" i="1"/>
  <c r="F111" i="1"/>
  <c r="H107" i="1"/>
  <c r="G106" i="1"/>
  <c r="F106" i="1"/>
  <c r="H151" i="1"/>
  <c r="H176" i="1"/>
  <c r="H175" i="1" s="1"/>
  <c r="H165" i="1"/>
  <c r="H160" i="1"/>
  <c r="H157" i="1"/>
  <c r="H153" i="1"/>
  <c r="H133" i="1"/>
  <c r="H132" i="1" s="1"/>
  <c r="H100" i="1"/>
  <c r="H99" i="1" s="1"/>
  <c r="H92" i="1"/>
  <c r="H82" i="1" s="1"/>
  <c r="H80" i="1"/>
  <c r="H78" i="1"/>
  <c r="H75" i="1"/>
  <c r="H74" i="1" s="1"/>
  <c r="H69" i="1"/>
  <c r="H68" i="1" s="1"/>
  <c r="H66" i="1"/>
  <c r="H65" i="1" s="1"/>
  <c r="H61" i="1"/>
  <c r="H59" i="1" s="1"/>
  <c r="H58" i="1" s="1"/>
  <c r="H56" i="1"/>
  <c r="H55" i="1" s="1"/>
  <c r="H53" i="1"/>
  <c r="H52" i="1" s="1"/>
  <c r="H50" i="1"/>
  <c r="H48" i="1"/>
  <c r="H46" i="1"/>
  <c r="H44" i="1"/>
  <c r="H40" i="1"/>
  <c r="H39" i="1" s="1"/>
  <c r="H36" i="1"/>
  <c r="H35" i="1" s="1"/>
  <c r="H33" i="1"/>
  <c r="H31" i="1"/>
  <c r="H21" i="1"/>
  <c r="H20" i="1" s="1"/>
  <c r="H15" i="1"/>
  <c r="H14" i="1" s="1"/>
  <c r="F21" i="1"/>
  <c r="G21" i="1"/>
  <c r="G20" i="1" s="1"/>
  <c r="G176" i="1"/>
  <c r="O111" i="1" l="1"/>
  <c r="O176" i="1"/>
  <c r="O168" i="1"/>
  <c r="O113" i="1"/>
  <c r="O107" i="1"/>
  <c r="O21" i="1"/>
  <c r="F167" i="1"/>
  <c r="O167" i="1" s="1"/>
  <c r="M97" i="1"/>
  <c r="M12" i="1" s="1"/>
  <c r="H106" i="1"/>
  <c r="O106" i="1" s="1"/>
  <c r="F20" i="1"/>
  <c r="O20" i="1" s="1"/>
  <c r="L98" i="1"/>
  <c r="L73" i="1"/>
  <c r="K43" i="1"/>
  <c r="K42" i="1" s="1"/>
  <c r="J30" i="1"/>
  <c r="K30" i="1"/>
  <c r="K64" i="1"/>
  <c r="K77" i="1"/>
  <c r="K73" i="1" s="1"/>
  <c r="K164" i="1"/>
  <c r="K131" i="1"/>
  <c r="K105" i="1"/>
  <c r="J131" i="1"/>
  <c r="J77" i="1"/>
  <c r="J73" i="1" s="1"/>
  <c r="J105" i="1"/>
  <c r="J43" i="1"/>
  <c r="J42" i="1" s="1"/>
  <c r="J64" i="1"/>
  <c r="J164" i="1"/>
  <c r="I43" i="1"/>
  <c r="I42" i="1" s="1"/>
  <c r="I77" i="1"/>
  <c r="I73" i="1" s="1"/>
  <c r="I30" i="1"/>
  <c r="I106" i="1"/>
  <c r="I164" i="1"/>
  <c r="I64" i="1"/>
  <c r="I131" i="1"/>
  <c r="H159" i="1"/>
  <c r="H131" i="1" s="1"/>
  <c r="H164" i="1"/>
  <c r="H43" i="1"/>
  <c r="H42" i="1" s="1"/>
  <c r="H77" i="1"/>
  <c r="H73" i="1" s="1"/>
  <c r="H30" i="1"/>
  <c r="H64" i="1"/>
  <c r="G175" i="1"/>
  <c r="O175" i="1" s="1"/>
  <c r="G160" i="1"/>
  <c r="G159" i="1" s="1"/>
  <c r="G151" i="1"/>
  <c r="G165" i="1"/>
  <c r="G164" i="1" s="1"/>
  <c r="G157" i="1"/>
  <c r="G153" i="1"/>
  <c r="G133" i="1"/>
  <c r="G132" i="1" s="1"/>
  <c r="G118" i="1"/>
  <c r="G117" i="1" s="1"/>
  <c r="G105" i="1" s="1"/>
  <c r="G100" i="1"/>
  <c r="G99" i="1" s="1"/>
  <c r="G92" i="1"/>
  <c r="G82" i="1" s="1"/>
  <c r="G80" i="1"/>
  <c r="G78" i="1"/>
  <c r="G75" i="1"/>
  <c r="G74" i="1" s="1"/>
  <c r="G69" i="1"/>
  <c r="G68" i="1" s="1"/>
  <c r="G66" i="1"/>
  <c r="G65" i="1" s="1"/>
  <c r="G61" i="1"/>
  <c r="G59" i="1" s="1"/>
  <c r="G58" i="1" s="1"/>
  <c r="G56" i="1"/>
  <c r="G55" i="1" s="1"/>
  <c r="G53" i="1"/>
  <c r="G52" i="1" s="1"/>
  <c r="G50" i="1"/>
  <c r="G48" i="1"/>
  <c r="G46" i="1"/>
  <c r="G44" i="1"/>
  <c r="G40" i="1"/>
  <c r="G39" i="1" s="1"/>
  <c r="G36" i="1"/>
  <c r="G35" i="1" s="1"/>
  <c r="G33" i="1"/>
  <c r="G31" i="1"/>
  <c r="G15" i="1"/>
  <c r="G14" i="1" s="1"/>
  <c r="F165" i="1"/>
  <c r="O165" i="1" s="1"/>
  <c r="F160" i="1"/>
  <c r="F153" i="1"/>
  <c r="O153" i="1" s="1"/>
  <c r="F157" i="1"/>
  <c r="O160" i="1" l="1"/>
  <c r="O157" i="1"/>
  <c r="H105" i="1"/>
  <c r="L97" i="1"/>
  <c r="L13" i="1"/>
  <c r="K13" i="1"/>
  <c r="K98" i="1"/>
  <c r="K97" i="1" s="1"/>
  <c r="J13" i="1"/>
  <c r="J98" i="1"/>
  <c r="I105" i="1"/>
  <c r="I98" i="1" s="1"/>
  <c r="I13" i="1"/>
  <c r="F164" i="1"/>
  <c r="O164" i="1" s="1"/>
  <c r="H13" i="1"/>
  <c r="G30" i="1"/>
  <c r="G131" i="1"/>
  <c r="G98" i="1" s="1"/>
  <c r="G97" i="1" s="1"/>
  <c r="G77" i="1"/>
  <c r="G73" i="1" s="1"/>
  <c r="G64" i="1"/>
  <c r="G43" i="1"/>
  <c r="G42" i="1" s="1"/>
  <c r="F15" i="1"/>
  <c r="O15" i="1" s="1"/>
  <c r="F31" i="1"/>
  <c r="O31" i="1" s="1"/>
  <c r="F33" i="1"/>
  <c r="O33" i="1" s="1"/>
  <c r="F36" i="1"/>
  <c r="O36" i="1" s="1"/>
  <c r="F40" i="1"/>
  <c r="O40" i="1" s="1"/>
  <c r="F44" i="1"/>
  <c r="O44" i="1" s="1"/>
  <c r="F46" i="1"/>
  <c r="O46" i="1" s="1"/>
  <c r="F48" i="1"/>
  <c r="O48" i="1" s="1"/>
  <c r="F50" i="1"/>
  <c r="O50" i="1" s="1"/>
  <c r="F53" i="1"/>
  <c r="O53" i="1" s="1"/>
  <c r="F56" i="1"/>
  <c r="O56" i="1" s="1"/>
  <c r="F61" i="1"/>
  <c r="O61" i="1" s="1"/>
  <c r="F66" i="1"/>
  <c r="O66" i="1" s="1"/>
  <c r="F69" i="1"/>
  <c r="O69" i="1" s="1"/>
  <c r="F75" i="1"/>
  <c r="O75" i="1" s="1"/>
  <c r="F78" i="1"/>
  <c r="O78" i="1" s="1"/>
  <c r="F80" i="1"/>
  <c r="O80" i="1" s="1"/>
  <c r="F92" i="1"/>
  <c r="O92" i="1" s="1"/>
  <c r="F100" i="1"/>
  <c r="O100" i="1" s="1"/>
  <c r="F118" i="1"/>
  <c r="O118" i="1" s="1"/>
  <c r="F133" i="1"/>
  <c r="O133" i="1" s="1"/>
  <c r="F151" i="1"/>
  <c r="O151" i="1" s="1"/>
  <c r="F159" i="1"/>
  <c r="O159" i="1" s="1"/>
  <c r="H98" i="1" l="1"/>
  <c r="H97" i="1" s="1"/>
  <c r="L12" i="1"/>
  <c r="K12" i="1"/>
  <c r="J97" i="1"/>
  <c r="I97" i="1"/>
  <c r="F14" i="1"/>
  <c r="O14" i="1" s="1"/>
  <c r="F55" i="1"/>
  <c r="O55" i="1" s="1"/>
  <c r="F52" i="1"/>
  <c r="O52" i="1" s="1"/>
  <c r="F39" i="1"/>
  <c r="O39" i="1" s="1"/>
  <c r="F35" i="1"/>
  <c r="O35" i="1" s="1"/>
  <c r="F59" i="1"/>
  <c r="O59" i="1" s="1"/>
  <c r="F99" i="1"/>
  <c r="O99" i="1" s="1"/>
  <c r="F117" i="1"/>
  <c r="O117" i="1" s="1"/>
  <c r="F132" i="1"/>
  <c r="O132" i="1" s="1"/>
  <c r="F68" i="1"/>
  <c r="O68" i="1" s="1"/>
  <c r="F82" i="1"/>
  <c r="O82" i="1" s="1"/>
  <c r="F74" i="1"/>
  <c r="O74" i="1" s="1"/>
  <c r="F77" i="1"/>
  <c r="O77" i="1" s="1"/>
  <c r="F65" i="1"/>
  <c r="O65" i="1" s="1"/>
  <c r="F43" i="1"/>
  <c r="O43" i="1" s="1"/>
  <c r="F30" i="1"/>
  <c r="O30" i="1" s="1"/>
  <c r="G13" i="1"/>
  <c r="G12" i="1" s="1"/>
  <c r="J12" i="1" l="1"/>
  <c r="I12" i="1"/>
  <c r="H12" i="1"/>
  <c r="F58" i="1"/>
  <c r="O58" i="1" s="1"/>
  <c r="F73" i="1"/>
  <c r="O73" i="1" s="1"/>
  <c r="F105" i="1"/>
  <c r="O105" i="1" s="1"/>
  <c r="F131" i="1"/>
  <c r="O131" i="1" s="1"/>
  <c r="F42" i="1"/>
  <c r="O42" i="1" s="1"/>
  <c r="F64" i="1"/>
  <c r="O64" i="1" s="1"/>
  <c r="F98" i="1" l="1"/>
  <c r="O98" i="1" s="1"/>
  <c r="F13" i="1"/>
  <c r="O13" i="1" s="1"/>
  <c r="F97" i="1" l="1"/>
  <c r="O97" i="1" s="1"/>
  <c r="F12" i="1" l="1"/>
  <c r="O12" i="1" s="1"/>
</calcChain>
</file>

<file path=xl/sharedStrings.xml><?xml version="1.0" encoding="utf-8"?>
<sst xmlns="http://schemas.openxmlformats.org/spreadsheetml/2006/main" count="838" uniqueCount="342">
  <si>
    <t>ЗАГОЛОВОК ОТЧЕТА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</si>
  <si>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</si>
  <si>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</si>
  <si>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</si>
  <si>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</si>
  <si>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</si>
  <si>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</si>
  <si>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</si>
  <si>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Главный Администратор</t>
  </si>
  <si>
    <t>ИТОГО ДОХОДОВ</t>
  </si>
  <si>
    <t>000</t>
  </si>
  <si>
    <t>НЕ УКАЗАНО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</si>
  <si>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</si>
  <si>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</si>
  <si>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</si>
  <si>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</si>
  <si>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</si>
  <si>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</si>
  <si>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</si>
  <si>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</si>
  <si>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</si>
  <si>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</si>
  <si>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</si>
  <si>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</si>
  <si>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</si>
  <si>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</si>
  <si>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</si>
  <si>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</si>
  <si>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</si>
  <si>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</si>
  <si>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</si>
  <si>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</si>
  <si>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</si>
  <si>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</si>
  <si>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</si>
  <si>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</si>
  <si>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</si>
  <si>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</si>
  <si>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</si>
  <si>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</si>
  <si>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</si>
  <si>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</si>
  <si>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</si>
  <si>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</si>
  <si>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</si>
  <si>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</si>
  <si>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</si>
  <si>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</si>
  <si>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</si>
  <si>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</si>
  <si>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</si>
  <si>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</si>
  <si>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</si>
  <si>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</si>
  <si>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</si>
  <si>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</si>
  <si>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</si>
  <si>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</si>
  <si>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</si>
  <si>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</si>
  <si>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</si>
  <si>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</si>
  <si>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</si>
  <si>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</si>
  <si>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</si>
  <si>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</si>
  <si>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</si>
  <si>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</si>
  <si>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</si>
  <si>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</si>
  <si>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</si>
  <si>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</si>
  <si>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</si>
  <si>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</si>
  <si>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</si>
  <si>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</si>
  <si>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</si>
  <si>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</si>
  <si>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</si>
  <si>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</si>
  <si>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</si>
  <si>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</si>
  <si>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</si>
  <si>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</si>
  <si>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</si>
  <si>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</si>
  <si>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</si>
  <si>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</si>
  <si>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</si>
  <si>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</si>
  <si>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</si>
  <si>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</si>
  <si>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</si>
  <si>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</si>
  <si>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</si>
  <si>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</si>
  <si>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 7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</si>
  <si>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</si>
  <si>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</si>
  <si>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</si>
  <si>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</si>
  <si>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</si>
  <si>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</si>
  <si>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</si>
  <si>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</si>
  <si>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</si>
  <si>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</si>
  <si>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</si>
  <si>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</si>
  <si>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</si>
  <si>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</si>
  <si>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</si>
  <si>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</si>
  <si>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</si>
  <si>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</si>
  <si>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000 1 13 02 065 05 0000 130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</si>
  <si>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</si>
  <si>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</si>
  <si>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</si>
  <si>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</si>
  <si>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</si>
  <si>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</si>
  <si>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</si>
  <si>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</si>
  <si>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</si>
  <si>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</si>
  <si>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</si>
  <si>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</si>
  <si>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</si>
  <si>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</si>
  <si>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</si>
  <si>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</si>
  <si>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</si>
  <si>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</si>
  <si>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</si>
  <si>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</si>
  <si>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</si>
  <si>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</si>
  <si>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</si>
  <si>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</si>
  <si>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</si>
  <si>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</si>
  <si>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</si>
  <si>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</si>
  <si>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</si>
  <si>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</si>
  <si>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</si>
  <si>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</si>
  <si>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</si>
  <si>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</si>
  <si>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</si>
  <si>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</si>
  <si>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</si>
  <si>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</si>
  <si>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</si>
  <si>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</si>
  <si>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</si>
  <si>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</si>
  <si>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</si>
  <si>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</si>
  <si>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</si>
  <si>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</si>
  <si>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</si>
  <si>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</si>
  <si>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</si>
  <si>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</si>
  <si>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</si>
  <si>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</si>
  <si>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</si>
  <si>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</si>
  <si>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</si>
  <si>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>Сумма, рублей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</si>
  <si>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</si>
  <si>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</si>
  <si>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</si>
  <si>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</si>
  <si>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</si>
  <si>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</si>
  <si>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</si>
  <si>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</si>
  <si>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</si>
  <si>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</si>
  <si>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</si>
  <si>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</si>
  <si>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</si>
  <si>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</si>
  <si>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</si>
  <si>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</si>
  <si>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</si>
  <si>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в том числе: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</si>
  <si>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</si>
  <si>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</si>
  <si>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</si>
  <si>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</si>
  <si>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</si>
  <si>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000 2 02 35 930 00 0000 150</t>
  </si>
  <si>
    <t>000 2 02 35 930 05 0000 150</t>
  </si>
  <si>
    <t>000 2 02 35 120 05 0000 150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</si>
  <si>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</si>
  <si>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</si>
  <si>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</si>
  <si>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</si>
  <si>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</si>
  <si>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</si>
  <si>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000 2 02 40 000 00 0000 150 </t>
  </si>
  <si>
    <t xml:space="preserve">000 2 02 40 014 00 0000 150 </t>
  </si>
  <si>
    <t xml:space="preserve">000 2 02 40 014 05 0000 150 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</si>
  <si>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</si>
  <si>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№ 1</t>
  </si>
  <si>
    <t>Изменения  по отдельным строкам доходов бюджета Уинского муниципального района на 2019 год</t>
  </si>
  <si>
    <t xml:space="preserve">Первоначальный бюджет </t>
  </si>
  <si>
    <t xml:space="preserve"> 2  07  00000  00  0000  000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</si>
  <si>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</si>
  <si>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</si>
  <si>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</si>
  <si>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2  07  05020  05  0000  150</t>
  </si>
  <si>
    <t xml:space="preserve"> 2  07  05030  05  0000  150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</si>
  <si>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</si>
  <si>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</si>
  <si>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000 1 03 02 241 01 0000 110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</si>
  <si>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</si>
  <si>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000 1 03 02 251 01 0000 110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</si>
  <si>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</si>
  <si>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000 1 03 02 261 01 0000 110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</si>
  <si>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</si>
  <si>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2  07  05000  05  0000  150</t>
  </si>
  <si>
    <t>изменения 21.02.2019</t>
  </si>
  <si>
    <t>изменения 31.01.2019</t>
  </si>
  <si>
    <t>5</t>
  </si>
  <si>
    <t>Субсидии на софинансирование проектов инициативного бюджетирования</t>
  </si>
  <si>
    <t xml:space="preserve">000 2 02 20 077 05 0000 150 </t>
  </si>
  <si>
    <t xml:space="preserve">000 2 02 20 077 00 0000 150 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</si>
  <si>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</si>
  <si>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</si>
  <si>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Субсидии на строительство (реконструкцию) ГТС муниципальной собственности, реконструкцию бесхозяйных ГТС</t>
  </si>
  <si>
    <t>Субсидии на проектирование, строительство (реконструкцию), капитальный ремонт и ремонт местных дорог</t>
  </si>
  <si>
    <t xml:space="preserve">000 2 02 25 497 05 0000 150 </t>
  </si>
  <si>
    <t xml:space="preserve">000 2 02 25 497 00 0000 150 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</si>
  <si>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</si>
  <si>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</si>
  <si>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на реализацию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Федерации". Предоставление социальных выплат молодым семьям на приобретение (строительство) жилья на территории ПК в размере 30-35 %, софинансирование ФЦП "Жилище".</t>
  </si>
  <si>
    <t xml:space="preserve">000 2 02 49 999 05 0000 150 </t>
  </si>
  <si>
    <t xml:space="preserve">000 2 02 49 999 00 0000 150 </t>
  </si>
  <si>
    <t>Иные межбюджетные трансферты на обеспечение жильем молодых семей. Предоставление социальных выплат молодым семьям за счет средств краевого бюджета в размере 10 % расчетной (средней) стоимости жилья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</si>
  <si>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</si>
  <si>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</si>
  <si>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изменения 21.03.2019</t>
  </si>
  <si>
    <t>6</t>
  </si>
  <si>
    <t>Субсидии на ремонт пола в здании и огнезащитная обработка в МБОУ "Аспинская СОШ"</t>
  </si>
  <si>
    <t>Субсидии на ремонт помещения санузла в МБОУ "Верхнесыповская ООШ"</t>
  </si>
  <si>
    <t>Субсидии на ремонт кровли здания и огнезащитная обработка в МБОУ "Судинская СОШ"</t>
  </si>
  <si>
    <t>Субсидии на газификацию жилого фонда с.Уинское. Распределительные газопроводы 7-я очередь.</t>
  </si>
  <si>
    <t>Иные межбюджетные трансферты на ввод в эксплуатацию модульных зданий</t>
  </si>
  <si>
    <t>Иные межбюджетные трансферты на организацию занятий физической культурой в образовательных организациях</t>
  </si>
  <si>
    <t>изменения 25.04.2019</t>
  </si>
  <si>
    <t>7</t>
  </si>
  <si>
    <t xml:space="preserve">000 2 02 25 555 05 0000 150 </t>
  </si>
  <si>
    <t xml:space="preserve">000 2 02 25 555 00 0000 150 </t>
  </si>
  <si>
    <t xml:space="preserve">Субсидии бюджетам на реализацию программ формирования современной городской среды
</t>
  </si>
  <si>
    <t xml:space="preserve">Субсидии бюджетам муниципальных районов на реализацию программ формирования современной городской среды
</t>
  </si>
  <si>
    <t xml:space="preserve">000 2 02 25 519 05 0000 150 </t>
  </si>
  <si>
    <t xml:space="preserve">000 2 02 25 519 00 0000 150 </t>
  </si>
  <si>
    <t>Субсидия бюджетам муниципальных районов на поддержку отрасли культуры</t>
  </si>
  <si>
    <t>Субсидия бюджетам на поддержку отрасли культуры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</si>
  <si>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</si>
  <si>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000 2 02 35 543 05 0000 150</t>
  </si>
  <si>
    <t>000 2 02 35 543 00 0000 150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</si>
  <si>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</si>
  <si>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изменения 20.05.2019</t>
  </si>
  <si>
    <t>8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</si>
  <si>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</si>
  <si>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</si>
  <si>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</si>
  <si>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000 1 16 43 000 01 0000 140 </t>
  </si>
  <si>
    <t xml:space="preserve">000 1 16 35 030 05 0000 140 </t>
  </si>
  <si>
    <t xml:space="preserve">000 1 16 35 000 00 0000 140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</si>
  <si>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</si>
  <si>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Суммы по искам о возмещении вреда, причиненного окружающей среде</t>
  </si>
  <si>
    <t xml:space="preserve">000 1 16 08 010 01 0000 140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</si>
  <si>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</si>
  <si>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</si>
  <si>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000 1 16 08 000 01 0000 140 </t>
  </si>
  <si>
    <t xml:space="preserve">000 1 16 30 030 01 0000 140 </t>
  </si>
  <si>
    <t>Прочие денежные взыскания (штрафы) за правонарушения в области дорожного движения</t>
  </si>
  <si>
    <t>Денежные взыскания (штрафы) за правонарушения в области дорожного движения</t>
  </si>
  <si>
    <t xml:space="preserve">000 1 16 30 000 01 0000 140 </t>
  </si>
  <si>
    <t>изменения 22.08.2019</t>
  </si>
  <si>
    <t>9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</si>
  <si>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</si>
  <si>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</si>
  <si>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000 1 13 02990 00 0000 130</t>
  </si>
  <si>
    <t xml:space="preserve"> 000 1 13 02995 05 0000 130</t>
  </si>
  <si>
    <t xml:space="preserve">000 1 16 33 000 00 0000 140 </t>
  </si>
  <si>
    <t xml:space="preserve">000 1 16 33 050 05 0000 140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</si>
  <si>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</si>
  <si>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</si>
  <si>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Субсидия на устройство спортивных площадок и их оснащение 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</si>
  <si>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</si>
  <si>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</si>
  <si>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изменения 26.09.2019</t>
  </si>
  <si>
    <t>10</t>
  </si>
  <si>
    <t>Приложение № 2</t>
  </si>
  <si>
    <t>Изменения  по отдельным строкам доходов бюджета Уинского муниципального района на 2020 - 2021 годы, рублей</t>
  </si>
  <si>
    <t>2020 год</t>
  </si>
  <si>
    <t>2021 год</t>
  </si>
  <si>
    <t>изменения 25.03.2019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</si>
  <si>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</si>
  <si>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</si>
  <si>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</si>
  <si>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000 2 02 20 299 00 0000 150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</si>
  <si>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</si>
  <si>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000 2 02 20 299 05 0000 150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</si>
  <si>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</si>
  <si>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000 2 02 27 112 00 0000 150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</si>
  <si>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</si>
  <si>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000 2 02 27 112 05 0000 150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</si>
  <si>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</si>
  <si>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(целевая субсидия)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</si>
  <si>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(единая субсидия)</t>
  </si>
  <si>
    <t>Субсидии на устройство спортивных площадок и их оснащение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</si>
  <si>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
регулярных перевозок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</si>
  <si>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</si>
  <si>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изменения 28.11.2019</t>
  </si>
  <si>
    <t>11</t>
  </si>
  <si>
    <t>Субсидии на реализацию мероприятий в сфере молодежной политики</t>
  </si>
  <si>
    <t xml:space="preserve">000 2 02 19 999 00 0000 150 </t>
  </si>
  <si>
    <t>Прочие дотации</t>
  </si>
  <si>
    <t xml:space="preserve">000 2 02 19 999 05 0000 150 </t>
  </si>
  <si>
    <t>Дотации на компенсацию выпадающих доходов муниципальных образований в случае отмены единого налога на вмененный доход</t>
  </si>
  <si>
    <t>Прочие дотации бюджетам муниципальных районо</t>
  </si>
  <si>
    <t xml:space="preserve">Иные межбюджетные трансферты на передачу исполнительно-распорядительных полномочий по решению вопросов местного значения 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</si>
  <si>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</si>
  <si>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 xml:space="preserve">000 1 17 00 000 00 0000 000 </t>
  </si>
  <si>
    <t>ПРОЧИЕ НЕНАЛОГОВЫЕ ДОХОДЫ</t>
  </si>
  <si>
    <t>Прочие неналоговые доходы</t>
  </si>
  <si>
    <t xml:space="preserve">000 1 17 05 000 00 0000 180 </t>
  </si>
  <si>
    <t>Прочие неналоговые доходы бюджетов муниципальных районов</t>
  </si>
  <si>
    <t xml:space="preserve">000 1 17 05 050 05 0000 180 </t>
  </si>
  <si>
    <t>к решению Думы Уинского</t>
  </si>
  <si>
    <t>муниципального округа</t>
  </si>
  <si>
    <t>Пермского края</t>
  </si>
  <si>
    <t>от 25 ноября 2019 г. 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</si>
</sst>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9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2" borderId="1"/>
  </cellStyleXfs>
  <cellXfs count="55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wrapText="1"/>
    </xf>
    <xf numFmtId="0" fontId="7" fillId="0" borderId="0" xfId="0" applyFont="1"/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wrapText="1"/>
    </xf>
    <xf numFmtId="2" fontId="6" fillId="0" borderId="3" xfId="0" applyNumberFormat="1" applyFont="1" applyBorder="1" applyAlignment="1">
      <alignment wrapText="1"/>
    </xf>
    <xf numFmtId="4" fontId="6" fillId="0" borderId="3" xfId="0" applyNumberFormat="1" applyFont="1" applyBorder="1"/>
    <xf numFmtId="4" fontId="6" fillId="2" borderId="3" xfId="0" applyNumberFormat="1" applyFont="1" applyFill="1" applyBorder="1" applyAlignment="1">
      <alignment horizontal="right" wrapText="1"/>
    </xf>
    <xf numFmtId="49" fontId="8" fillId="2" borderId="3" xfId="1" applyNumberFormat="1" applyFont="1" applyBorder="1" applyAlignment="1">
      <alignment horizontal="center" vertical="center" wrapText="1"/>
    </xf>
    <xf numFmtId="0" fontId="8" fillId="2" borderId="3" xfId="1" applyFont="1" applyBorder="1" applyAlignment="1">
      <alignment horizontal="left" vertical="center" wrapText="1"/>
    </xf>
    <xf numFmtId="0" fontId="11" fillId="0" borderId="0" xfId="0" applyFont="1"/>
    <xf numFmtId="49" fontId="12" fillId="2" borderId="3" xfId="1" applyNumberFormat="1" applyFont="1" applyBorder="1" applyAlignment="1">
      <alignment horizontal="center" vertical="center" wrapText="1"/>
    </xf>
    <xf numFmtId="0" fontId="12" fillId="2" borderId="3" xfId="1" applyFont="1" applyBorder="1" applyAlignment="1">
      <alignment horizontal="left" vertical="center" wrapText="1"/>
    </xf>
    <xf numFmtId="4" fontId="7" fillId="0" borderId="3" xfId="0" applyNumberFormat="1" applyFont="1" applyBorder="1"/>
    <xf numFmtId="0" fontId="0" fillId="0" borderId="0" xfId="0" applyFont="1"/>
    <xf numFmtId="49" fontId="3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164" fontId="8" fillId="2" borderId="3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/>
    <xf numFmtId="49" fontId="8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3" xfId="0" applyBorder="1"/>
    <xf numFmtId="0" fontId="6" fillId="0" borderId="3" xfId="0" applyFont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/>
    <xf numFmtId="0" fontId="5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8"/>
  <sheetViews>
    <sheetView topLeftCell="E1" workbookViewId="0">
      <selection activeCell="Q10" sqref="Q10"/>
    </sheetView>
  </sheetViews>
  <sheetFormatPr defaultRowHeight="18" customHeight="1" x14ac:dyDescent="0.3"/>
  <cols>
    <col min="1" max="3" width="8" hidden="1"/>
    <col min="4" max="4" width="32.44140625" customWidth="1"/>
    <col min="5" max="5" width="80.6640625" customWidth="1"/>
    <col min="6" max="6" width="19.109375" hidden="1" customWidth="1"/>
    <col min="7" max="7" width="14.109375" hidden="1" customWidth="1"/>
    <col min="8" max="8" width="15.109375" hidden="1" customWidth="1"/>
    <col min="9" max="10" width="13.88671875" hidden="1" customWidth="1"/>
    <col min="11" max="11" width="14.33203125" hidden="1" customWidth="1"/>
    <col min="12" max="13" width="15.109375" hidden="1" customWidth="1"/>
    <col min="14" max="14" width="23.44140625" hidden="1" customWidth="1"/>
    <col min="15" max="15" width="30.6640625" customWidth="1"/>
  </cols>
  <sheetData>
    <row r="1" spans="1:15" ht="15.6" x14ac:dyDescent="0.3">
      <c r="A1" s="1"/>
      <c r="B1" s="1"/>
      <c r="C1" s="1"/>
      <c r="D1" s="1"/>
      <c r="E1" s="1"/>
      <c r="F1" s="9"/>
      <c r="G1" s="9"/>
      <c r="H1" s="9"/>
      <c r="I1" s="9"/>
      <c r="J1" s="9"/>
      <c r="K1" s="9"/>
      <c r="L1" s="9"/>
      <c r="M1" s="9"/>
      <c r="N1" s="9"/>
      <c r="O1" s="9" t="s">
        <v>208</v>
      </c>
    </row>
    <row r="2" spans="1:15" ht="15.6" x14ac:dyDescent="0.3">
      <c r="A2" s="1"/>
      <c r="B2" s="1"/>
      <c r="C2" s="1"/>
      <c r="D2" s="1"/>
      <c r="E2" s="1"/>
      <c r="F2" s="9"/>
      <c r="G2" s="9"/>
      <c r="H2" s="9"/>
      <c r="I2" s="9"/>
      <c r="J2" s="9"/>
      <c r="K2" s="9"/>
      <c r="L2" s="9"/>
      <c r="M2" s="9"/>
      <c r="N2" s="9"/>
      <c r="O2" s="9" t="s">
        <v>338</v>
      </c>
    </row>
    <row r="3" spans="1:15" ht="15.6" x14ac:dyDescent="0.3">
      <c r="A3" s="1"/>
      <c r="B3" s="1"/>
      <c r="C3" s="1"/>
      <c r="D3" s="1"/>
      <c r="E3" s="1"/>
      <c r="F3" s="9"/>
      <c r="G3" s="9"/>
      <c r="H3" s="9"/>
      <c r="I3" s="9"/>
      <c r="J3" s="9"/>
      <c r="K3" s="9"/>
      <c r="L3" s="9"/>
      <c r="M3" s="9"/>
      <c r="N3" s="9"/>
      <c r="O3" s="9" t="s">
        <v>339</v>
      </c>
    </row>
    <row r="4" spans="1:15" ht="15.6" x14ac:dyDescent="0.3">
      <c r="A4" s="1"/>
      <c r="B4" s="1"/>
      <c r="C4" s="1"/>
      <c r="D4" s="1"/>
      <c r="E4" s="1"/>
      <c r="F4" s="9"/>
      <c r="G4" s="9"/>
      <c r="H4" s="9"/>
      <c r="I4" s="9"/>
      <c r="J4" s="9"/>
      <c r="K4" s="9"/>
      <c r="L4" s="9"/>
      <c r="M4" s="9"/>
      <c r="N4" s="9"/>
      <c r="O4" s="9" t="s">
        <v>340</v>
      </c>
    </row>
    <row r="5" spans="1:15" ht="15.6" x14ac:dyDescent="0.3">
      <c r="A5" s="1"/>
      <c r="B5" s="1"/>
      <c r="C5" s="1"/>
      <c r="D5" s="1"/>
      <c r="E5" s="1"/>
      <c r="F5" s="9"/>
      <c r="G5" s="9"/>
      <c r="H5" s="9"/>
      <c r="I5" s="9"/>
      <c r="J5" s="9"/>
      <c r="K5" s="9"/>
      <c r="L5" s="9"/>
      <c r="M5" s="9"/>
      <c r="N5" s="9"/>
      <c r="O5" s="9" t="s">
        <v>341</v>
      </c>
    </row>
    <row r="6" spans="1:15" ht="22.5" customHeight="1" x14ac:dyDescent="0.3">
      <c r="A6" s="2" t="s">
        <v>0</v>
      </c>
      <c r="B6" s="2"/>
      <c r="C6" s="2"/>
      <c r="D6" s="49" t="s">
        <v>209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4.4" x14ac:dyDescent="0.3"/>
    <row r="8" spans="1:15" s="12" customFormat="1" ht="15.75" customHeight="1" x14ac:dyDescent="0.3">
      <c r="A8" s="52" t="s">
        <v>7</v>
      </c>
      <c r="B8" s="52" t="s">
        <v>8</v>
      </c>
      <c r="C8" s="52" t="s">
        <v>1</v>
      </c>
      <c r="D8" s="50" t="s">
        <v>2</v>
      </c>
      <c r="E8" s="50" t="s">
        <v>7</v>
      </c>
      <c r="F8" s="50" t="s">
        <v>210</v>
      </c>
      <c r="G8" s="50" t="s">
        <v>227</v>
      </c>
      <c r="H8" s="50" t="s">
        <v>226</v>
      </c>
      <c r="I8" s="50" t="s">
        <v>246</v>
      </c>
      <c r="J8" s="50" t="s">
        <v>254</v>
      </c>
      <c r="K8" s="50" t="s">
        <v>268</v>
      </c>
      <c r="L8" s="50" t="s">
        <v>286</v>
      </c>
      <c r="M8" s="50" t="s">
        <v>299</v>
      </c>
      <c r="N8" s="50" t="s">
        <v>322</v>
      </c>
      <c r="O8" s="50" t="s">
        <v>171</v>
      </c>
    </row>
    <row r="9" spans="1:15" s="12" customFormat="1" ht="15.6" x14ac:dyDescent="0.3">
      <c r="A9" s="53"/>
      <c r="B9" s="53"/>
      <c r="C9" s="53"/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12" customFormat="1" ht="15.6" x14ac:dyDescent="0.3">
      <c r="A10" s="54"/>
      <c r="B10" s="54"/>
      <c r="C10" s="54"/>
      <c r="D10" s="50"/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s="12" customFormat="1" ht="19.5" customHeight="1" x14ac:dyDescent="0.3">
      <c r="A11" s="10" t="s">
        <v>3</v>
      </c>
      <c r="B11" s="10" t="s">
        <v>4</v>
      </c>
      <c r="C11" s="10" t="s">
        <v>5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228</v>
      </c>
      <c r="I11" s="11" t="s">
        <v>247</v>
      </c>
      <c r="J11" s="11" t="s">
        <v>255</v>
      </c>
      <c r="K11" s="11" t="s">
        <v>269</v>
      </c>
      <c r="L11" s="11" t="s">
        <v>287</v>
      </c>
      <c r="M11" s="11" t="s">
        <v>300</v>
      </c>
      <c r="N11" s="11" t="s">
        <v>323</v>
      </c>
      <c r="O11" s="11" t="s">
        <v>5</v>
      </c>
    </row>
    <row r="12" spans="1:15" s="16" customFormat="1" ht="19.5" customHeight="1" x14ac:dyDescent="0.3">
      <c r="A12" s="13" t="s">
        <v>9</v>
      </c>
      <c r="B12" s="14"/>
      <c r="C12" s="14"/>
      <c r="D12" s="14"/>
      <c r="E12" s="31" t="s">
        <v>9</v>
      </c>
      <c r="F12" s="15">
        <f t="shared" ref="F12:N12" si="0">F13+F97</f>
        <v>332569866.44</v>
      </c>
      <c r="G12" s="15">
        <f t="shared" si="0"/>
        <v>281189.51</v>
      </c>
      <c r="H12" s="15">
        <f t="shared" si="0"/>
        <v>21826326.970000003</v>
      </c>
      <c r="I12" s="15">
        <f t="shared" si="0"/>
        <v>7026202.3300000001</v>
      </c>
      <c r="J12" s="15">
        <f t="shared" si="0"/>
        <v>6711024.2999999998</v>
      </c>
      <c r="K12" s="15">
        <f t="shared" si="0"/>
        <v>1437837.03</v>
      </c>
      <c r="L12" s="15">
        <f t="shared" si="0"/>
        <v>11132420.48</v>
      </c>
      <c r="M12" s="15">
        <f t="shared" si="0"/>
        <v>2415260.81</v>
      </c>
      <c r="N12" s="15">
        <f t="shared" si="0"/>
        <v>25419282.640000001</v>
      </c>
      <c r="O12" s="15">
        <f>F12+G12+H12+I12+J12+K12+L12+M12+N12</f>
        <v>408819410.50999999</v>
      </c>
    </row>
    <row r="13" spans="1:15" s="12" customFormat="1" ht="24.75" customHeight="1" x14ac:dyDescent="0.3">
      <c r="A13" s="3" t="s">
        <v>13</v>
      </c>
      <c r="B13" s="5" t="s">
        <v>10</v>
      </c>
      <c r="C13" s="5" t="s">
        <v>11</v>
      </c>
      <c r="D13" s="5" t="s">
        <v>12</v>
      </c>
      <c r="E13" s="32" t="s">
        <v>13</v>
      </c>
      <c r="F13" s="6">
        <f t="shared" ref="F13:K13" si="1">F14+F20+F30+F35+F39+F42+F58+F64+F73+F82</f>
        <v>52182200</v>
      </c>
      <c r="G13" s="6">
        <f t="shared" si="1"/>
        <v>0</v>
      </c>
      <c r="H13" s="6">
        <f t="shared" si="1"/>
        <v>0</v>
      </c>
      <c r="I13" s="6">
        <f t="shared" si="1"/>
        <v>663406.4</v>
      </c>
      <c r="J13" s="6">
        <f t="shared" si="1"/>
        <v>0</v>
      </c>
      <c r="K13" s="6">
        <f t="shared" si="1"/>
        <v>1511587.03</v>
      </c>
      <c r="L13" s="6">
        <f t="shared" ref="L13:M13" si="2">L14+L20+L30+L35+L39+L42+L58+L64+L73+L82</f>
        <v>147786.20000000001</v>
      </c>
      <c r="M13" s="6">
        <f t="shared" si="2"/>
        <v>135977.9</v>
      </c>
      <c r="N13" s="6">
        <f>N14+N20+N30+N35+N39+N42+N58+N64+N73+N82+N94</f>
        <v>2398707</v>
      </c>
      <c r="O13" s="15">
        <f t="shared" ref="O13:O76" si="3">F13+G13+H13+I13+J13+K13+L13+M13+N13</f>
        <v>57039664.530000001</v>
      </c>
    </row>
    <row r="14" spans="1:15" s="12" customFormat="1" ht="23.25" hidden="1" customHeight="1" x14ac:dyDescent="0.3">
      <c r="A14" s="3" t="s">
        <v>15</v>
      </c>
      <c r="B14" s="5" t="s">
        <v>10</v>
      </c>
      <c r="C14" s="5" t="s">
        <v>11</v>
      </c>
      <c r="D14" s="5" t="s">
        <v>14</v>
      </c>
      <c r="E14" s="32" t="s">
        <v>15</v>
      </c>
      <c r="F14" s="6">
        <f t="shared" ref="F14:N14" si="4">F15</f>
        <v>14692100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636723.23</v>
      </c>
      <c r="L14" s="6">
        <f t="shared" si="4"/>
        <v>0</v>
      </c>
      <c r="M14" s="6">
        <f t="shared" si="4"/>
        <v>0</v>
      </c>
      <c r="N14" s="6">
        <f t="shared" si="4"/>
        <v>0</v>
      </c>
      <c r="O14" s="15">
        <f t="shared" si="3"/>
        <v>15328823.23</v>
      </c>
    </row>
    <row r="15" spans="1:15" s="12" customFormat="1" ht="21.75" hidden="1" customHeight="1" x14ac:dyDescent="0.3">
      <c r="A15" s="7" t="s">
        <v>17</v>
      </c>
      <c r="B15" s="4" t="s">
        <v>10</v>
      </c>
      <c r="C15" s="4" t="s">
        <v>11</v>
      </c>
      <c r="D15" s="4" t="s">
        <v>16</v>
      </c>
      <c r="E15" s="33" t="s">
        <v>17</v>
      </c>
      <c r="F15" s="8">
        <f>F16+F17+F18</f>
        <v>14692100</v>
      </c>
      <c r="G15" s="8">
        <f>G16+G17+G18</f>
        <v>0</v>
      </c>
      <c r="H15" s="8">
        <f>H16+H17+H18</f>
        <v>0</v>
      </c>
      <c r="I15" s="8">
        <f>I16+I17+I18</f>
        <v>0</v>
      </c>
      <c r="J15" s="8">
        <f>J16+J17+J18</f>
        <v>0</v>
      </c>
      <c r="K15" s="8">
        <f>K16+K17+K18+K19</f>
        <v>636723.23</v>
      </c>
      <c r="L15" s="8">
        <f>L16+L17+L18+L19</f>
        <v>0</v>
      </c>
      <c r="M15" s="8">
        <f>M16+M17+M18+M19</f>
        <v>0</v>
      </c>
      <c r="N15" s="8">
        <f>N16+N17+N18+N19</f>
        <v>0</v>
      </c>
      <c r="O15" s="22">
        <f t="shared" si="3"/>
        <v>15328823.23</v>
      </c>
    </row>
    <row r="16" spans="1:15" s="12" customFormat="1" ht="66" hidden="1" customHeight="1" x14ac:dyDescent="0.3">
      <c r="A16" s="7" t="s">
        <v>19</v>
      </c>
      <c r="B16" s="4" t="s">
        <v>10</v>
      </c>
      <c r="C16" s="4" t="s">
        <v>11</v>
      </c>
      <c r="D16" s="4" t="s">
        <v>18</v>
      </c>
      <c r="E16" s="33" t="s">
        <v>19</v>
      </c>
      <c r="F16" s="8">
        <v>14589200</v>
      </c>
      <c r="G16" s="8">
        <v>0</v>
      </c>
      <c r="H16" s="8">
        <v>0</v>
      </c>
      <c r="I16" s="8">
        <v>0</v>
      </c>
      <c r="J16" s="8">
        <v>0</v>
      </c>
      <c r="K16" s="8">
        <v>636723.23</v>
      </c>
      <c r="L16" s="8">
        <v>0</v>
      </c>
      <c r="M16" s="8">
        <v>0</v>
      </c>
      <c r="N16" s="8">
        <v>0</v>
      </c>
      <c r="O16" s="22">
        <f t="shared" si="3"/>
        <v>15225923.23</v>
      </c>
    </row>
    <row r="17" spans="1:15" s="12" customFormat="1" ht="96" hidden="1" customHeight="1" x14ac:dyDescent="0.3">
      <c r="A17" s="7" t="s">
        <v>21</v>
      </c>
      <c r="B17" s="4" t="s">
        <v>10</v>
      </c>
      <c r="C17" s="4" t="s">
        <v>11</v>
      </c>
      <c r="D17" s="4" t="s">
        <v>20</v>
      </c>
      <c r="E17" s="33" t="s">
        <v>21</v>
      </c>
      <c r="F17" s="8">
        <v>44100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22">
        <f t="shared" si="3"/>
        <v>44100</v>
      </c>
    </row>
    <row r="18" spans="1:15" s="12" customFormat="1" ht="41.25" hidden="1" customHeight="1" x14ac:dyDescent="0.3">
      <c r="A18" s="7" t="s">
        <v>23</v>
      </c>
      <c r="B18" s="4" t="s">
        <v>10</v>
      </c>
      <c r="C18" s="4" t="s">
        <v>11</v>
      </c>
      <c r="D18" s="4" t="s">
        <v>22</v>
      </c>
      <c r="E18" s="33" t="s">
        <v>23</v>
      </c>
      <c r="F18" s="8">
        <v>58800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22">
        <f t="shared" si="3"/>
        <v>58800</v>
      </c>
    </row>
    <row r="19" spans="1:15" s="12" customFormat="1" ht="78" hidden="1" x14ac:dyDescent="0.3">
      <c r="A19" s="7"/>
      <c r="B19" s="4"/>
      <c r="C19" s="4"/>
      <c r="D19" s="4" t="s">
        <v>270</v>
      </c>
      <c r="E19" s="33" t="s">
        <v>271</v>
      </c>
      <c r="F19" s="8"/>
      <c r="G19" s="8"/>
      <c r="H19" s="8"/>
      <c r="I19" s="8"/>
      <c r="J19" s="8"/>
      <c r="K19" s="8">
        <v>0</v>
      </c>
      <c r="L19" s="8">
        <v>0</v>
      </c>
      <c r="M19" s="8">
        <v>0</v>
      </c>
      <c r="N19" s="8">
        <v>0</v>
      </c>
      <c r="O19" s="22">
        <f t="shared" si="3"/>
        <v>0</v>
      </c>
    </row>
    <row r="20" spans="1:15" s="12" customFormat="1" ht="33.450000000000003" hidden="1" customHeight="1" x14ac:dyDescent="0.3">
      <c r="A20" s="3" t="s">
        <v>25</v>
      </c>
      <c r="B20" s="5" t="s">
        <v>10</v>
      </c>
      <c r="C20" s="5" t="s">
        <v>11</v>
      </c>
      <c r="D20" s="5" t="s">
        <v>24</v>
      </c>
      <c r="E20" s="32" t="s">
        <v>25</v>
      </c>
      <c r="F20" s="6">
        <f t="shared" ref="F20:N20" si="5">F21</f>
        <v>4099000</v>
      </c>
      <c r="G20" s="6">
        <f t="shared" si="5"/>
        <v>0</v>
      </c>
      <c r="H20" s="6">
        <f t="shared" si="5"/>
        <v>0</v>
      </c>
      <c r="I20" s="6">
        <f t="shared" si="5"/>
        <v>0</v>
      </c>
      <c r="J20" s="6">
        <f t="shared" si="5"/>
        <v>0</v>
      </c>
      <c r="K20" s="6">
        <f t="shared" si="5"/>
        <v>0</v>
      </c>
      <c r="L20" s="6">
        <f t="shared" si="5"/>
        <v>0</v>
      </c>
      <c r="M20" s="6">
        <f t="shared" si="5"/>
        <v>0</v>
      </c>
      <c r="N20" s="6">
        <f t="shared" si="5"/>
        <v>0</v>
      </c>
      <c r="O20" s="15">
        <f t="shared" si="3"/>
        <v>4099000</v>
      </c>
    </row>
    <row r="21" spans="1:15" s="12" customFormat="1" ht="33.450000000000003" hidden="1" customHeight="1" x14ac:dyDescent="0.3">
      <c r="A21" s="7" t="s">
        <v>27</v>
      </c>
      <c r="B21" s="4" t="s">
        <v>10</v>
      </c>
      <c r="C21" s="4" t="s">
        <v>11</v>
      </c>
      <c r="D21" s="4" t="s">
        <v>26</v>
      </c>
      <c r="E21" s="33" t="s">
        <v>27</v>
      </c>
      <c r="F21" s="8">
        <f t="shared" ref="F21:K21" si="6">F22+F24+F26+F28</f>
        <v>4099000</v>
      </c>
      <c r="G21" s="8">
        <f t="shared" si="6"/>
        <v>0</v>
      </c>
      <c r="H21" s="8">
        <f t="shared" si="6"/>
        <v>0</v>
      </c>
      <c r="I21" s="8">
        <f t="shared" si="6"/>
        <v>0</v>
      </c>
      <c r="J21" s="8">
        <f t="shared" si="6"/>
        <v>0</v>
      </c>
      <c r="K21" s="8">
        <f t="shared" si="6"/>
        <v>0</v>
      </c>
      <c r="L21" s="8">
        <f t="shared" ref="L21:M21" si="7">L22+L24+L26+L28</f>
        <v>0</v>
      </c>
      <c r="M21" s="8">
        <f t="shared" si="7"/>
        <v>0</v>
      </c>
      <c r="N21" s="8">
        <f t="shared" ref="N21" si="8">N22+N24+N26+N28</f>
        <v>0</v>
      </c>
      <c r="O21" s="22">
        <f t="shared" si="3"/>
        <v>4099000</v>
      </c>
    </row>
    <row r="22" spans="1:15" s="12" customFormat="1" ht="62.4" hidden="1" x14ac:dyDescent="0.3">
      <c r="A22" s="7"/>
      <c r="B22" s="4"/>
      <c r="C22" s="4"/>
      <c r="D22" s="4" t="s">
        <v>28</v>
      </c>
      <c r="E22" s="33" t="s">
        <v>29</v>
      </c>
      <c r="F22" s="8">
        <v>1721900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22">
        <f t="shared" si="3"/>
        <v>1721900</v>
      </c>
    </row>
    <row r="23" spans="1:15" s="12" customFormat="1" ht="83.25" hidden="1" customHeight="1" x14ac:dyDescent="0.3">
      <c r="A23" s="7" t="s">
        <v>29</v>
      </c>
      <c r="B23" s="4" t="s">
        <v>10</v>
      </c>
      <c r="C23" s="4" t="s">
        <v>11</v>
      </c>
      <c r="D23" s="4" t="s">
        <v>217</v>
      </c>
      <c r="E23" s="33" t="s">
        <v>218</v>
      </c>
      <c r="F23" s="8">
        <v>0</v>
      </c>
      <c r="G23" s="8">
        <v>1721900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22">
        <f t="shared" si="3"/>
        <v>1721900</v>
      </c>
    </row>
    <row r="24" spans="1:15" s="12" customFormat="1" ht="78" hidden="1" customHeight="1" x14ac:dyDescent="0.3">
      <c r="A24" s="7" t="s">
        <v>31</v>
      </c>
      <c r="B24" s="4" t="s">
        <v>10</v>
      </c>
      <c r="C24" s="4" t="s">
        <v>11</v>
      </c>
      <c r="D24" s="4" t="s">
        <v>30</v>
      </c>
      <c r="E24" s="33" t="s">
        <v>31</v>
      </c>
      <c r="F24" s="8">
        <v>12000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22">
        <f t="shared" si="3"/>
        <v>12000</v>
      </c>
    </row>
    <row r="25" spans="1:15" s="12" customFormat="1" ht="96.75" hidden="1" customHeight="1" x14ac:dyDescent="0.3">
      <c r="A25" s="7"/>
      <c r="B25" s="4"/>
      <c r="C25" s="4"/>
      <c r="D25" s="4" t="s">
        <v>219</v>
      </c>
      <c r="E25" s="33" t="s">
        <v>220</v>
      </c>
      <c r="F25" s="8">
        <v>0</v>
      </c>
      <c r="G25" s="8">
        <v>12000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22">
        <f t="shared" si="3"/>
        <v>12000</v>
      </c>
    </row>
    <row r="26" spans="1:15" s="12" customFormat="1" ht="61.5" hidden="1" customHeight="1" x14ac:dyDescent="0.3">
      <c r="A26" s="7" t="s">
        <v>33</v>
      </c>
      <c r="B26" s="4" t="s">
        <v>10</v>
      </c>
      <c r="C26" s="4" t="s">
        <v>11</v>
      </c>
      <c r="D26" s="4" t="s">
        <v>32</v>
      </c>
      <c r="E26" s="33" t="s">
        <v>33</v>
      </c>
      <c r="F26" s="8">
        <v>2664300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22">
        <f t="shared" si="3"/>
        <v>2664300</v>
      </c>
    </row>
    <row r="27" spans="1:15" s="12" customFormat="1" ht="81.75" hidden="1" customHeight="1" x14ac:dyDescent="0.3">
      <c r="A27" s="7"/>
      <c r="B27" s="4"/>
      <c r="C27" s="4"/>
      <c r="D27" s="4" t="s">
        <v>221</v>
      </c>
      <c r="E27" s="33" t="s">
        <v>222</v>
      </c>
      <c r="F27" s="8">
        <v>0</v>
      </c>
      <c r="G27" s="8">
        <v>2664300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22">
        <f t="shared" si="3"/>
        <v>2664300</v>
      </c>
    </row>
    <row r="28" spans="1:15" s="12" customFormat="1" ht="61.5" hidden="1" customHeight="1" x14ac:dyDescent="0.3">
      <c r="A28" s="7" t="s">
        <v>35</v>
      </c>
      <c r="B28" s="4" t="s">
        <v>10</v>
      </c>
      <c r="C28" s="4" t="s">
        <v>11</v>
      </c>
      <c r="D28" s="4" t="s">
        <v>34</v>
      </c>
      <c r="E28" s="33" t="s">
        <v>35</v>
      </c>
      <c r="F28" s="8">
        <v>-299200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22">
        <f t="shared" si="3"/>
        <v>-299200</v>
      </c>
    </row>
    <row r="29" spans="1:15" s="12" customFormat="1" ht="81" hidden="1" customHeight="1" x14ac:dyDescent="0.3">
      <c r="A29" s="7"/>
      <c r="B29" s="4"/>
      <c r="C29" s="4"/>
      <c r="D29" s="4" t="s">
        <v>223</v>
      </c>
      <c r="E29" s="33" t="s">
        <v>224</v>
      </c>
      <c r="F29" s="8">
        <v>0</v>
      </c>
      <c r="G29" s="8">
        <v>-299200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22">
        <f t="shared" si="3"/>
        <v>-299200</v>
      </c>
    </row>
    <row r="30" spans="1:15" s="12" customFormat="1" ht="21.75" hidden="1" customHeight="1" x14ac:dyDescent="0.3">
      <c r="A30" s="3" t="s">
        <v>37</v>
      </c>
      <c r="B30" s="5" t="s">
        <v>10</v>
      </c>
      <c r="C30" s="5" t="s">
        <v>11</v>
      </c>
      <c r="D30" s="5" t="s">
        <v>36</v>
      </c>
      <c r="E30" s="32" t="s">
        <v>37</v>
      </c>
      <c r="F30" s="6">
        <f t="shared" ref="F30:K30" si="9">F31+F33</f>
        <v>3139900</v>
      </c>
      <c r="G30" s="6">
        <f t="shared" si="9"/>
        <v>0</v>
      </c>
      <c r="H30" s="6">
        <f t="shared" si="9"/>
        <v>0</v>
      </c>
      <c r="I30" s="6">
        <f t="shared" si="9"/>
        <v>0</v>
      </c>
      <c r="J30" s="6">
        <f t="shared" si="9"/>
        <v>0</v>
      </c>
      <c r="K30" s="6">
        <f t="shared" si="9"/>
        <v>0</v>
      </c>
      <c r="L30" s="6">
        <f t="shared" ref="L30:M30" si="10">L31+L33</f>
        <v>0</v>
      </c>
      <c r="M30" s="6">
        <f t="shared" si="10"/>
        <v>0</v>
      </c>
      <c r="N30" s="6">
        <f t="shared" ref="N30" si="11">N31+N33</f>
        <v>0</v>
      </c>
      <c r="O30" s="15">
        <f t="shared" si="3"/>
        <v>3139900</v>
      </c>
    </row>
    <row r="31" spans="1:15" s="12" customFormat="1" ht="21" hidden="1" customHeight="1" x14ac:dyDescent="0.3">
      <c r="A31" s="7" t="s">
        <v>39</v>
      </c>
      <c r="B31" s="4" t="s">
        <v>10</v>
      </c>
      <c r="C31" s="4" t="s">
        <v>11</v>
      </c>
      <c r="D31" s="4" t="s">
        <v>38</v>
      </c>
      <c r="E31" s="33" t="s">
        <v>39</v>
      </c>
      <c r="F31" s="8">
        <f t="shared" ref="F31:N31" si="12">F32</f>
        <v>3117000</v>
      </c>
      <c r="G31" s="8">
        <f t="shared" si="12"/>
        <v>0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>
        <f t="shared" si="12"/>
        <v>0</v>
      </c>
      <c r="N31" s="8">
        <f t="shared" si="12"/>
        <v>0</v>
      </c>
      <c r="O31" s="22">
        <f t="shared" si="3"/>
        <v>3117000</v>
      </c>
    </row>
    <row r="32" spans="1:15" s="12" customFormat="1" ht="20.25" hidden="1" customHeight="1" x14ac:dyDescent="0.3">
      <c r="A32" s="7" t="s">
        <v>39</v>
      </c>
      <c r="B32" s="4" t="s">
        <v>10</v>
      </c>
      <c r="C32" s="4" t="s">
        <v>11</v>
      </c>
      <c r="D32" s="4" t="s">
        <v>40</v>
      </c>
      <c r="E32" s="33" t="s">
        <v>39</v>
      </c>
      <c r="F32" s="8">
        <v>3117000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22">
        <f t="shared" si="3"/>
        <v>3117000</v>
      </c>
    </row>
    <row r="33" spans="1:15" s="12" customFormat="1" ht="20.25" hidden="1" customHeight="1" x14ac:dyDescent="0.3">
      <c r="A33" s="7" t="s">
        <v>42</v>
      </c>
      <c r="B33" s="4" t="s">
        <v>10</v>
      </c>
      <c r="C33" s="4" t="s">
        <v>11</v>
      </c>
      <c r="D33" s="4" t="s">
        <v>41</v>
      </c>
      <c r="E33" s="33" t="s">
        <v>42</v>
      </c>
      <c r="F33" s="8">
        <f t="shared" ref="F33:N33" si="13">F34</f>
        <v>22900</v>
      </c>
      <c r="G33" s="8">
        <f t="shared" si="13"/>
        <v>0</v>
      </c>
      <c r="H33" s="8">
        <f t="shared" si="13"/>
        <v>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0</v>
      </c>
      <c r="M33" s="8">
        <f t="shared" si="13"/>
        <v>0</v>
      </c>
      <c r="N33" s="8">
        <f t="shared" si="13"/>
        <v>0</v>
      </c>
      <c r="O33" s="22">
        <f t="shared" si="3"/>
        <v>22900</v>
      </c>
    </row>
    <row r="34" spans="1:15" s="12" customFormat="1" ht="38.25" hidden="1" customHeight="1" x14ac:dyDescent="0.3">
      <c r="A34" s="7" t="s">
        <v>44</v>
      </c>
      <c r="B34" s="4" t="s">
        <v>10</v>
      </c>
      <c r="C34" s="4" t="s">
        <v>11</v>
      </c>
      <c r="D34" s="4" t="s">
        <v>43</v>
      </c>
      <c r="E34" s="33" t="s">
        <v>172</v>
      </c>
      <c r="F34" s="8">
        <v>22900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22">
        <f t="shared" si="3"/>
        <v>22900</v>
      </c>
    </row>
    <row r="35" spans="1:15" s="12" customFormat="1" ht="24.75" hidden="1" customHeight="1" x14ac:dyDescent="0.3">
      <c r="A35" s="3" t="s">
        <v>46</v>
      </c>
      <c r="B35" s="5" t="s">
        <v>10</v>
      </c>
      <c r="C35" s="5" t="s">
        <v>11</v>
      </c>
      <c r="D35" s="5" t="s">
        <v>45</v>
      </c>
      <c r="E35" s="32" t="s">
        <v>46</v>
      </c>
      <c r="F35" s="6">
        <f t="shared" ref="F35:N35" si="14">F36</f>
        <v>5252500</v>
      </c>
      <c r="G35" s="6">
        <f t="shared" si="14"/>
        <v>0</v>
      </c>
      <c r="H35" s="6">
        <f t="shared" si="14"/>
        <v>0</v>
      </c>
      <c r="I35" s="6">
        <f t="shared" si="14"/>
        <v>0</v>
      </c>
      <c r="J35" s="6">
        <f t="shared" si="14"/>
        <v>0</v>
      </c>
      <c r="K35" s="6">
        <f t="shared" si="14"/>
        <v>0</v>
      </c>
      <c r="L35" s="6">
        <f t="shared" si="14"/>
        <v>0</v>
      </c>
      <c r="M35" s="6">
        <f t="shared" si="14"/>
        <v>0</v>
      </c>
      <c r="N35" s="6">
        <f t="shared" si="14"/>
        <v>0</v>
      </c>
      <c r="O35" s="15">
        <f t="shared" si="3"/>
        <v>5252500</v>
      </c>
    </row>
    <row r="36" spans="1:15" s="12" customFormat="1" ht="21.75" hidden="1" customHeight="1" x14ac:dyDescent="0.3">
      <c r="A36" s="7" t="s">
        <v>48</v>
      </c>
      <c r="B36" s="4" t="s">
        <v>10</v>
      </c>
      <c r="C36" s="4" t="s">
        <v>11</v>
      </c>
      <c r="D36" s="4" t="s">
        <v>47</v>
      </c>
      <c r="E36" s="33" t="s">
        <v>48</v>
      </c>
      <c r="F36" s="8">
        <f t="shared" ref="F36:K36" si="15">F37+F38</f>
        <v>5252500</v>
      </c>
      <c r="G36" s="8">
        <f t="shared" si="15"/>
        <v>0</v>
      </c>
      <c r="H36" s="8">
        <f t="shared" si="15"/>
        <v>0</v>
      </c>
      <c r="I36" s="8">
        <f t="shared" si="15"/>
        <v>0</v>
      </c>
      <c r="J36" s="8">
        <f t="shared" si="15"/>
        <v>0</v>
      </c>
      <c r="K36" s="8">
        <f t="shared" si="15"/>
        <v>0</v>
      </c>
      <c r="L36" s="8">
        <f t="shared" ref="L36:M36" si="16">L37+L38</f>
        <v>0</v>
      </c>
      <c r="M36" s="8">
        <f t="shared" si="16"/>
        <v>0</v>
      </c>
      <c r="N36" s="8">
        <f t="shared" ref="N36" si="17">N37+N38</f>
        <v>0</v>
      </c>
      <c r="O36" s="22">
        <f t="shared" si="3"/>
        <v>5252500</v>
      </c>
    </row>
    <row r="37" spans="1:15" s="12" customFormat="1" ht="20.25" hidden="1" customHeight="1" x14ac:dyDescent="0.3">
      <c r="A37" s="7" t="s">
        <v>50</v>
      </c>
      <c r="B37" s="4" t="s">
        <v>10</v>
      </c>
      <c r="C37" s="4" t="s">
        <v>11</v>
      </c>
      <c r="D37" s="4" t="s">
        <v>49</v>
      </c>
      <c r="E37" s="33" t="s">
        <v>50</v>
      </c>
      <c r="F37" s="8">
        <v>524000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22">
        <f t="shared" si="3"/>
        <v>524000</v>
      </c>
    </row>
    <row r="38" spans="1:15" s="12" customFormat="1" ht="21" hidden="1" customHeight="1" x14ac:dyDescent="0.3">
      <c r="A38" s="7" t="s">
        <v>52</v>
      </c>
      <c r="B38" s="4" t="s">
        <v>10</v>
      </c>
      <c r="C38" s="4" t="s">
        <v>11</v>
      </c>
      <c r="D38" s="4" t="s">
        <v>51</v>
      </c>
      <c r="E38" s="33" t="s">
        <v>52</v>
      </c>
      <c r="F38" s="8">
        <v>4728500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22">
        <f t="shared" si="3"/>
        <v>4728500</v>
      </c>
    </row>
    <row r="39" spans="1:15" s="12" customFormat="1" ht="23.25" hidden="1" customHeight="1" x14ac:dyDescent="0.3">
      <c r="A39" s="3" t="s">
        <v>54</v>
      </c>
      <c r="B39" s="5" t="s">
        <v>10</v>
      </c>
      <c r="C39" s="5" t="s">
        <v>11</v>
      </c>
      <c r="D39" s="5" t="s">
        <v>53</v>
      </c>
      <c r="E39" s="32" t="s">
        <v>54</v>
      </c>
      <c r="F39" s="6">
        <f t="shared" ref="F39:N40" si="18">F40</f>
        <v>552300</v>
      </c>
      <c r="G39" s="6">
        <f t="shared" si="18"/>
        <v>0</v>
      </c>
      <c r="H39" s="6">
        <f t="shared" si="18"/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26630.720000000001</v>
      </c>
      <c r="N39" s="6">
        <f t="shared" si="18"/>
        <v>0</v>
      </c>
      <c r="O39" s="15">
        <f t="shared" si="3"/>
        <v>578930.72</v>
      </c>
    </row>
    <row r="40" spans="1:15" s="12" customFormat="1" ht="33.450000000000003" hidden="1" customHeight="1" x14ac:dyDescent="0.3">
      <c r="A40" s="7" t="s">
        <v>56</v>
      </c>
      <c r="B40" s="4" t="s">
        <v>10</v>
      </c>
      <c r="C40" s="4" t="s">
        <v>11</v>
      </c>
      <c r="D40" s="4" t="s">
        <v>55</v>
      </c>
      <c r="E40" s="33" t="s">
        <v>56</v>
      </c>
      <c r="F40" s="8">
        <f t="shared" si="18"/>
        <v>552300</v>
      </c>
      <c r="G40" s="8">
        <f t="shared" si="18"/>
        <v>0</v>
      </c>
      <c r="H40" s="8">
        <f t="shared" si="18"/>
        <v>0</v>
      </c>
      <c r="I40" s="8">
        <f t="shared" si="18"/>
        <v>0</v>
      </c>
      <c r="J40" s="8">
        <f t="shared" si="18"/>
        <v>0</v>
      </c>
      <c r="K40" s="8">
        <f t="shared" si="18"/>
        <v>0</v>
      </c>
      <c r="L40" s="8">
        <f t="shared" si="18"/>
        <v>0</v>
      </c>
      <c r="M40" s="8">
        <f t="shared" si="18"/>
        <v>26630.720000000001</v>
      </c>
      <c r="N40" s="8">
        <f t="shared" si="18"/>
        <v>0</v>
      </c>
      <c r="O40" s="22">
        <f t="shared" si="3"/>
        <v>578930.72</v>
      </c>
    </row>
    <row r="41" spans="1:15" s="12" customFormat="1" ht="44.25" hidden="1" customHeight="1" x14ac:dyDescent="0.3">
      <c r="A41" s="7" t="s">
        <v>58</v>
      </c>
      <c r="B41" s="4" t="s">
        <v>10</v>
      </c>
      <c r="C41" s="4" t="s">
        <v>11</v>
      </c>
      <c r="D41" s="4" t="s">
        <v>57</v>
      </c>
      <c r="E41" s="33" t="s">
        <v>58</v>
      </c>
      <c r="F41" s="8">
        <v>552300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26630.720000000001</v>
      </c>
      <c r="N41" s="8">
        <v>0</v>
      </c>
      <c r="O41" s="22">
        <f t="shared" si="3"/>
        <v>578930.72</v>
      </c>
    </row>
    <row r="42" spans="1:15" s="12" customFormat="1" ht="33.450000000000003" hidden="1" customHeight="1" x14ac:dyDescent="0.3">
      <c r="A42" s="3" t="s">
        <v>60</v>
      </c>
      <c r="B42" s="5" t="s">
        <v>10</v>
      </c>
      <c r="C42" s="5" t="s">
        <v>11</v>
      </c>
      <c r="D42" s="5" t="s">
        <v>59</v>
      </c>
      <c r="E42" s="32" t="s">
        <v>60</v>
      </c>
      <c r="F42" s="6">
        <f t="shared" ref="F42:K42" si="19">F43+F52+F55</f>
        <v>18044100</v>
      </c>
      <c r="G42" s="6">
        <f t="shared" si="19"/>
        <v>0</v>
      </c>
      <c r="H42" s="6">
        <f t="shared" si="19"/>
        <v>0</v>
      </c>
      <c r="I42" s="6">
        <f t="shared" si="19"/>
        <v>0</v>
      </c>
      <c r="J42" s="6">
        <f t="shared" si="19"/>
        <v>0</v>
      </c>
      <c r="K42" s="6">
        <f t="shared" si="19"/>
        <v>0</v>
      </c>
      <c r="L42" s="6">
        <f t="shared" ref="L42:M42" si="20">L43+L52+L55</f>
        <v>1175</v>
      </c>
      <c r="M42" s="6">
        <f t="shared" si="20"/>
        <v>0</v>
      </c>
      <c r="N42" s="6">
        <f t="shared" ref="N42" si="21">N43+N52+N55</f>
        <v>0</v>
      </c>
      <c r="O42" s="15">
        <f t="shared" si="3"/>
        <v>18045275</v>
      </c>
    </row>
    <row r="43" spans="1:15" s="12" customFormat="1" ht="83.7" hidden="1" customHeight="1" x14ac:dyDescent="0.3">
      <c r="A43" s="7" t="s">
        <v>62</v>
      </c>
      <c r="B43" s="4" t="s">
        <v>10</v>
      </c>
      <c r="C43" s="4" t="s">
        <v>11</v>
      </c>
      <c r="D43" s="4" t="s">
        <v>61</v>
      </c>
      <c r="E43" s="33" t="s">
        <v>62</v>
      </c>
      <c r="F43" s="8">
        <f t="shared" ref="F43:K43" si="22">F44+F46+F48+F50</f>
        <v>17942600</v>
      </c>
      <c r="G43" s="8">
        <f t="shared" si="22"/>
        <v>0</v>
      </c>
      <c r="H43" s="8">
        <f t="shared" si="22"/>
        <v>0</v>
      </c>
      <c r="I43" s="8">
        <f t="shared" si="22"/>
        <v>0</v>
      </c>
      <c r="J43" s="8">
        <f t="shared" si="22"/>
        <v>0</v>
      </c>
      <c r="K43" s="8">
        <f t="shared" si="22"/>
        <v>0</v>
      </c>
      <c r="L43" s="8">
        <f t="shared" ref="L43:M43" si="23">L44+L46+L48+L50</f>
        <v>0</v>
      </c>
      <c r="M43" s="8">
        <f t="shared" si="23"/>
        <v>0</v>
      </c>
      <c r="N43" s="8">
        <f t="shared" ref="N43" si="24">N44+N46+N48+N50</f>
        <v>0</v>
      </c>
      <c r="O43" s="22">
        <f t="shared" si="3"/>
        <v>17942600</v>
      </c>
    </row>
    <row r="44" spans="1:15" s="12" customFormat="1" ht="57" hidden="1" customHeight="1" x14ac:dyDescent="0.3">
      <c r="A44" s="7" t="s">
        <v>64</v>
      </c>
      <c r="B44" s="4" t="s">
        <v>10</v>
      </c>
      <c r="C44" s="4" t="s">
        <v>11</v>
      </c>
      <c r="D44" s="4" t="s">
        <v>63</v>
      </c>
      <c r="E44" s="33" t="s">
        <v>64</v>
      </c>
      <c r="F44" s="8">
        <f t="shared" ref="F44:N44" si="25">F45</f>
        <v>17400000</v>
      </c>
      <c r="G44" s="8">
        <f t="shared" si="25"/>
        <v>0</v>
      </c>
      <c r="H44" s="8">
        <f t="shared" si="25"/>
        <v>0</v>
      </c>
      <c r="I44" s="8">
        <f t="shared" si="25"/>
        <v>0</v>
      </c>
      <c r="J44" s="8">
        <f t="shared" si="25"/>
        <v>0</v>
      </c>
      <c r="K44" s="8">
        <f t="shared" si="25"/>
        <v>0</v>
      </c>
      <c r="L44" s="8">
        <f t="shared" si="25"/>
        <v>0</v>
      </c>
      <c r="M44" s="8">
        <f t="shared" si="25"/>
        <v>0</v>
      </c>
      <c r="N44" s="8">
        <f t="shared" si="25"/>
        <v>0</v>
      </c>
      <c r="O44" s="22">
        <f t="shared" si="3"/>
        <v>17400000</v>
      </c>
    </row>
    <row r="45" spans="1:15" s="12" customFormat="1" ht="88.5" hidden="1" customHeight="1" x14ac:dyDescent="0.3">
      <c r="A45" s="7" t="s">
        <v>66</v>
      </c>
      <c r="B45" s="4" t="s">
        <v>10</v>
      </c>
      <c r="C45" s="4" t="s">
        <v>11</v>
      </c>
      <c r="D45" s="4" t="s">
        <v>65</v>
      </c>
      <c r="E45" s="33" t="s">
        <v>66</v>
      </c>
      <c r="F45" s="8">
        <v>17400000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22">
        <f t="shared" si="3"/>
        <v>17400000</v>
      </c>
    </row>
    <row r="46" spans="1:15" s="12" customFormat="1" ht="72.75" hidden="1" customHeight="1" x14ac:dyDescent="0.3">
      <c r="A46" s="7" t="s">
        <v>68</v>
      </c>
      <c r="B46" s="4" t="s">
        <v>10</v>
      </c>
      <c r="C46" s="4" t="s">
        <v>11</v>
      </c>
      <c r="D46" s="4" t="s">
        <v>67</v>
      </c>
      <c r="E46" s="33" t="s">
        <v>68</v>
      </c>
      <c r="F46" s="8">
        <f t="shared" ref="F46:N46" si="26">F47</f>
        <v>23200</v>
      </c>
      <c r="G46" s="8">
        <f t="shared" si="26"/>
        <v>0</v>
      </c>
      <c r="H46" s="8">
        <f t="shared" si="26"/>
        <v>0</v>
      </c>
      <c r="I46" s="8">
        <f t="shared" si="26"/>
        <v>0</v>
      </c>
      <c r="J46" s="8">
        <f t="shared" si="26"/>
        <v>0</v>
      </c>
      <c r="K46" s="8">
        <f t="shared" si="26"/>
        <v>0</v>
      </c>
      <c r="L46" s="8">
        <f t="shared" si="26"/>
        <v>0</v>
      </c>
      <c r="M46" s="8">
        <f t="shared" si="26"/>
        <v>0</v>
      </c>
      <c r="N46" s="8">
        <f t="shared" si="26"/>
        <v>0</v>
      </c>
      <c r="O46" s="22">
        <f t="shared" si="3"/>
        <v>23200</v>
      </c>
    </row>
    <row r="47" spans="1:15" s="12" customFormat="1" ht="74.25" hidden="1" customHeight="1" x14ac:dyDescent="0.3">
      <c r="A47" s="7" t="s">
        <v>70</v>
      </c>
      <c r="B47" s="4" t="s">
        <v>10</v>
      </c>
      <c r="C47" s="4" t="s">
        <v>11</v>
      </c>
      <c r="D47" s="4" t="s">
        <v>69</v>
      </c>
      <c r="E47" s="33" t="s">
        <v>70</v>
      </c>
      <c r="F47" s="8">
        <v>23200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22">
        <f t="shared" si="3"/>
        <v>23200</v>
      </c>
    </row>
    <row r="48" spans="1:15" s="12" customFormat="1" ht="74.25" hidden="1" customHeight="1" x14ac:dyDescent="0.3">
      <c r="A48" s="7" t="s">
        <v>72</v>
      </c>
      <c r="B48" s="4" t="s">
        <v>10</v>
      </c>
      <c r="C48" s="4" t="s">
        <v>11</v>
      </c>
      <c r="D48" s="4" t="s">
        <v>71</v>
      </c>
      <c r="E48" s="33" t="s">
        <v>72</v>
      </c>
      <c r="F48" s="8">
        <f t="shared" ref="F48:N48" si="27">F49</f>
        <v>77600</v>
      </c>
      <c r="G48" s="8">
        <f t="shared" si="27"/>
        <v>0</v>
      </c>
      <c r="H48" s="8">
        <f t="shared" si="27"/>
        <v>0</v>
      </c>
      <c r="I48" s="8">
        <f t="shared" si="27"/>
        <v>0</v>
      </c>
      <c r="J48" s="8">
        <f t="shared" si="27"/>
        <v>0</v>
      </c>
      <c r="K48" s="8">
        <f t="shared" si="27"/>
        <v>0</v>
      </c>
      <c r="L48" s="8">
        <f t="shared" si="27"/>
        <v>0</v>
      </c>
      <c r="M48" s="8">
        <f t="shared" si="27"/>
        <v>0</v>
      </c>
      <c r="N48" s="8">
        <f t="shared" si="27"/>
        <v>0</v>
      </c>
      <c r="O48" s="22">
        <f t="shared" si="3"/>
        <v>77600</v>
      </c>
    </row>
    <row r="49" spans="1:15" s="12" customFormat="1" ht="60.75" hidden="1" customHeight="1" x14ac:dyDescent="0.3">
      <c r="A49" s="7" t="s">
        <v>74</v>
      </c>
      <c r="B49" s="4" t="s">
        <v>10</v>
      </c>
      <c r="C49" s="4" t="s">
        <v>11</v>
      </c>
      <c r="D49" s="4" t="s">
        <v>73</v>
      </c>
      <c r="E49" s="33" t="s">
        <v>74</v>
      </c>
      <c r="F49" s="8">
        <v>77600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2">
        <f t="shared" si="3"/>
        <v>77600</v>
      </c>
    </row>
    <row r="50" spans="1:15" s="12" customFormat="1" ht="36.75" hidden="1" customHeight="1" x14ac:dyDescent="0.3">
      <c r="A50" s="7" t="s">
        <v>76</v>
      </c>
      <c r="B50" s="4" t="s">
        <v>10</v>
      </c>
      <c r="C50" s="4" t="s">
        <v>11</v>
      </c>
      <c r="D50" s="4" t="s">
        <v>75</v>
      </c>
      <c r="E50" s="33" t="s">
        <v>76</v>
      </c>
      <c r="F50" s="8">
        <f t="shared" ref="F50:N50" si="28">F51</f>
        <v>441800</v>
      </c>
      <c r="G50" s="8">
        <f t="shared" si="28"/>
        <v>0</v>
      </c>
      <c r="H50" s="8">
        <f t="shared" si="28"/>
        <v>0</v>
      </c>
      <c r="I50" s="8">
        <f t="shared" si="28"/>
        <v>0</v>
      </c>
      <c r="J50" s="8">
        <f t="shared" si="28"/>
        <v>0</v>
      </c>
      <c r="K50" s="8">
        <f t="shared" si="28"/>
        <v>0</v>
      </c>
      <c r="L50" s="8">
        <f t="shared" si="28"/>
        <v>0</v>
      </c>
      <c r="M50" s="8">
        <f t="shared" si="28"/>
        <v>0</v>
      </c>
      <c r="N50" s="8">
        <f t="shared" si="28"/>
        <v>0</v>
      </c>
      <c r="O50" s="22">
        <f t="shared" si="3"/>
        <v>441800</v>
      </c>
    </row>
    <row r="51" spans="1:15" s="12" customFormat="1" ht="33.450000000000003" hidden="1" customHeight="1" x14ac:dyDescent="0.3">
      <c r="A51" s="7" t="s">
        <v>78</v>
      </c>
      <c r="B51" s="4" t="s">
        <v>10</v>
      </c>
      <c r="C51" s="4" t="s">
        <v>11</v>
      </c>
      <c r="D51" s="4" t="s">
        <v>77</v>
      </c>
      <c r="E51" s="33" t="s">
        <v>78</v>
      </c>
      <c r="F51" s="8">
        <v>441800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2">
        <f t="shared" si="3"/>
        <v>441800</v>
      </c>
    </row>
    <row r="52" spans="1:15" s="12" customFormat="1" ht="21" hidden="1" customHeight="1" x14ac:dyDescent="0.3">
      <c r="A52" s="7" t="s">
        <v>80</v>
      </c>
      <c r="B52" s="4" t="s">
        <v>10</v>
      </c>
      <c r="C52" s="4" t="s">
        <v>11</v>
      </c>
      <c r="D52" s="4" t="s">
        <v>79</v>
      </c>
      <c r="E52" s="33" t="s">
        <v>80</v>
      </c>
      <c r="F52" s="8">
        <f t="shared" ref="F52:N53" si="29">F53</f>
        <v>11500</v>
      </c>
      <c r="G52" s="8">
        <f t="shared" si="29"/>
        <v>0</v>
      </c>
      <c r="H52" s="8">
        <f t="shared" si="29"/>
        <v>0</v>
      </c>
      <c r="I52" s="8">
        <f t="shared" si="29"/>
        <v>0</v>
      </c>
      <c r="J52" s="8">
        <f t="shared" si="29"/>
        <v>0</v>
      </c>
      <c r="K52" s="8">
        <f t="shared" si="29"/>
        <v>0</v>
      </c>
      <c r="L52" s="8">
        <f t="shared" si="29"/>
        <v>1175</v>
      </c>
      <c r="M52" s="8">
        <f t="shared" si="29"/>
        <v>0</v>
      </c>
      <c r="N52" s="8">
        <f t="shared" si="29"/>
        <v>0</v>
      </c>
      <c r="O52" s="22">
        <f t="shared" si="3"/>
        <v>12675</v>
      </c>
    </row>
    <row r="53" spans="1:15" s="12" customFormat="1" ht="50.1" hidden="1" customHeight="1" x14ac:dyDescent="0.3">
      <c r="A53" s="7" t="s">
        <v>82</v>
      </c>
      <c r="B53" s="4" t="s">
        <v>10</v>
      </c>
      <c r="C53" s="4" t="s">
        <v>11</v>
      </c>
      <c r="D53" s="4" t="s">
        <v>81</v>
      </c>
      <c r="E53" s="33" t="s">
        <v>82</v>
      </c>
      <c r="F53" s="8">
        <f t="shared" si="29"/>
        <v>11500</v>
      </c>
      <c r="G53" s="8">
        <f t="shared" si="29"/>
        <v>0</v>
      </c>
      <c r="H53" s="8">
        <f t="shared" si="29"/>
        <v>0</v>
      </c>
      <c r="I53" s="8">
        <f t="shared" si="29"/>
        <v>0</v>
      </c>
      <c r="J53" s="8">
        <f t="shared" si="29"/>
        <v>0</v>
      </c>
      <c r="K53" s="8">
        <f>K54</f>
        <v>0</v>
      </c>
      <c r="L53" s="8">
        <f>L54</f>
        <v>1175</v>
      </c>
      <c r="M53" s="8">
        <f>M54</f>
        <v>0</v>
      </c>
      <c r="N53" s="8">
        <f>N54</f>
        <v>0</v>
      </c>
      <c r="O53" s="22">
        <f t="shared" si="3"/>
        <v>12675</v>
      </c>
    </row>
    <row r="54" spans="1:15" s="12" customFormat="1" ht="45.75" hidden="1" customHeight="1" x14ac:dyDescent="0.3">
      <c r="A54" s="7" t="s">
        <v>84</v>
      </c>
      <c r="B54" s="4" t="s">
        <v>10</v>
      </c>
      <c r="C54" s="4" t="s">
        <v>11</v>
      </c>
      <c r="D54" s="4" t="s">
        <v>83</v>
      </c>
      <c r="E54" s="33" t="s">
        <v>84</v>
      </c>
      <c r="F54" s="8">
        <v>11500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1175</v>
      </c>
      <c r="M54" s="8">
        <v>0</v>
      </c>
      <c r="N54" s="8">
        <v>0</v>
      </c>
      <c r="O54" s="22">
        <f t="shared" si="3"/>
        <v>12675</v>
      </c>
    </row>
    <row r="55" spans="1:15" s="12" customFormat="1" ht="69" hidden="1" customHeight="1" x14ac:dyDescent="0.3">
      <c r="A55" s="7" t="s">
        <v>86</v>
      </c>
      <c r="B55" s="4" t="s">
        <v>10</v>
      </c>
      <c r="C55" s="4" t="s">
        <v>11</v>
      </c>
      <c r="D55" s="4" t="s">
        <v>85</v>
      </c>
      <c r="E55" s="33" t="s">
        <v>86</v>
      </c>
      <c r="F55" s="8">
        <f t="shared" ref="F55:N56" si="30">F56</f>
        <v>90000</v>
      </c>
      <c r="G55" s="8">
        <f t="shared" si="30"/>
        <v>0</v>
      </c>
      <c r="H55" s="8">
        <f t="shared" si="30"/>
        <v>0</v>
      </c>
      <c r="I55" s="8">
        <f t="shared" si="30"/>
        <v>0</v>
      </c>
      <c r="J55" s="8">
        <f t="shared" si="30"/>
        <v>0</v>
      </c>
      <c r="K55" s="8">
        <f t="shared" si="30"/>
        <v>0</v>
      </c>
      <c r="L55" s="8">
        <f t="shared" si="30"/>
        <v>0</v>
      </c>
      <c r="M55" s="8">
        <f t="shared" si="30"/>
        <v>0</v>
      </c>
      <c r="N55" s="8">
        <f t="shared" si="30"/>
        <v>0</v>
      </c>
      <c r="O55" s="22">
        <f t="shared" si="3"/>
        <v>90000</v>
      </c>
    </row>
    <row r="56" spans="1:15" s="12" customFormat="1" ht="72.75" hidden="1" customHeight="1" x14ac:dyDescent="0.3">
      <c r="A56" s="7" t="s">
        <v>88</v>
      </c>
      <c r="B56" s="4" t="s">
        <v>10</v>
      </c>
      <c r="C56" s="4" t="s">
        <v>11</v>
      </c>
      <c r="D56" s="4" t="s">
        <v>87</v>
      </c>
      <c r="E56" s="33" t="s">
        <v>88</v>
      </c>
      <c r="F56" s="8">
        <f t="shared" si="30"/>
        <v>90000</v>
      </c>
      <c r="G56" s="8">
        <f t="shared" si="30"/>
        <v>0</v>
      </c>
      <c r="H56" s="8">
        <f t="shared" si="30"/>
        <v>0</v>
      </c>
      <c r="I56" s="8">
        <f t="shared" si="30"/>
        <v>0</v>
      </c>
      <c r="J56" s="8">
        <f t="shared" si="30"/>
        <v>0</v>
      </c>
      <c r="K56" s="8">
        <f t="shared" si="30"/>
        <v>0</v>
      </c>
      <c r="L56" s="8">
        <f t="shared" si="30"/>
        <v>0</v>
      </c>
      <c r="M56" s="8">
        <f t="shared" si="30"/>
        <v>0</v>
      </c>
      <c r="N56" s="8">
        <f t="shared" si="30"/>
        <v>0</v>
      </c>
      <c r="O56" s="22">
        <f t="shared" si="3"/>
        <v>90000</v>
      </c>
    </row>
    <row r="57" spans="1:15" s="12" customFormat="1" ht="69.75" hidden="1" customHeight="1" x14ac:dyDescent="0.3">
      <c r="A57" s="7" t="s">
        <v>90</v>
      </c>
      <c r="B57" s="4" t="s">
        <v>10</v>
      </c>
      <c r="C57" s="4" t="s">
        <v>11</v>
      </c>
      <c r="D57" s="4" t="s">
        <v>89</v>
      </c>
      <c r="E57" s="33" t="s">
        <v>90</v>
      </c>
      <c r="F57" s="8">
        <v>90000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22">
        <f t="shared" si="3"/>
        <v>90000</v>
      </c>
    </row>
    <row r="58" spans="1:15" s="16" customFormat="1" ht="22.5" hidden="1" customHeight="1" x14ac:dyDescent="0.3">
      <c r="A58" s="3" t="s">
        <v>92</v>
      </c>
      <c r="B58" s="30" t="s">
        <v>10</v>
      </c>
      <c r="C58" s="30" t="s">
        <v>11</v>
      </c>
      <c r="D58" s="30" t="s">
        <v>91</v>
      </c>
      <c r="E58" s="32" t="s">
        <v>92</v>
      </c>
      <c r="F58" s="6">
        <f t="shared" ref="F58:N58" si="31">F59</f>
        <v>38200</v>
      </c>
      <c r="G58" s="6">
        <f t="shared" si="31"/>
        <v>0</v>
      </c>
      <c r="H58" s="6">
        <f t="shared" si="31"/>
        <v>0</v>
      </c>
      <c r="I58" s="6">
        <f t="shared" si="31"/>
        <v>0</v>
      </c>
      <c r="J58" s="6">
        <f t="shared" si="31"/>
        <v>0</v>
      </c>
      <c r="K58" s="6">
        <f t="shared" si="31"/>
        <v>0</v>
      </c>
      <c r="L58" s="6">
        <f t="shared" si="31"/>
        <v>2533</v>
      </c>
      <c r="M58" s="6">
        <f t="shared" si="31"/>
        <v>0</v>
      </c>
      <c r="N58" s="6">
        <f t="shared" si="31"/>
        <v>0</v>
      </c>
      <c r="O58" s="15">
        <f t="shared" si="3"/>
        <v>40733</v>
      </c>
    </row>
    <row r="59" spans="1:15" s="12" customFormat="1" ht="21" hidden="1" customHeight="1" x14ac:dyDescent="0.3">
      <c r="A59" s="7" t="s">
        <v>94</v>
      </c>
      <c r="B59" s="4" t="s">
        <v>10</v>
      </c>
      <c r="C59" s="4" t="s">
        <v>11</v>
      </c>
      <c r="D59" s="4" t="s">
        <v>93</v>
      </c>
      <c r="E59" s="33" t="s">
        <v>94</v>
      </c>
      <c r="F59" s="8">
        <f t="shared" ref="F59:K59" si="32">F60+F61+F63</f>
        <v>38200</v>
      </c>
      <c r="G59" s="8">
        <f t="shared" si="32"/>
        <v>0</v>
      </c>
      <c r="H59" s="8">
        <f t="shared" si="32"/>
        <v>0</v>
      </c>
      <c r="I59" s="8">
        <f t="shared" si="32"/>
        <v>0</v>
      </c>
      <c r="J59" s="8">
        <f t="shared" si="32"/>
        <v>0</v>
      </c>
      <c r="K59" s="8">
        <f t="shared" si="32"/>
        <v>0</v>
      </c>
      <c r="L59" s="8">
        <f t="shared" ref="L59:M59" si="33">L60+L61+L63</f>
        <v>2533</v>
      </c>
      <c r="M59" s="8">
        <f t="shared" si="33"/>
        <v>0</v>
      </c>
      <c r="N59" s="8">
        <f t="shared" ref="N59" si="34">N60+N61+N63</f>
        <v>0</v>
      </c>
      <c r="O59" s="22">
        <f t="shared" si="3"/>
        <v>40733</v>
      </c>
    </row>
    <row r="60" spans="1:15" s="12" customFormat="1" ht="33.450000000000003" hidden="1" customHeight="1" x14ac:dyDescent="0.3">
      <c r="A60" s="7" t="s">
        <v>96</v>
      </c>
      <c r="B60" s="4" t="s">
        <v>10</v>
      </c>
      <c r="C60" s="4" t="s">
        <v>11</v>
      </c>
      <c r="D60" s="4" t="s">
        <v>95</v>
      </c>
      <c r="E60" s="33" t="s">
        <v>173</v>
      </c>
      <c r="F60" s="8">
        <v>37000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2533</v>
      </c>
      <c r="M60" s="8">
        <v>0</v>
      </c>
      <c r="N60" s="8">
        <v>0</v>
      </c>
      <c r="O60" s="22">
        <f t="shared" si="3"/>
        <v>39533</v>
      </c>
    </row>
    <row r="61" spans="1:15" s="12" customFormat="1" ht="18.75" hidden="1" customHeight="1" x14ac:dyDescent="0.3">
      <c r="A61" s="7" t="s">
        <v>98</v>
      </c>
      <c r="B61" s="4" t="s">
        <v>10</v>
      </c>
      <c r="C61" s="4" t="s">
        <v>11</v>
      </c>
      <c r="D61" s="4" t="s">
        <v>97</v>
      </c>
      <c r="E61" s="33" t="s">
        <v>98</v>
      </c>
      <c r="F61" s="8">
        <f t="shared" ref="F61:N61" si="35">F62</f>
        <v>1000</v>
      </c>
      <c r="G61" s="8">
        <f t="shared" si="35"/>
        <v>0</v>
      </c>
      <c r="H61" s="8">
        <f t="shared" si="35"/>
        <v>0</v>
      </c>
      <c r="I61" s="8">
        <f t="shared" si="35"/>
        <v>0</v>
      </c>
      <c r="J61" s="8">
        <f t="shared" si="35"/>
        <v>0</v>
      </c>
      <c r="K61" s="8">
        <f t="shared" si="35"/>
        <v>0</v>
      </c>
      <c r="L61" s="8">
        <f t="shared" si="35"/>
        <v>0</v>
      </c>
      <c r="M61" s="8">
        <f t="shared" si="35"/>
        <v>0</v>
      </c>
      <c r="N61" s="8">
        <f t="shared" si="35"/>
        <v>0</v>
      </c>
      <c r="O61" s="22">
        <f t="shared" si="3"/>
        <v>1000</v>
      </c>
    </row>
    <row r="62" spans="1:15" s="12" customFormat="1" ht="18" hidden="1" customHeight="1" x14ac:dyDescent="0.3">
      <c r="A62" s="7" t="s">
        <v>100</v>
      </c>
      <c r="B62" s="4" t="s">
        <v>10</v>
      </c>
      <c r="C62" s="4" t="s">
        <v>11</v>
      </c>
      <c r="D62" s="4" t="s">
        <v>99</v>
      </c>
      <c r="E62" s="33" t="s">
        <v>100</v>
      </c>
      <c r="F62" s="8">
        <v>1000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22">
        <f t="shared" si="3"/>
        <v>1000</v>
      </c>
    </row>
    <row r="63" spans="1:15" s="12" customFormat="1" ht="37.5" hidden="1" customHeight="1" x14ac:dyDescent="0.3">
      <c r="A63" s="7" t="s">
        <v>102</v>
      </c>
      <c r="B63" s="4" t="s">
        <v>10</v>
      </c>
      <c r="C63" s="4" t="s">
        <v>11</v>
      </c>
      <c r="D63" s="4" t="s">
        <v>101</v>
      </c>
      <c r="E63" s="33" t="s">
        <v>102</v>
      </c>
      <c r="F63" s="8">
        <v>200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2">
        <f t="shared" si="3"/>
        <v>200</v>
      </c>
    </row>
    <row r="64" spans="1:15" s="12" customFormat="1" ht="33.450000000000003" hidden="1" customHeight="1" x14ac:dyDescent="0.3">
      <c r="A64" s="3" t="s">
        <v>104</v>
      </c>
      <c r="B64" s="5" t="s">
        <v>10</v>
      </c>
      <c r="C64" s="5" t="s">
        <v>11</v>
      </c>
      <c r="D64" s="5" t="s">
        <v>103</v>
      </c>
      <c r="E64" s="32" t="s">
        <v>104</v>
      </c>
      <c r="F64" s="6">
        <f t="shared" ref="F64:K64" si="36">F65+F68</f>
        <v>5160700</v>
      </c>
      <c r="G64" s="6">
        <f t="shared" si="36"/>
        <v>0</v>
      </c>
      <c r="H64" s="6">
        <f t="shared" si="36"/>
        <v>0</v>
      </c>
      <c r="I64" s="6">
        <f t="shared" si="36"/>
        <v>663406.4</v>
      </c>
      <c r="J64" s="6">
        <f t="shared" si="36"/>
        <v>0</v>
      </c>
      <c r="K64" s="6">
        <f t="shared" si="36"/>
        <v>140783.79999999999</v>
      </c>
      <c r="L64" s="6">
        <f t="shared" ref="L64:M64" si="37">L65+L68</f>
        <v>27709.200000000001</v>
      </c>
      <c r="M64" s="6">
        <f t="shared" si="37"/>
        <v>0</v>
      </c>
      <c r="N64" s="6">
        <f t="shared" ref="N64" si="38">N65+N68</f>
        <v>0</v>
      </c>
      <c r="O64" s="15">
        <f t="shared" si="3"/>
        <v>5992599.4000000004</v>
      </c>
    </row>
    <row r="65" spans="1:15" s="12" customFormat="1" ht="19.5" hidden="1" customHeight="1" x14ac:dyDescent="0.3">
      <c r="A65" s="7" t="s">
        <v>106</v>
      </c>
      <c r="B65" s="4" t="s">
        <v>10</v>
      </c>
      <c r="C65" s="4" t="s">
        <v>11</v>
      </c>
      <c r="D65" s="4" t="s">
        <v>105</v>
      </c>
      <c r="E65" s="33" t="s">
        <v>106</v>
      </c>
      <c r="F65" s="8">
        <f t="shared" ref="F65:N66" si="39">F66</f>
        <v>4742100</v>
      </c>
      <c r="G65" s="8">
        <f t="shared" si="39"/>
        <v>0</v>
      </c>
      <c r="H65" s="8">
        <f t="shared" si="39"/>
        <v>0</v>
      </c>
      <c r="I65" s="8">
        <f t="shared" si="39"/>
        <v>663406.4</v>
      </c>
      <c r="J65" s="8">
        <f t="shared" si="39"/>
        <v>0</v>
      </c>
      <c r="K65" s="8">
        <f t="shared" si="39"/>
        <v>140783.79999999999</v>
      </c>
      <c r="L65" s="8">
        <f t="shared" si="39"/>
        <v>0</v>
      </c>
      <c r="M65" s="8">
        <f t="shared" si="39"/>
        <v>0</v>
      </c>
      <c r="N65" s="8">
        <f t="shared" si="39"/>
        <v>0</v>
      </c>
      <c r="O65" s="22">
        <f t="shared" si="3"/>
        <v>5546290.2000000002</v>
      </c>
    </row>
    <row r="66" spans="1:15" s="12" customFormat="1" ht="17.25" hidden="1" customHeight="1" x14ac:dyDescent="0.3">
      <c r="A66" s="7" t="s">
        <v>108</v>
      </c>
      <c r="B66" s="4" t="s">
        <v>10</v>
      </c>
      <c r="C66" s="4" t="s">
        <v>11</v>
      </c>
      <c r="D66" s="4" t="s">
        <v>107</v>
      </c>
      <c r="E66" s="33" t="s">
        <v>108</v>
      </c>
      <c r="F66" s="8">
        <f t="shared" si="39"/>
        <v>4742100</v>
      </c>
      <c r="G66" s="8">
        <f t="shared" si="39"/>
        <v>0</v>
      </c>
      <c r="H66" s="8">
        <f t="shared" si="39"/>
        <v>0</v>
      </c>
      <c r="I66" s="8">
        <f t="shared" si="39"/>
        <v>663406.4</v>
      </c>
      <c r="J66" s="8">
        <f t="shared" si="39"/>
        <v>0</v>
      </c>
      <c r="K66" s="8">
        <f t="shared" si="39"/>
        <v>140783.79999999999</v>
      </c>
      <c r="L66" s="8">
        <f t="shared" si="39"/>
        <v>0</v>
      </c>
      <c r="M66" s="8">
        <f t="shared" si="39"/>
        <v>0</v>
      </c>
      <c r="N66" s="8">
        <f t="shared" si="39"/>
        <v>0</v>
      </c>
      <c r="O66" s="22">
        <f t="shared" si="3"/>
        <v>5546290.2000000002</v>
      </c>
    </row>
    <row r="67" spans="1:15" s="12" customFormat="1" ht="33.450000000000003" hidden="1" customHeight="1" x14ac:dyDescent="0.3">
      <c r="A67" s="7" t="s">
        <v>110</v>
      </c>
      <c r="B67" s="4" t="s">
        <v>10</v>
      </c>
      <c r="C67" s="4" t="s">
        <v>11</v>
      </c>
      <c r="D67" s="4" t="s">
        <v>109</v>
      </c>
      <c r="E67" s="33" t="s">
        <v>110</v>
      </c>
      <c r="F67" s="8">
        <v>4742100</v>
      </c>
      <c r="G67" s="8">
        <v>0</v>
      </c>
      <c r="H67" s="8">
        <v>0</v>
      </c>
      <c r="I67" s="8">
        <v>663406.4</v>
      </c>
      <c r="J67" s="8">
        <v>0</v>
      </c>
      <c r="K67" s="8">
        <v>140783.79999999999</v>
      </c>
      <c r="L67" s="8">
        <v>0</v>
      </c>
      <c r="M67" s="8">
        <v>0</v>
      </c>
      <c r="N67" s="8">
        <v>0</v>
      </c>
      <c r="O67" s="22">
        <f t="shared" si="3"/>
        <v>5546290.2000000002</v>
      </c>
    </row>
    <row r="68" spans="1:15" s="12" customFormat="1" ht="18.75" hidden="1" customHeight="1" x14ac:dyDescent="0.3">
      <c r="A68" s="7" t="s">
        <v>112</v>
      </c>
      <c r="B68" s="4" t="s">
        <v>10</v>
      </c>
      <c r="C68" s="4" t="s">
        <v>11</v>
      </c>
      <c r="D68" s="4" t="s">
        <v>111</v>
      </c>
      <c r="E68" s="33" t="s">
        <v>112</v>
      </c>
      <c r="F68" s="8">
        <f t="shared" ref="F68:N69" si="40">F69</f>
        <v>418600</v>
      </c>
      <c r="G68" s="8">
        <f t="shared" si="40"/>
        <v>0</v>
      </c>
      <c r="H68" s="8">
        <f t="shared" si="40"/>
        <v>0</v>
      </c>
      <c r="I68" s="8">
        <f t="shared" si="40"/>
        <v>0</v>
      </c>
      <c r="J68" s="8">
        <f t="shared" si="40"/>
        <v>0</v>
      </c>
      <c r="K68" s="8">
        <f t="shared" si="40"/>
        <v>0</v>
      </c>
      <c r="L68" s="8">
        <f>L69+L71</f>
        <v>27709.200000000001</v>
      </c>
      <c r="M68" s="8">
        <f>M69+M71</f>
        <v>0</v>
      </c>
      <c r="N68" s="8">
        <f>N69+N71</f>
        <v>0</v>
      </c>
      <c r="O68" s="22">
        <f t="shared" si="3"/>
        <v>446309.2</v>
      </c>
    </row>
    <row r="69" spans="1:15" s="12" customFormat="1" ht="33.450000000000003" hidden="1" customHeight="1" x14ac:dyDescent="0.3">
      <c r="A69" s="7" t="s">
        <v>114</v>
      </c>
      <c r="B69" s="4" t="s">
        <v>10</v>
      </c>
      <c r="C69" s="4" t="s">
        <v>11</v>
      </c>
      <c r="D69" s="4" t="s">
        <v>113</v>
      </c>
      <c r="E69" s="33" t="s">
        <v>114</v>
      </c>
      <c r="F69" s="8">
        <f t="shared" si="40"/>
        <v>418600</v>
      </c>
      <c r="G69" s="8">
        <f t="shared" si="40"/>
        <v>0</v>
      </c>
      <c r="H69" s="8">
        <f t="shared" si="40"/>
        <v>0</v>
      </c>
      <c r="I69" s="8">
        <f t="shared" si="40"/>
        <v>0</v>
      </c>
      <c r="J69" s="8">
        <f t="shared" si="40"/>
        <v>0</v>
      </c>
      <c r="K69" s="8">
        <f t="shared" si="40"/>
        <v>0</v>
      </c>
      <c r="L69" s="8">
        <f t="shared" si="40"/>
        <v>0</v>
      </c>
      <c r="M69" s="8">
        <f t="shared" si="40"/>
        <v>0</v>
      </c>
      <c r="N69" s="8">
        <f t="shared" si="40"/>
        <v>0</v>
      </c>
      <c r="O69" s="22">
        <f t="shared" si="3"/>
        <v>418600</v>
      </c>
    </row>
    <row r="70" spans="1:15" s="12" customFormat="1" ht="38.25" hidden="1" customHeight="1" x14ac:dyDescent="0.3">
      <c r="A70" s="7" t="s">
        <v>116</v>
      </c>
      <c r="B70" s="4" t="s">
        <v>10</v>
      </c>
      <c r="C70" s="4" t="s">
        <v>11</v>
      </c>
      <c r="D70" s="4" t="s">
        <v>115</v>
      </c>
      <c r="E70" s="33" t="s">
        <v>116</v>
      </c>
      <c r="F70" s="8">
        <v>418600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2">
        <f t="shared" si="3"/>
        <v>418600</v>
      </c>
    </row>
    <row r="71" spans="1:15" s="12" customFormat="1" ht="15.6" hidden="1" x14ac:dyDescent="0.3">
      <c r="A71" s="7"/>
      <c r="B71" s="4"/>
      <c r="C71" s="4"/>
      <c r="D71" s="4" t="s">
        <v>290</v>
      </c>
      <c r="E71" s="33" t="s">
        <v>288</v>
      </c>
      <c r="F71" s="8"/>
      <c r="G71" s="8"/>
      <c r="H71" s="8"/>
      <c r="I71" s="8"/>
      <c r="J71" s="8"/>
      <c r="K71" s="8"/>
      <c r="L71" s="8">
        <f>L72</f>
        <v>27709.200000000001</v>
      </c>
      <c r="M71" s="8">
        <f>M72</f>
        <v>0</v>
      </c>
      <c r="N71" s="8">
        <f>N72</f>
        <v>0</v>
      </c>
      <c r="O71" s="22">
        <f t="shared" si="3"/>
        <v>27709.200000000001</v>
      </c>
    </row>
    <row r="72" spans="1:15" s="12" customFormat="1" ht="15.6" hidden="1" x14ac:dyDescent="0.3">
      <c r="A72" s="7"/>
      <c r="B72" s="4"/>
      <c r="C72" s="4"/>
      <c r="D72" s="4" t="s">
        <v>291</v>
      </c>
      <c r="E72" s="33" t="s">
        <v>289</v>
      </c>
      <c r="F72" s="8"/>
      <c r="G72" s="8"/>
      <c r="H72" s="8"/>
      <c r="I72" s="8"/>
      <c r="J72" s="8"/>
      <c r="K72" s="8"/>
      <c r="L72" s="8">
        <v>27709.200000000001</v>
      </c>
      <c r="M72" s="8">
        <v>0</v>
      </c>
      <c r="N72" s="8">
        <v>0</v>
      </c>
      <c r="O72" s="22">
        <f t="shared" si="3"/>
        <v>27709.200000000001</v>
      </c>
    </row>
    <row r="73" spans="1:15" s="12" customFormat="1" ht="33.450000000000003" hidden="1" customHeight="1" x14ac:dyDescent="0.3">
      <c r="A73" s="3" t="s">
        <v>118</v>
      </c>
      <c r="B73" s="5" t="s">
        <v>10</v>
      </c>
      <c r="C73" s="5" t="s">
        <v>11</v>
      </c>
      <c r="D73" s="5" t="s">
        <v>117</v>
      </c>
      <c r="E73" s="32" t="s">
        <v>118</v>
      </c>
      <c r="F73" s="6">
        <f t="shared" ref="F73:K73" si="41">F74+F77</f>
        <v>595400</v>
      </c>
      <c r="G73" s="6">
        <f t="shared" si="41"/>
        <v>0</v>
      </c>
      <c r="H73" s="6">
        <f t="shared" si="41"/>
        <v>0</v>
      </c>
      <c r="I73" s="6">
        <f t="shared" si="41"/>
        <v>0</v>
      </c>
      <c r="J73" s="6">
        <f t="shared" si="41"/>
        <v>0</v>
      </c>
      <c r="K73" s="6">
        <f t="shared" si="41"/>
        <v>331500</v>
      </c>
      <c r="L73" s="6">
        <f t="shared" ref="L73:M73" si="42">L74+L77</f>
        <v>30386</v>
      </c>
      <c r="M73" s="6">
        <f t="shared" si="42"/>
        <v>0</v>
      </c>
      <c r="N73" s="6">
        <f t="shared" ref="N73" si="43">N74+N77</f>
        <v>0</v>
      </c>
      <c r="O73" s="15">
        <f t="shared" si="3"/>
        <v>957286</v>
      </c>
    </row>
    <row r="74" spans="1:15" s="12" customFormat="1" ht="72" hidden="1" customHeight="1" x14ac:dyDescent="0.3">
      <c r="A74" s="7" t="s">
        <v>120</v>
      </c>
      <c r="B74" s="4" t="s">
        <v>10</v>
      </c>
      <c r="C74" s="4" t="s">
        <v>11</v>
      </c>
      <c r="D74" s="4" t="s">
        <v>119</v>
      </c>
      <c r="E74" s="33" t="s">
        <v>120</v>
      </c>
      <c r="F74" s="8">
        <f t="shared" ref="F74:N75" si="44">F75</f>
        <v>400000</v>
      </c>
      <c r="G74" s="8">
        <f t="shared" si="44"/>
        <v>0</v>
      </c>
      <c r="H74" s="8">
        <f t="shared" si="44"/>
        <v>0</v>
      </c>
      <c r="I74" s="8">
        <f t="shared" si="44"/>
        <v>0</v>
      </c>
      <c r="J74" s="8">
        <f t="shared" si="44"/>
        <v>0</v>
      </c>
      <c r="K74" s="8">
        <f t="shared" si="44"/>
        <v>0</v>
      </c>
      <c r="L74" s="8">
        <f t="shared" si="44"/>
        <v>0</v>
      </c>
      <c r="M74" s="8">
        <f t="shared" si="44"/>
        <v>0</v>
      </c>
      <c r="N74" s="8">
        <f t="shared" si="44"/>
        <v>0</v>
      </c>
      <c r="O74" s="22">
        <f t="shared" si="3"/>
        <v>400000</v>
      </c>
    </row>
    <row r="75" spans="1:15" s="12" customFormat="1" ht="81.75" hidden="1" customHeight="1" x14ac:dyDescent="0.3">
      <c r="A75" s="7" t="s">
        <v>122</v>
      </c>
      <c r="B75" s="4" t="s">
        <v>10</v>
      </c>
      <c r="C75" s="4" t="s">
        <v>11</v>
      </c>
      <c r="D75" s="4" t="s">
        <v>121</v>
      </c>
      <c r="E75" s="33" t="s">
        <v>122</v>
      </c>
      <c r="F75" s="8">
        <f t="shared" si="44"/>
        <v>400000</v>
      </c>
      <c r="G75" s="8">
        <f t="shared" si="44"/>
        <v>0</v>
      </c>
      <c r="H75" s="8">
        <f t="shared" si="44"/>
        <v>0</v>
      </c>
      <c r="I75" s="8">
        <f t="shared" si="44"/>
        <v>0</v>
      </c>
      <c r="J75" s="8">
        <f t="shared" si="44"/>
        <v>0</v>
      </c>
      <c r="K75" s="8">
        <f t="shared" si="44"/>
        <v>0</v>
      </c>
      <c r="L75" s="8">
        <f t="shared" si="44"/>
        <v>0</v>
      </c>
      <c r="M75" s="8">
        <f t="shared" si="44"/>
        <v>0</v>
      </c>
      <c r="N75" s="8">
        <f t="shared" si="44"/>
        <v>0</v>
      </c>
      <c r="O75" s="22">
        <f t="shared" si="3"/>
        <v>400000</v>
      </c>
    </row>
    <row r="76" spans="1:15" s="12" customFormat="1" ht="81.75" hidden="1" customHeight="1" x14ac:dyDescent="0.3">
      <c r="A76" s="7" t="s">
        <v>124</v>
      </c>
      <c r="B76" s="4" t="s">
        <v>10</v>
      </c>
      <c r="C76" s="4" t="s">
        <v>11</v>
      </c>
      <c r="D76" s="4" t="s">
        <v>123</v>
      </c>
      <c r="E76" s="33" t="s">
        <v>124</v>
      </c>
      <c r="F76" s="8">
        <v>400000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22">
        <f t="shared" si="3"/>
        <v>400000</v>
      </c>
    </row>
    <row r="77" spans="1:15" s="12" customFormat="1" ht="33.450000000000003" hidden="1" customHeight="1" x14ac:dyDescent="0.3">
      <c r="A77" s="7" t="s">
        <v>126</v>
      </c>
      <c r="B77" s="4" t="s">
        <v>10</v>
      </c>
      <c r="C77" s="4" t="s">
        <v>11</v>
      </c>
      <c r="D77" s="4" t="s">
        <v>125</v>
      </c>
      <c r="E77" s="33" t="s">
        <v>126</v>
      </c>
      <c r="F77" s="8">
        <f t="shared" ref="F77:K77" si="45">F78+F80</f>
        <v>195400</v>
      </c>
      <c r="G77" s="8">
        <f t="shared" si="45"/>
        <v>0</v>
      </c>
      <c r="H77" s="8">
        <f t="shared" si="45"/>
        <v>0</v>
      </c>
      <c r="I77" s="8">
        <f t="shared" si="45"/>
        <v>0</v>
      </c>
      <c r="J77" s="8">
        <f t="shared" si="45"/>
        <v>0</v>
      </c>
      <c r="K77" s="8">
        <f t="shared" si="45"/>
        <v>331500</v>
      </c>
      <c r="L77" s="8">
        <f t="shared" ref="L77:M77" si="46">L78+L80</f>
        <v>30386</v>
      </c>
      <c r="M77" s="8">
        <f t="shared" si="46"/>
        <v>0</v>
      </c>
      <c r="N77" s="8">
        <f t="shared" ref="N77" si="47">N78+N80</f>
        <v>0</v>
      </c>
      <c r="O77" s="22">
        <f t="shared" ref="O77:O147" si="48">F77+G77+H77+I77+J77+K77+L77+M77+N77</f>
        <v>557286</v>
      </c>
    </row>
    <row r="78" spans="1:15" s="12" customFormat="1" ht="33.450000000000003" hidden="1" customHeight="1" x14ac:dyDescent="0.3">
      <c r="A78" s="7" t="s">
        <v>128</v>
      </c>
      <c r="B78" s="4" t="s">
        <v>10</v>
      </c>
      <c r="C78" s="4" t="s">
        <v>11</v>
      </c>
      <c r="D78" s="4" t="s">
        <v>127</v>
      </c>
      <c r="E78" s="33" t="s">
        <v>128</v>
      </c>
      <c r="F78" s="8">
        <f t="shared" ref="F78:N78" si="49">F79</f>
        <v>12700</v>
      </c>
      <c r="G78" s="8">
        <f t="shared" si="49"/>
        <v>0</v>
      </c>
      <c r="H78" s="8">
        <f t="shared" si="49"/>
        <v>0</v>
      </c>
      <c r="I78" s="8">
        <f t="shared" si="49"/>
        <v>0</v>
      </c>
      <c r="J78" s="8">
        <f t="shared" si="49"/>
        <v>0</v>
      </c>
      <c r="K78" s="8">
        <f t="shared" si="49"/>
        <v>331500</v>
      </c>
      <c r="L78" s="8">
        <f t="shared" si="49"/>
        <v>30386</v>
      </c>
      <c r="M78" s="8">
        <f t="shared" si="49"/>
        <v>0</v>
      </c>
      <c r="N78" s="8">
        <f t="shared" si="49"/>
        <v>0</v>
      </c>
      <c r="O78" s="22">
        <f t="shared" si="48"/>
        <v>374586</v>
      </c>
    </row>
    <row r="79" spans="1:15" s="12" customFormat="1" ht="54.75" hidden="1" customHeight="1" x14ac:dyDescent="0.3">
      <c r="A79" s="7" t="s">
        <v>130</v>
      </c>
      <c r="B79" s="4" t="s">
        <v>10</v>
      </c>
      <c r="C79" s="4" t="s">
        <v>11</v>
      </c>
      <c r="D79" s="4" t="s">
        <v>129</v>
      </c>
      <c r="E79" s="33" t="s">
        <v>130</v>
      </c>
      <c r="F79" s="8">
        <v>12700</v>
      </c>
      <c r="G79" s="8">
        <v>0</v>
      </c>
      <c r="H79" s="8">
        <v>0</v>
      </c>
      <c r="I79" s="8">
        <v>0</v>
      </c>
      <c r="J79" s="8">
        <v>0</v>
      </c>
      <c r="K79" s="8">
        <v>331500</v>
      </c>
      <c r="L79" s="8">
        <v>30386</v>
      </c>
      <c r="M79" s="8">
        <v>0</v>
      </c>
      <c r="N79" s="8">
        <v>0</v>
      </c>
      <c r="O79" s="22">
        <f t="shared" si="48"/>
        <v>374586</v>
      </c>
    </row>
    <row r="80" spans="1:15" s="12" customFormat="1" ht="50.1" hidden="1" customHeight="1" x14ac:dyDescent="0.3">
      <c r="A80" s="7" t="s">
        <v>132</v>
      </c>
      <c r="B80" s="4" t="s">
        <v>10</v>
      </c>
      <c r="C80" s="4" t="s">
        <v>11</v>
      </c>
      <c r="D80" s="4" t="s">
        <v>131</v>
      </c>
      <c r="E80" s="33" t="s">
        <v>132</v>
      </c>
      <c r="F80" s="8">
        <f t="shared" ref="F80:N80" si="50">F81</f>
        <v>182700</v>
      </c>
      <c r="G80" s="8">
        <f t="shared" si="50"/>
        <v>0</v>
      </c>
      <c r="H80" s="8">
        <f t="shared" si="50"/>
        <v>0</v>
      </c>
      <c r="I80" s="8">
        <f t="shared" si="50"/>
        <v>0</v>
      </c>
      <c r="J80" s="8">
        <f t="shared" si="50"/>
        <v>0</v>
      </c>
      <c r="K80" s="8">
        <f t="shared" si="50"/>
        <v>0</v>
      </c>
      <c r="L80" s="8">
        <f t="shared" si="50"/>
        <v>0</v>
      </c>
      <c r="M80" s="8">
        <f t="shared" si="50"/>
        <v>0</v>
      </c>
      <c r="N80" s="8">
        <f t="shared" si="50"/>
        <v>0</v>
      </c>
      <c r="O80" s="22">
        <f t="shared" si="48"/>
        <v>182700</v>
      </c>
    </row>
    <row r="81" spans="1:15" s="12" customFormat="1" ht="50.1" hidden="1" customHeight="1" x14ac:dyDescent="0.3">
      <c r="A81" s="7" t="s">
        <v>134</v>
      </c>
      <c r="B81" s="4" t="s">
        <v>10</v>
      </c>
      <c r="C81" s="4" t="s">
        <v>11</v>
      </c>
      <c r="D81" s="4" t="s">
        <v>133</v>
      </c>
      <c r="E81" s="33" t="s">
        <v>134</v>
      </c>
      <c r="F81" s="8">
        <v>182700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22">
        <f t="shared" si="48"/>
        <v>182700</v>
      </c>
    </row>
    <row r="82" spans="1:15" s="12" customFormat="1" ht="25.5" hidden="1" customHeight="1" x14ac:dyDescent="0.3">
      <c r="A82" s="3" t="s">
        <v>136</v>
      </c>
      <c r="B82" s="5" t="s">
        <v>10</v>
      </c>
      <c r="C82" s="5" t="s">
        <v>11</v>
      </c>
      <c r="D82" s="5" t="s">
        <v>135</v>
      </c>
      <c r="E82" s="32" t="s">
        <v>136</v>
      </c>
      <c r="F82" s="6">
        <f>F92</f>
        <v>608000</v>
      </c>
      <c r="G82" s="6">
        <f>G92</f>
        <v>0</v>
      </c>
      <c r="H82" s="6">
        <f>H92</f>
        <v>0</v>
      </c>
      <c r="I82" s="6">
        <f>I92</f>
        <v>0</v>
      </c>
      <c r="J82" s="6">
        <f>J92</f>
        <v>0</v>
      </c>
      <c r="K82" s="6">
        <f>K92+K91+K89+K83+K85</f>
        <v>402580</v>
      </c>
      <c r="L82" s="6">
        <f>L92+L91+L89+L83+L85+L87</f>
        <v>85983</v>
      </c>
      <c r="M82" s="6">
        <f>M92+M91+M89+M83+M85+M87</f>
        <v>109347.18</v>
      </c>
      <c r="N82" s="6">
        <f>N92+N91+N89+N83+N85+N87</f>
        <v>0</v>
      </c>
      <c r="O82" s="15">
        <f t="shared" si="48"/>
        <v>1205910.18</v>
      </c>
    </row>
    <row r="83" spans="1:15" s="12" customFormat="1" ht="46.8" hidden="1" x14ac:dyDescent="0.3">
      <c r="A83" s="7"/>
      <c r="B83" s="4"/>
      <c r="C83" s="4"/>
      <c r="D83" s="4" t="s">
        <v>281</v>
      </c>
      <c r="E83" s="33" t="s">
        <v>280</v>
      </c>
      <c r="F83" s="8"/>
      <c r="G83" s="8"/>
      <c r="H83" s="8"/>
      <c r="I83" s="8"/>
      <c r="J83" s="8"/>
      <c r="K83" s="8">
        <f>K84</f>
        <v>56000</v>
      </c>
      <c r="L83" s="8">
        <f>L84</f>
        <v>0</v>
      </c>
      <c r="M83" s="8">
        <f>M84</f>
        <v>100000</v>
      </c>
      <c r="N83" s="8">
        <f>N84</f>
        <v>0</v>
      </c>
      <c r="O83" s="22">
        <f t="shared" si="48"/>
        <v>156000</v>
      </c>
    </row>
    <row r="84" spans="1:15" s="12" customFormat="1" ht="46.8" hidden="1" x14ac:dyDescent="0.3">
      <c r="A84" s="7"/>
      <c r="B84" s="4"/>
      <c r="C84" s="4"/>
      <c r="D84" s="4" t="s">
        <v>278</v>
      </c>
      <c r="E84" s="33" t="s">
        <v>279</v>
      </c>
      <c r="F84" s="8"/>
      <c r="G84" s="8"/>
      <c r="H84" s="8"/>
      <c r="I84" s="8"/>
      <c r="J84" s="8"/>
      <c r="K84" s="8">
        <v>56000</v>
      </c>
      <c r="L84" s="8">
        <v>0</v>
      </c>
      <c r="M84" s="8">
        <v>100000</v>
      </c>
      <c r="N84" s="8">
        <v>0</v>
      </c>
      <c r="O84" s="22">
        <f t="shared" si="48"/>
        <v>156000</v>
      </c>
    </row>
    <row r="85" spans="1:15" s="12" customFormat="1" ht="31.2" hidden="1" x14ac:dyDescent="0.3">
      <c r="A85" s="7"/>
      <c r="B85" s="4"/>
      <c r="C85" s="4"/>
      <c r="D85" s="4" t="s">
        <v>285</v>
      </c>
      <c r="E85" s="33" t="s">
        <v>284</v>
      </c>
      <c r="F85" s="8"/>
      <c r="G85" s="8"/>
      <c r="H85" s="8"/>
      <c r="I85" s="8"/>
      <c r="J85" s="8"/>
      <c r="K85" s="8">
        <f>K86</f>
        <v>13000</v>
      </c>
      <c r="L85" s="8">
        <f>L86</f>
        <v>24750</v>
      </c>
      <c r="M85" s="8">
        <f>M86</f>
        <v>0</v>
      </c>
      <c r="N85" s="8">
        <f>N86</f>
        <v>0</v>
      </c>
      <c r="O85" s="22">
        <f t="shared" si="48"/>
        <v>37750</v>
      </c>
    </row>
    <row r="86" spans="1:15" s="12" customFormat="1" ht="31.2" hidden="1" x14ac:dyDescent="0.3">
      <c r="A86" s="7"/>
      <c r="B86" s="4"/>
      <c r="C86" s="4"/>
      <c r="D86" s="4" t="s">
        <v>282</v>
      </c>
      <c r="E86" s="33" t="s">
        <v>283</v>
      </c>
      <c r="F86" s="8"/>
      <c r="G86" s="8"/>
      <c r="H86" s="8"/>
      <c r="I86" s="8"/>
      <c r="J86" s="8"/>
      <c r="K86" s="8">
        <v>13000</v>
      </c>
      <c r="L86" s="8">
        <v>24750</v>
      </c>
      <c r="M86" s="8">
        <v>0</v>
      </c>
      <c r="N86" s="8">
        <v>0</v>
      </c>
      <c r="O86" s="22">
        <f t="shared" si="48"/>
        <v>37750</v>
      </c>
    </row>
    <row r="87" spans="1:15" s="12" customFormat="1" ht="46.8" hidden="1" x14ac:dyDescent="0.3">
      <c r="A87" s="7"/>
      <c r="B87" s="4"/>
      <c r="C87" s="4"/>
      <c r="D87" s="4" t="s">
        <v>292</v>
      </c>
      <c r="E87" s="33" t="s">
        <v>294</v>
      </c>
      <c r="F87" s="8"/>
      <c r="G87" s="8"/>
      <c r="H87" s="8"/>
      <c r="I87" s="8"/>
      <c r="J87" s="8"/>
      <c r="K87" s="8"/>
      <c r="L87" s="8">
        <f>L88</f>
        <v>30000</v>
      </c>
      <c r="M87" s="8">
        <f>M88</f>
        <v>0</v>
      </c>
      <c r="N87" s="8">
        <f>N88</f>
        <v>0</v>
      </c>
      <c r="O87" s="22">
        <f t="shared" si="48"/>
        <v>30000</v>
      </c>
    </row>
    <row r="88" spans="1:15" s="12" customFormat="1" ht="62.4" hidden="1" x14ac:dyDescent="0.3">
      <c r="A88" s="7"/>
      <c r="B88" s="4"/>
      <c r="C88" s="4"/>
      <c r="D88" s="4" t="s">
        <v>293</v>
      </c>
      <c r="E88" s="33" t="s">
        <v>295</v>
      </c>
      <c r="F88" s="8"/>
      <c r="G88" s="8"/>
      <c r="H88" s="8"/>
      <c r="I88" s="8"/>
      <c r="J88" s="8"/>
      <c r="K88" s="8"/>
      <c r="L88" s="8">
        <v>30000</v>
      </c>
      <c r="M88" s="8">
        <v>0</v>
      </c>
      <c r="N88" s="8">
        <v>0</v>
      </c>
      <c r="O88" s="22">
        <f t="shared" si="48"/>
        <v>30000</v>
      </c>
    </row>
    <row r="89" spans="1:15" s="12" customFormat="1" ht="25.5" hidden="1" customHeight="1" x14ac:dyDescent="0.3">
      <c r="A89" s="7"/>
      <c r="B89" s="4"/>
      <c r="C89" s="4"/>
      <c r="D89" s="4" t="s">
        <v>275</v>
      </c>
      <c r="E89" s="33" t="s">
        <v>277</v>
      </c>
      <c r="F89" s="8"/>
      <c r="G89" s="8"/>
      <c r="H89" s="8"/>
      <c r="I89" s="8"/>
      <c r="J89" s="8"/>
      <c r="K89" s="8">
        <f>K90</f>
        <v>80500</v>
      </c>
      <c r="L89" s="8">
        <f>L90</f>
        <v>0</v>
      </c>
      <c r="M89" s="8">
        <f>M90</f>
        <v>0</v>
      </c>
      <c r="N89" s="8">
        <f>N90</f>
        <v>0</v>
      </c>
      <c r="O89" s="22">
        <f t="shared" si="48"/>
        <v>80500</v>
      </c>
    </row>
    <row r="90" spans="1:15" s="12" customFormat="1" ht="31.2" hidden="1" x14ac:dyDescent="0.3">
      <c r="A90" s="7"/>
      <c r="B90" s="4"/>
      <c r="C90" s="4"/>
      <c r="D90" s="4" t="s">
        <v>274</v>
      </c>
      <c r="E90" s="34" t="s">
        <v>276</v>
      </c>
      <c r="F90" s="8"/>
      <c r="G90" s="8"/>
      <c r="H90" s="8"/>
      <c r="I90" s="8"/>
      <c r="J90" s="8"/>
      <c r="K90" s="8">
        <v>80500</v>
      </c>
      <c r="L90" s="8">
        <v>0</v>
      </c>
      <c r="M90" s="8">
        <v>0</v>
      </c>
      <c r="N90" s="8">
        <v>0</v>
      </c>
      <c r="O90" s="22">
        <f t="shared" si="48"/>
        <v>80500</v>
      </c>
    </row>
    <row r="91" spans="1:15" s="12" customFormat="1" ht="55.5" hidden="1" customHeight="1" x14ac:dyDescent="0.3">
      <c r="A91" s="7"/>
      <c r="B91" s="4"/>
      <c r="C91" s="4"/>
      <c r="D91" s="4" t="s">
        <v>273</v>
      </c>
      <c r="E91" s="34" t="s">
        <v>272</v>
      </c>
      <c r="F91" s="8"/>
      <c r="G91" s="8"/>
      <c r="H91" s="8"/>
      <c r="I91" s="8"/>
      <c r="J91" s="8"/>
      <c r="K91" s="8">
        <v>253080</v>
      </c>
      <c r="L91" s="8">
        <v>31233</v>
      </c>
      <c r="M91" s="8">
        <v>9347.18</v>
      </c>
      <c r="N91" s="8">
        <v>0</v>
      </c>
      <c r="O91" s="22">
        <f t="shared" si="48"/>
        <v>293660.18</v>
      </c>
    </row>
    <row r="92" spans="1:15" s="12" customFormat="1" ht="33.450000000000003" hidden="1" customHeight="1" x14ac:dyDescent="0.3">
      <c r="A92" s="7" t="s">
        <v>138</v>
      </c>
      <c r="B92" s="4" t="s">
        <v>10</v>
      </c>
      <c r="C92" s="4" t="s">
        <v>11</v>
      </c>
      <c r="D92" s="4" t="s">
        <v>137</v>
      </c>
      <c r="E92" s="33" t="s">
        <v>138</v>
      </c>
      <c r="F92" s="8">
        <f t="shared" ref="F92:N92" si="51">F93</f>
        <v>608000</v>
      </c>
      <c r="G92" s="8">
        <f t="shared" si="51"/>
        <v>0</v>
      </c>
      <c r="H92" s="8">
        <f t="shared" si="51"/>
        <v>0</v>
      </c>
      <c r="I92" s="8">
        <f t="shared" si="51"/>
        <v>0</v>
      </c>
      <c r="J92" s="8">
        <f t="shared" si="51"/>
        <v>0</v>
      </c>
      <c r="K92" s="8">
        <f t="shared" si="51"/>
        <v>0</v>
      </c>
      <c r="L92" s="8">
        <f t="shared" si="51"/>
        <v>0</v>
      </c>
      <c r="M92" s="8">
        <f t="shared" si="51"/>
        <v>0</v>
      </c>
      <c r="N92" s="8">
        <f t="shared" si="51"/>
        <v>0</v>
      </c>
      <c r="O92" s="22">
        <f t="shared" si="48"/>
        <v>608000</v>
      </c>
    </row>
    <row r="93" spans="1:15" s="12" customFormat="1" ht="36" hidden="1" customHeight="1" x14ac:dyDescent="0.3">
      <c r="A93" s="7" t="s">
        <v>140</v>
      </c>
      <c r="B93" s="4" t="s">
        <v>10</v>
      </c>
      <c r="C93" s="4" t="s">
        <v>11</v>
      </c>
      <c r="D93" s="4" t="s">
        <v>139</v>
      </c>
      <c r="E93" s="33" t="s">
        <v>140</v>
      </c>
      <c r="F93" s="8">
        <v>608000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22">
        <f t="shared" si="48"/>
        <v>608000</v>
      </c>
    </row>
    <row r="94" spans="1:15" s="16" customFormat="1" ht="15.6" x14ac:dyDescent="0.3">
      <c r="A94" s="3"/>
      <c r="B94" s="46"/>
      <c r="C94" s="46"/>
      <c r="D94" s="46" t="s">
        <v>332</v>
      </c>
      <c r="E94" s="32" t="s">
        <v>333</v>
      </c>
      <c r="F94" s="6"/>
      <c r="G94" s="6"/>
      <c r="H94" s="6"/>
      <c r="I94" s="6"/>
      <c r="J94" s="6"/>
      <c r="K94" s="6"/>
      <c r="L94" s="6"/>
      <c r="M94" s="6"/>
      <c r="N94" s="6">
        <f>N95</f>
        <v>2398707</v>
      </c>
      <c r="O94" s="22">
        <f t="shared" si="48"/>
        <v>2398707</v>
      </c>
    </row>
    <row r="95" spans="1:15" s="12" customFormat="1" ht="15.6" x14ac:dyDescent="0.3">
      <c r="A95" s="7"/>
      <c r="B95" s="4"/>
      <c r="C95" s="4"/>
      <c r="D95" s="47" t="s">
        <v>335</v>
      </c>
      <c r="E95" s="33" t="s">
        <v>334</v>
      </c>
      <c r="F95" s="8"/>
      <c r="G95" s="8"/>
      <c r="H95" s="8"/>
      <c r="I95" s="8"/>
      <c r="J95" s="8"/>
      <c r="K95" s="8"/>
      <c r="L95" s="8"/>
      <c r="M95" s="8"/>
      <c r="N95" s="8">
        <f>N96</f>
        <v>2398707</v>
      </c>
      <c r="O95" s="22">
        <f t="shared" si="48"/>
        <v>2398707</v>
      </c>
    </row>
    <row r="96" spans="1:15" s="12" customFormat="1" ht="15.6" x14ac:dyDescent="0.3">
      <c r="A96" s="7"/>
      <c r="B96" s="4"/>
      <c r="C96" s="4"/>
      <c r="D96" s="47" t="s">
        <v>337</v>
      </c>
      <c r="E96" s="33" t="s">
        <v>336</v>
      </c>
      <c r="F96" s="8"/>
      <c r="G96" s="8"/>
      <c r="H96" s="8"/>
      <c r="I96" s="8"/>
      <c r="J96" s="8"/>
      <c r="K96" s="8"/>
      <c r="L96" s="8"/>
      <c r="M96" s="8"/>
      <c r="N96" s="8">
        <v>2398707</v>
      </c>
      <c r="O96" s="22">
        <f t="shared" si="48"/>
        <v>2398707</v>
      </c>
    </row>
    <row r="97" spans="1:15" s="12" customFormat="1" ht="23.25" customHeight="1" x14ac:dyDescent="0.3">
      <c r="A97" s="3" t="s">
        <v>142</v>
      </c>
      <c r="B97" s="5" t="s">
        <v>10</v>
      </c>
      <c r="C97" s="5" t="s">
        <v>11</v>
      </c>
      <c r="D97" s="5" t="s">
        <v>141</v>
      </c>
      <c r="E97" s="32" t="s">
        <v>142</v>
      </c>
      <c r="F97" s="6">
        <f>F98</f>
        <v>280387666.44</v>
      </c>
      <c r="G97" s="6">
        <f t="shared" ref="G97:L97" si="52">G98+G175</f>
        <v>281189.51</v>
      </c>
      <c r="H97" s="6">
        <f t="shared" si="52"/>
        <v>21826326.970000003</v>
      </c>
      <c r="I97" s="6">
        <f t="shared" si="52"/>
        <v>6362795.9299999997</v>
      </c>
      <c r="J97" s="6">
        <f t="shared" si="52"/>
        <v>6711024.2999999998</v>
      </c>
      <c r="K97" s="6">
        <f t="shared" si="52"/>
        <v>-73750</v>
      </c>
      <c r="L97" s="6">
        <f t="shared" si="52"/>
        <v>10984634.280000001</v>
      </c>
      <c r="M97" s="6">
        <f t="shared" ref="M97:N97" si="53">M98+M175</f>
        <v>2279282.91</v>
      </c>
      <c r="N97" s="6">
        <f t="shared" si="53"/>
        <v>23020575.640000001</v>
      </c>
      <c r="O97" s="15">
        <f t="shared" si="48"/>
        <v>351779745.98000008</v>
      </c>
    </row>
    <row r="98" spans="1:15" s="12" customFormat="1" ht="33.450000000000003" customHeight="1" x14ac:dyDescent="0.3">
      <c r="A98" s="3" t="s">
        <v>144</v>
      </c>
      <c r="B98" s="5" t="s">
        <v>10</v>
      </c>
      <c r="C98" s="5" t="s">
        <v>11</v>
      </c>
      <c r="D98" s="5" t="s">
        <v>143</v>
      </c>
      <c r="E98" s="32" t="s">
        <v>144</v>
      </c>
      <c r="F98" s="6">
        <f t="shared" ref="F98:K98" si="54">F99+F105+F131+F164</f>
        <v>280387666.44</v>
      </c>
      <c r="G98" s="6">
        <f t="shared" si="54"/>
        <v>0</v>
      </c>
      <c r="H98" s="6">
        <f t="shared" si="54"/>
        <v>21826326.970000003</v>
      </c>
      <c r="I98" s="6">
        <f t="shared" si="54"/>
        <v>6362795.9299999997</v>
      </c>
      <c r="J98" s="6">
        <f t="shared" si="54"/>
        <v>6711024.2999999998</v>
      </c>
      <c r="K98" s="6">
        <f t="shared" si="54"/>
        <v>-173750</v>
      </c>
      <c r="L98" s="6">
        <f t="shared" ref="L98:M98" si="55">L99+L105+L131+L164</f>
        <v>10984634.280000001</v>
      </c>
      <c r="M98" s="6">
        <f t="shared" si="55"/>
        <v>2079282.91</v>
      </c>
      <c r="N98" s="6">
        <f t="shared" ref="N98" si="56">N99+N105+N131+N164</f>
        <v>23020575.640000001</v>
      </c>
      <c r="O98" s="15">
        <f t="shared" si="48"/>
        <v>351198556.47000009</v>
      </c>
    </row>
    <row r="99" spans="1:15" s="12" customFormat="1" ht="23.25" customHeight="1" x14ac:dyDescent="0.3">
      <c r="A99" s="7" t="s">
        <v>146</v>
      </c>
      <c r="B99" s="4" t="s">
        <v>10</v>
      </c>
      <c r="C99" s="4" t="s">
        <v>11</v>
      </c>
      <c r="D99" s="4" t="s">
        <v>145</v>
      </c>
      <c r="E99" s="33" t="s">
        <v>146</v>
      </c>
      <c r="F99" s="8">
        <f t="shared" ref="F99:N100" si="57">F100</f>
        <v>110245800</v>
      </c>
      <c r="G99" s="8">
        <f t="shared" si="57"/>
        <v>0</v>
      </c>
      <c r="H99" s="8">
        <f t="shared" si="57"/>
        <v>0</v>
      </c>
      <c r="I99" s="8">
        <f t="shared" si="57"/>
        <v>0</v>
      </c>
      <c r="J99" s="8">
        <f t="shared" si="57"/>
        <v>0</v>
      </c>
      <c r="K99" s="8">
        <f t="shared" si="57"/>
        <v>0</v>
      </c>
      <c r="L99" s="8">
        <f t="shared" si="57"/>
        <v>0</v>
      </c>
      <c r="M99" s="8">
        <f t="shared" si="57"/>
        <v>0</v>
      </c>
      <c r="N99" s="8">
        <f>N100+N102</f>
        <v>5853500</v>
      </c>
      <c r="O99" s="22">
        <f t="shared" si="48"/>
        <v>116099300</v>
      </c>
    </row>
    <row r="100" spans="1:15" s="12" customFormat="1" ht="23.25" hidden="1" customHeight="1" x14ac:dyDescent="0.3">
      <c r="A100" s="7" t="s">
        <v>148</v>
      </c>
      <c r="B100" s="4" t="s">
        <v>10</v>
      </c>
      <c r="C100" s="4" t="s">
        <v>11</v>
      </c>
      <c r="D100" s="4" t="s">
        <v>147</v>
      </c>
      <c r="E100" s="33" t="s">
        <v>148</v>
      </c>
      <c r="F100" s="8">
        <f t="shared" si="57"/>
        <v>110245800</v>
      </c>
      <c r="G100" s="8">
        <f t="shared" si="57"/>
        <v>0</v>
      </c>
      <c r="H100" s="8">
        <f t="shared" si="57"/>
        <v>0</v>
      </c>
      <c r="I100" s="8">
        <f t="shared" si="57"/>
        <v>0</v>
      </c>
      <c r="J100" s="8">
        <f t="shared" si="57"/>
        <v>0</v>
      </c>
      <c r="K100" s="8">
        <f t="shared" si="57"/>
        <v>0</v>
      </c>
      <c r="L100" s="8">
        <f t="shared" si="57"/>
        <v>0</v>
      </c>
      <c r="M100" s="8">
        <f t="shared" si="57"/>
        <v>0</v>
      </c>
      <c r="N100" s="8">
        <f t="shared" si="57"/>
        <v>0</v>
      </c>
      <c r="O100" s="22">
        <f t="shared" si="48"/>
        <v>110245800</v>
      </c>
    </row>
    <row r="101" spans="1:15" s="12" customFormat="1" ht="33.450000000000003" hidden="1" customHeight="1" x14ac:dyDescent="0.3">
      <c r="A101" s="7" t="s">
        <v>150</v>
      </c>
      <c r="B101" s="4" t="s">
        <v>10</v>
      </c>
      <c r="C101" s="4" t="s">
        <v>11</v>
      </c>
      <c r="D101" s="4" t="s">
        <v>149</v>
      </c>
      <c r="E101" s="33" t="s">
        <v>150</v>
      </c>
      <c r="F101" s="8">
        <v>110245800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22">
        <f t="shared" si="48"/>
        <v>110245800</v>
      </c>
    </row>
    <row r="102" spans="1:15" s="12" customFormat="1" ht="15.6" x14ac:dyDescent="0.3">
      <c r="A102" s="7"/>
      <c r="B102" s="4"/>
      <c r="C102" s="4"/>
      <c r="D102" s="4" t="s">
        <v>325</v>
      </c>
      <c r="E102" s="33" t="s">
        <v>326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f>N103</f>
        <v>5853500</v>
      </c>
      <c r="O102" s="22">
        <f t="shared" si="48"/>
        <v>5853500</v>
      </c>
    </row>
    <row r="103" spans="1:15" s="12" customFormat="1" ht="15.6" x14ac:dyDescent="0.3">
      <c r="A103" s="7"/>
      <c r="B103" s="4"/>
      <c r="C103" s="4"/>
      <c r="D103" s="4" t="s">
        <v>327</v>
      </c>
      <c r="E103" s="33" t="s">
        <v>329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f>N104</f>
        <v>5853500</v>
      </c>
      <c r="O103" s="22">
        <f t="shared" si="48"/>
        <v>5853500</v>
      </c>
    </row>
    <row r="104" spans="1:15" s="12" customFormat="1" ht="33.450000000000003" customHeight="1" x14ac:dyDescent="0.3">
      <c r="A104" s="7"/>
      <c r="B104" s="4"/>
      <c r="C104" s="4"/>
      <c r="D104" s="4"/>
      <c r="E104" s="33" t="s">
        <v>328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5853500</v>
      </c>
      <c r="O104" s="22">
        <f t="shared" si="48"/>
        <v>5853500</v>
      </c>
    </row>
    <row r="105" spans="1:15" s="12" customFormat="1" ht="33.450000000000003" customHeight="1" x14ac:dyDescent="0.3">
      <c r="A105" s="7" t="s">
        <v>152</v>
      </c>
      <c r="B105" s="4" t="s">
        <v>10</v>
      </c>
      <c r="C105" s="4" t="s">
        <v>11</v>
      </c>
      <c r="D105" s="4" t="s">
        <v>151</v>
      </c>
      <c r="E105" s="33" t="s">
        <v>152</v>
      </c>
      <c r="F105" s="8">
        <f>F117</f>
        <v>7632600</v>
      </c>
      <c r="G105" s="8">
        <f>G117</f>
        <v>0</v>
      </c>
      <c r="H105" s="8">
        <f>H117+H106+H111</f>
        <v>19081922.850000001</v>
      </c>
      <c r="I105" s="8">
        <f>I117+I106+I111</f>
        <v>1381256.1399999997</v>
      </c>
      <c r="J105" s="8">
        <f>J117+J106+J111+J115+J113</f>
        <v>5834240.9399999995</v>
      </c>
      <c r="K105" s="8">
        <f>K117+K106+K111+K115+K113</f>
        <v>3778778</v>
      </c>
      <c r="L105" s="8">
        <f>L117+L106+L111+L115+L113</f>
        <v>5113752.91</v>
      </c>
      <c r="M105" s="8">
        <f>M117+M106+M111+M115+M113</f>
        <v>0</v>
      </c>
      <c r="N105" s="8">
        <f>N117+N106+N111+N115+N113</f>
        <v>801821.59</v>
      </c>
      <c r="O105" s="22">
        <f t="shared" si="48"/>
        <v>43624372.430000007</v>
      </c>
    </row>
    <row r="106" spans="1:15" s="12" customFormat="1" ht="33.450000000000003" hidden="1" customHeight="1" x14ac:dyDescent="0.3">
      <c r="A106" s="7"/>
      <c r="B106" s="4"/>
      <c r="C106" s="4"/>
      <c r="D106" s="4" t="s">
        <v>231</v>
      </c>
      <c r="E106" s="33" t="s">
        <v>233</v>
      </c>
      <c r="F106" s="8">
        <f>F107</f>
        <v>0</v>
      </c>
      <c r="G106" s="8">
        <f t="shared" ref="G106:N106" si="58">G107</f>
        <v>0</v>
      </c>
      <c r="H106" s="8">
        <f t="shared" si="58"/>
        <v>3607900</v>
      </c>
      <c r="I106" s="8">
        <f t="shared" si="58"/>
        <v>7290556.1399999997</v>
      </c>
      <c r="J106" s="8">
        <f t="shared" si="58"/>
        <v>0</v>
      </c>
      <c r="K106" s="8">
        <f t="shared" si="58"/>
        <v>0</v>
      </c>
      <c r="L106" s="8">
        <f t="shared" si="58"/>
        <v>0</v>
      </c>
      <c r="M106" s="8">
        <f t="shared" si="58"/>
        <v>0</v>
      </c>
      <c r="N106" s="8">
        <f t="shared" si="58"/>
        <v>0</v>
      </c>
      <c r="O106" s="22">
        <f t="shared" si="48"/>
        <v>10898456.140000001</v>
      </c>
    </row>
    <row r="107" spans="1:15" s="12" customFormat="1" ht="33.450000000000003" hidden="1" customHeight="1" x14ac:dyDescent="0.3">
      <c r="A107" s="7"/>
      <c r="B107" s="4"/>
      <c r="C107" s="4"/>
      <c r="D107" s="4" t="s">
        <v>230</v>
      </c>
      <c r="E107" s="33" t="s">
        <v>232</v>
      </c>
      <c r="F107" s="8">
        <v>0</v>
      </c>
      <c r="G107" s="8">
        <v>0</v>
      </c>
      <c r="H107" s="8">
        <f>H109</f>
        <v>3607900</v>
      </c>
      <c r="I107" s="8">
        <f t="shared" ref="I107:N107" si="59">I109+I110</f>
        <v>7290556.1399999997</v>
      </c>
      <c r="J107" s="8">
        <f t="shared" si="59"/>
        <v>0</v>
      </c>
      <c r="K107" s="8">
        <f t="shared" si="59"/>
        <v>0</v>
      </c>
      <c r="L107" s="8">
        <f t="shared" si="59"/>
        <v>0</v>
      </c>
      <c r="M107" s="8">
        <f t="shared" si="59"/>
        <v>0</v>
      </c>
      <c r="N107" s="8">
        <f t="shared" si="59"/>
        <v>0</v>
      </c>
      <c r="O107" s="22">
        <f t="shared" si="48"/>
        <v>10898456.140000001</v>
      </c>
    </row>
    <row r="108" spans="1:15" s="12" customFormat="1" ht="15.6" hidden="1" x14ac:dyDescent="0.3">
      <c r="A108" s="7"/>
      <c r="B108" s="4"/>
      <c r="C108" s="4"/>
      <c r="D108" s="4"/>
      <c r="E108" s="33" t="s">
        <v>189</v>
      </c>
      <c r="F108" s="8"/>
      <c r="G108" s="8"/>
      <c r="H108" s="8"/>
      <c r="I108" s="8"/>
      <c r="J108" s="8"/>
      <c r="K108" s="8"/>
      <c r="L108" s="8"/>
      <c r="M108" s="8"/>
      <c r="N108" s="8"/>
      <c r="O108" s="15"/>
    </row>
    <row r="109" spans="1:15" s="12" customFormat="1" ht="33.450000000000003" hidden="1" customHeight="1" x14ac:dyDescent="0.3">
      <c r="A109" s="7"/>
      <c r="B109" s="4"/>
      <c r="C109" s="4"/>
      <c r="D109" s="4"/>
      <c r="E109" s="33" t="s">
        <v>234</v>
      </c>
      <c r="F109" s="8">
        <v>0</v>
      </c>
      <c r="G109" s="8">
        <v>0</v>
      </c>
      <c r="H109" s="8">
        <v>3607900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22">
        <f t="shared" si="48"/>
        <v>3607900</v>
      </c>
    </row>
    <row r="110" spans="1:15" s="12" customFormat="1" ht="33.450000000000003" hidden="1" customHeight="1" x14ac:dyDescent="0.3">
      <c r="A110" s="7"/>
      <c r="B110" s="4"/>
      <c r="C110" s="4"/>
      <c r="D110" s="4"/>
      <c r="E110" s="33" t="s">
        <v>251</v>
      </c>
      <c r="F110" s="8">
        <v>0</v>
      </c>
      <c r="G110" s="8">
        <v>0</v>
      </c>
      <c r="H110" s="8">
        <v>0</v>
      </c>
      <c r="I110" s="8">
        <v>7290556.1399999997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22">
        <f t="shared" si="48"/>
        <v>7290556.1399999997</v>
      </c>
    </row>
    <row r="111" spans="1:15" s="12" customFormat="1" ht="33.450000000000003" customHeight="1" x14ac:dyDescent="0.3">
      <c r="A111" s="7"/>
      <c r="B111" s="4"/>
      <c r="C111" s="4"/>
      <c r="D111" s="4" t="s">
        <v>237</v>
      </c>
      <c r="E111" s="33" t="s">
        <v>238</v>
      </c>
      <c r="F111" s="8">
        <f>F112</f>
        <v>0</v>
      </c>
      <c r="G111" s="8">
        <f t="shared" ref="G111:N111" si="60">G112</f>
        <v>0</v>
      </c>
      <c r="H111" s="8">
        <f t="shared" si="60"/>
        <v>218585</v>
      </c>
      <c r="I111" s="8">
        <f t="shared" si="60"/>
        <v>0</v>
      </c>
      <c r="J111" s="8">
        <f t="shared" si="60"/>
        <v>0</v>
      </c>
      <c r="K111" s="8">
        <f t="shared" si="60"/>
        <v>0</v>
      </c>
      <c r="L111" s="8">
        <f t="shared" si="60"/>
        <v>-35300</v>
      </c>
      <c r="M111" s="8">
        <f t="shared" si="60"/>
        <v>0</v>
      </c>
      <c r="N111" s="8">
        <f t="shared" si="60"/>
        <v>269915</v>
      </c>
      <c r="O111" s="22">
        <f t="shared" si="48"/>
        <v>453200</v>
      </c>
    </row>
    <row r="112" spans="1:15" s="12" customFormat="1" ht="33.450000000000003" customHeight="1" x14ac:dyDescent="0.3">
      <c r="A112" s="7"/>
      <c r="B112" s="4"/>
      <c r="C112" s="4"/>
      <c r="D112" s="4" t="s">
        <v>236</v>
      </c>
      <c r="E112" s="33" t="s">
        <v>239</v>
      </c>
      <c r="F112" s="8">
        <v>0</v>
      </c>
      <c r="G112" s="8">
        <v>0</v>
      </c>
      <c r="H112" s="8">
        <v>218585</v>
      </c>
      <c r="I112" s="8">
        <v>0</v>
      </c>
      <c r="J112" s="8">
        <v>0</v>
      </c>
      <c r="K112" s="8">
        <v>0</v>
      </c>
      <c r="L112" s="8">
        <v>-35300</v>
      </c>
      <c r="M112" s="8">
        <v>0</v>
      </c>
      <c r="N112" s="8">
        <v>269915</v>
      </c>
      <c r="O112" s="22">
        <f t="shared" si="48"/>
        <v>453200</v>
      </c>
    </row>
    <row r="113" spans="1:15" s="12" customFormat="1" ht="21" hidden="1" customHeight="1" x14ac:dyDescent="0.3">
      <c r="A113" s="7"/>
      <c r="B113" s="4"/>
      <c r="C113" s="4"/>
      <c r="D113" s="4" t="s">
        <v>261</v>
      </c>
      <c r="E113" s="33" t="s">
        <v>263</v>
      </c>
      <c r="F113" s="8">
        <f>F114</f>
        <v>0</v>
      </c>
      <c r="G113" s="8">
        <f t="shared" ref="G113:N113" si="61">G114</f>
        <v>0</v>
      </c>
      <c r="H113" s="8">
        <f t="shared" si="61"/>
        <v>0</v>
      </c>
      <c r="I113" s="8">
        <f t="shared" si="61"/>
        <v>0</v>
      </c>
      <c r="J113" s="8">
        <f t="shared" si="61"/>
        <v>200000</v>
      </c>
      <c r="K113" s="8">
        <f t="shared" si="61"/>
        <v>0</v>
      </c>
      <c r="L113" s="8">
        <f t="shared" si="61"/>
        <v>0</v>
      </c>
      <c r="M113" s="8">
        <f t="shared" si="61"/>
        <v>0</v>
      </c>
      <c r="N113" s="8">
        <f t="shared" si="61"/>
        <v>0</v>
      </c>
      <c r="O113" s="22">
        <f t="shared" si="48"/>
        <v>200000</v>
      </c>
    </row>
    <row r="114" spans="1:15" s="12" customFormat="1" ht="21" hidden="1" customHeight="1" x14ac:dyDescent="0.3">
      <c r="A114" s="7"/>
      <c r="B114" s="4"/>
      <c r="C114" s="4"/>
      <c r="D114" s="4" t="s">
        <v>260</v>
      </c>
      <c r="E114" s="33" t="s">
        <v>262</v>
      </c>
      <c r="F114" s="8">
        <v>0</v>
      </c>
      <c r="G114" s="8">
        <v>0</v>
      </c>
      <c r="H114" s="8">
        <v>0</v>
      </c>
      <c r="I114" s="8">
        <v>0</v>
      </c>
      <c r="J114" s="8">
        <v>200000</v>
      </c>
      <c r="K114" s="8">
        <v>0</v>
      </c>
      <c r="L114" s="8">
        <v>0</v>
      </c>
      <c r="M114" s="8">
        <v>0</v>
      </c>
      <c r="N114" s="8">
        <v>0</v>
      </c>
      <c r="O114" s="22">
        <f t="shared" si="48"/>
        <v>200000</v>
      </c>
    </row>
    <row r="115" spans="1:15" s="12" customFormat="1" ht="33.450000000000003" hidden="1" customHeight="1" x14ac:dyDescent="0.3">
      <c r="A115" s="7"/>
      <c r="B115" s="4"/>
      <c r="C115" s="4"/>
      <c r="D115" s="4" t="s">
        <v>257</v>
      </c>
      <c r="E115" s="33" t="s">
        <v>258</v>
      </c>
      <c r="F115" s="8">
        <f>F116</f>
        <v>0</v>
      </c>
      <c r="G115" s="8">
        <f t="shared" ref="G115:N115" si="62">G116</f>
        <v>0</v>
      </c>
      <c r="H115" s="8">
        <f t="shared" si="62"/>
        <v>0</v>
      </c>
      <c r="I115" s="8">
        <f t="shared" si="62"/>
        <v>0</v>
      </c>
      <c r="J115" s="8">
        <f t="shared" si="62"/>
        <v>5633270.8399999999</v>
      </c>
      <c r="K115" s="8">
        <f t="shared" si="62"/>
        <v>0</v>
      </c>
      <c r="L115" s="8">
        <f t="shared" si="62"/>
        <v>0</v>
      </c>
      <c r="M115" s="8">
        <f t="shared" si="62"/>
        <v>0</v>
      </c>
      <c r="N115" s="8">
        <f t="shared" si="62"/>
        <v>0</v>
      </c>
      <c r="O115" s="22">
        <f t="shared" si="48"/>
        <v>5633270.8399999999</v>
      </c>
    </row>
    <row r="116" spans="1:15" s="12" customFormat="1" ht="33.450000000000003" hidden="1" customHeight="1" x14ac:dyDescent="0.3">
      <c r="A116" s="7"/>
      <c r="B116" s="4"/>
      <c r="C116" s="4"/>
      <c r="D116" s="4" t="s">
        <v>256</v>
      </c>
      <c r="E116" s="33" t="s">
        <v>259</v>
      </c>
      <c r="F116" s="8">
        <v>0</v>
      </c>
      <c r="G116" s="8">
        <v>0</v>
      </c>
      <c r="H116" s="8">
        <v>0</v>
      </c>
      <c r="I116" s="8">
        <v>0</v>
      </c>
      <c r="J116" s="8">
        <v>5633270.8399999999</v>
      </c>
      <c r="K116" s="8">
        <v>0</v>
      </c>
      <c r="L116" s="8">
        <v>0</v>
      </c>
      <c r="M116" s="8">
        <v>0</v>
      </c>
      <c r="N116" s="8">
        <v>0</v>
      </c>
      <c r="O116" s="22">
        <f t="shared" si="48"/>
        <v>5633270.8399999999</v>
      </c>
    </row>
    <row r="117" spans="1:15" s="12" customFormat="1" ht="21" customHeight="1" x14ac:dyDescent="0.3">
      <c r="A117" s="7" t="s">
        <v>154</v>
      </c>
      <c r="B117" s="4" t="s">
        <v>10</v>
      </c>
      <c r="C117" s="4" t="s">
        <v>11</v>
      </c>
      <c r="D117" s="4" t="s">
        <v>153</v>
      </c>
      <c r="E117" s="33" t="s">
        <v>154</v>
      </c>
      <c r="F117" s="8">
        <f t="shared" ref="F117:G117" si="63">F118</f>
        <v>7632600</v>
      </c>
      <c r="G117" s="8">
        <f t="shared" si="63"/>
        <v>0</v>
      </c>
      <c r="H117" s="8">
        <f t="shared" ref="H117:N117" si="64">H118</f>
        <v>15255437.85</v>
      </c>
      <c r="I117" s="8">
        <f t="shared" si="64"/>
        <v>-5909300</v>
      </c>
      <c r="J117" s="8">
        <f t="shared" si="64"/>
        <v>970.1</v>
      </c>
      <c r="K117" s="8">
        <f t="shared" si="64"/>
        <v>3778778</v>
      </c>
      <c r="L117" s="8">
        <f t="shared" si="64"/>
        <v>5149052.91</v>
      </c>
      <c r="M117" s="8">
        <f t="shared" si="64"/>
        <v>0</v>
      </c>
      <c r="N117" s="8">
        <f t="shared" si="64"/>
        <v>531906.59</v>
      </c>
      <c r="O117" s="22">
        <f t="shared" si="48"/>
        <v>26439445.450000003</v>
      </c>
    </row>
    <row r="118" spans="1:15" s="12" customFormat="1" ht="22.5" customHeight="1" x14ac:dyDescent="0.3">
      <c r="A118" s="7" t="s">
        <v>156</v>
      </c>
      <c r="B118" s="4" t="s">
        <v>10</v>
      </c>
      <c r="C118" s="4" t="s">
        <v>11</v>
      </c>
      <c r="D118" s="4" t="s">
        <v>155</v>
      </c>
      <c r="E118" s="33" t="s">
        <v>156</v>
      </c>
      <c r="F118" s="8">
        <f>F120+F121</f>
        <v>7632600</v>
      </c>
      <c r="G118" s="8">
        <f>G120+G121</f>
        <v>0</v>
      </c>
      <c r="H118" s="8">
        <f>H120+H121+H122+H123+H124</f>
        <v>15255437.85</v>
      </c>
      <c r="I118" s="8">
        <f>I120+I121+I122+I123+I124+I125+I126+I127</f>
        <v>-5909300</v>
      </c>
      <c r="J118" s="8">
        <f>J120+J121+J122+J123+J124+J125+J126+J127</f>
        <v>970.1</v>
      </c>
      <c r="K118" s="8">
        <f>K120+K121+K122+K123+K124+K125+K126+K127</f>
        <v>3778778</v>
      </c>
      <c r="L118" s="8">
        <f>L120+L121+L122+L123+L124+L125+L126+L127+L128+L129</f>
        <v>5149052.91</v>
      </c>
      <c r="M118" s="8">
        <f>M120+M121+M122+M123+M124+M125+M126+M127+M128+M129</f>
        <v>0</v>
      </c>
      <c r="N118" s="8">
        <f>N120+N121+N122+N123+N124+N125+N126+N127+N128+N129+N130</f>
        <v>531906.59</v>
      </c>
      <c r="O118" s="22">
        <f t="shared" si="48"/>
        <v>26439445.450000003</v>
      </c>
    </row>
    <row r="119" spans="1:15" s="12" customFormat="1" ht="15.6" x14ac:dyDescent="0.3">
      <c r="A119" s="7"/>
      <c r="B119" s="4"/>
      <c r="C119" s="4"/>
      <c r="D119" s="4"/>
      <c r="E119" s="33" t="s">
        <v>189</v>
      </c>
      <c r="F119" s="8"/>
      <c r="G119" s="8"/>
      <c r="H119" s="8"/>
      <c r="I119" s="8"/>
      <c r="J119" s="8"/>
      <c r="K119" s="8"/>
      <c r="L119" s="8"/>
      <c r="M119" s="8"/>
      <c r="N119" s="8"/>
      <c r="O119" s="22"/>
    </row>
    <row r="120" spans="1:15" s="12" customFormat="1" ht="20.25" hidden="1" customHeight="1" x14ac:dyDescent="0.3">
      <c r="A120" s="7"/>
      <c r="B120" s="4"/>
      <c r="C120" s="4"/>
      <c r="D120" s="4"/>
      <c r="E120" s="33" t="s">
        <v>190</v>
      </c>
      <c r="F120" s="8">
        <v>94500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22">
        <f t="shared" si="48"/>
        <v>94500</v>
      </c>
    </row>
    <row r="121" spans="1:15" s="12" customFormat="1" ht="46.8" hidden="1" x14ac:dyDescent="0.3">
      <c r="A121" s="7"/>
      <c r="B121" s="4"/>
      <c r="C121" s="4"/>
      <c r="D121" s="4"/>
      <c r="E121" s="33" t="s">
        <v>191</v>
      </c>
      <c r="F121" s="8">
        <v>7538100</v>
      </c>
      <c r="G121" s="8">
        <v>0</v>
      </c>
      <c r="H121" s="8">
        <v>0</v>
      </c>
      <c r="I121" s="8">
        <v>-7500300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22">
        <f t="shared" si="48"/>
        <v>37800</v>
      </c>
    </row>
    <row r="122" spans="1:15" s="12" customFormat="1" ht="15.6" hidden="1" x14ac:dyDescent="0.3">
      <c r="A122" s="7"/>
      <c r="B122" s="4"/>
      <c r="C122" s="4"/>
      <c r="D122" s="4"/>
      <c r="E122" s="33" t="s">
        <v>229</v>
      </c>
      <c r="F122" s="8">
        <v>0</v>
      </c>
      <c r="G122" s="8">
        <v>0</v>
      </c>
      <c r="H122" s="8">
        <v>2533238.85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22">
        <f t="shared" si="48"/>
        <v>2533238.85</v>
      </c>
    </row>
    <row r="123" spans="1:15" s="12" customFormat="1" ht="31.2" hidden="1" x14ac:dyDescent="0.3">
      <c r="A123" s="7"/>
      <c r="B123" s="4"/>
      <c r="C123" s="4"/>
      <c r="D123" s="4"/>
      <c r="E123" s="33" t="s">
        <v>235</v>
      </c>
      <c r="F123" s="8">
        <v>0</v>
      </c>
      <c r="G123" s="8">
        <v>0</v>
      </c>
      <c r="H123" s="8">
        <v>12400300</v>
      </c>
      <c r="I123" s="8">
        <v>0</v>
      </c>
      <c r="J123" s="8">
        <v>970.1</v>
      </c>
      <c r="K123" s="8">
        <v>3778778</v>
      </c>
      <c r="L123" s="8">
        <v>-970.1</v>
      </c>
      <c r="M123" s="8">
        <v>0</v>
      </c>
      <c r="N123" s="8">
        <v>0</v>
      </c>
      <c r="O123" s="22">
        <f t="shared" si="48"/>
        <v>16179078</v>
      </c>
    </row>
    <row r="124" spans="1:15" s="12" customFormat="1" ht="93.6" x14ac:dyDescent="0.3">
      <c r="A124" s="7"/>
      <c r="B124" s="4"/>
      <c r="C124" s="4"/>
      <c r="D124" s="4"/>
      <c r="E124" s="33" t="s">
        <v>240</v>
      </c>
      <c r="F124" s="8">
        <v>0</v>
      </c>
      <c r="G124" s="8">
        <v>0</v>
      </c>
      <c r="H124" s="8">
        <v>321899</v>
      </c>
      <c r="I124" s="8">
        <v>0</v>
      </c>
      <c r="J124" s="8">
        <v>0</v>
      </c>
      <c r="K124" s="8">
        <v>0</v>
      </c>
      <c r="L124" s="8">
        <v>-51984</v>
      </c>
      <c r="M124" s="8">
        <v>0</v>
      </c>
      <c r="N124" s="8">
        <v>-269915</v>
      </c>
      <c r="O124" s="22">
        <f t="shared" si="48"/>
        <v>0</v>
      </c>
    </row>
    <row r="125" spans="1:15" s="12" customFormat="1" ht="31.2" hidden="1" x14ac:dyDescent="0.3">
      <c r="A125" s="7"/>
      <c r="B125" s="4"/>
      <c r="C125" s="4"/>
      <c r="D125" s="4"/>
      <c r="E125" s="33" t="s">
        <v>248</v>
      </c>
      <c r="F125" s="8"/>
      <c r="G125" s="8"/>
      <c r="H125" s="8"/>
      <c r="I125" s="8">
        <v>447329.46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22">
        <f t="shared" si="48"/>
        <v>447329.46</v>
      </c>
    </row>
    <row r="126" spans="1:15" s="12" customFormat="1" ht="15.6" hidden="1" x14ac:dyDescent="0.3">
      <c r="A126" s="7"/>
      <c r="B126" s="4"/>
      <c r="C126" s="4"/>
      <c r="D126" s="4"/>
      <c r="E126" s="33" t="s">
        <v>249</v>
      </c>
      <c r="F126" s="8"/>
      <c r="G126" s="8"/>
      <c r="H126" s="8"/>
      <c r="I126" s="8">
        <v>331305.99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22">
        <f t="shared" si="48"/>
        <v>331305.99</v>
      </c>
    </row>
    <row r="127" spans="1:15" s="12" customFormat="1" ht="31.2" hidden="1" x14ac:dyDescent="0.3">
      <c r="A127" s="7"/>
      <c r="B127" s="4"/>
      <c r="C127" s="4"/>
      <c r="D127" s="4"/>
      <c r="E127" s="33" t="s">
        <v>250</v>
      </c>
      <c r="F127" s="8"/>
      <c r="G127" s="8"/>
      <c r="H127" s="8"/>
      <c r="I127" s="8">
        <v>812364.55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22">
        <f t="shared" si="48"/>
        <v>812364.55</v>
      </c>
    </row>
    <row r="128" spans="1:15" s="12" customFormat="1" ht="15.6" hidden="1" x14ac:dyDescent="0.3">
      <c r="A128" s="7"/>
      <c r="B128" s="4"/>
      <c r="C128" s="4"/>
      <c r="D128" s="4"/>
      <c r="E128" s="33" t="s">
        <v>296</v>
      </c>
      <c r="F128" s="8"/>
      <c r="G128" s="8"/>
      <c r="H128" s="8"/>
      <c r="I128" s="8"/>
      <c r="J128" s="8"/>
      <c r="K128" s="8"/>
      <c r="L128" s="8">
        <v>1500000</v>
      </c>
      <c r="M128" s="8">
        <v>0</v>
      </c>
      <c r="N128" s="8">
        <v>0</v>
      </c>
      <c r="O128" s="22">
        <f t="shared" si="48"/>
        <v>1500000</v>
      </c>
    </row>
    <row r="129" spans="1:15" s="12" customFormat="1" ht="33.75" customHeight="1" x14ac:dyDescent="0.3">
      <c r="A129" s="7"/>
      <c r="B129" s="4"/>
      <c r="C129" s="4"/>
      <c r="D129" s="4"/>
      <c r="E129" s="33" t="s">
        <v>297</v>
      </c>
      <c r="F129" s="8"/>
      <c r="G129" s="8"/>
      <c r="H129" s="8"/>
      <c r="I129" s="8"/>
      <c r="J129" s="8"/>
      <c r="K129" s="8"/>
      <c r="L129" s="8">
        <v>3702007.01</v>
      </c>
      <c r="M129" s="8">
        <v>0</v>
      </c>
      <c r="N129" s="8">
        <v>756821.59</v>
      </c>
      <c r="O129" s="22">
        <f t="shared" si="48"/>
        <v>4458828.5999999996</v>
      </c>
    </row>
    <row r="130" spans="1:15" s="12" customFormat="1" ht="15.6" x14ac:dyDescent="0.3">
      <c r="A130" s="7"/>
      <c r="B130" s="4"/>
      <c r="C130" s="4"/>
      <c r="D130" s="4"/>
      <c r="E130" s="33" t="s">
        <v>324</v>
      </c>
      <c r="F130" s="8"/>
      <c r="G130" s="8"/>
      <c r="H130" s="8"/>
      <c r="I130" s="8"/>
      <c r="J130" s="8"/>
      <c r="K130" s="8"/>
      <c r="L130" s="8"/>
      <c r="M130" s="8"/>
      <c r="N130" s="8">
        <v>45000</v>
      </c>
      <c r="O130" s="22">
        <f t="shared" si="48"/>
        <v>45000</v>
      </c>
    </row>
    <row r="131" spans="1:15" s="12" customFormat="1" ht="18.75" customHeight="1" x14ac:dyDescent="0.3">
      <c r="A131" s="7" t="s">
        <v>158</v>
      </c>
      <c r="B131" s="4" t="s">
        <v>10</v>
      </c>
      <c r="C131" s="4" t="s">
        <v>11</v>
      </c>
      <c r="D131" s="4" t="s">
        <v>157</v>
      </c>
      <c r="E131" s="33" t="s">
        <v>158</v>
      </c>
      <c r="F131" s="8">
        <f>F132+F151+F159+F157+F153</f>
        <v>152045200</v>
      </c>
      <c r="G131" s="8">
        <f>G132+G151+G159+G157+G153</f>
        <v>0</v>
      </c>
      <c r="H131" s="8">
        <f>H132+H151+H159+H157+H153</f>
        <v>56.120000000000005</v>
      </c>
      <c r="I131" s="8">
        <f>I132+I151+I159+I157+I153</f>
        <v>0</v>
      </c>
      <c r="J131" s="8">
        <f>J132+J151+J159+J157+J153+J155</f>
        <v>0</v>
      </c>
      <c r="K131" s="8">
        <f>K132+K151+K159+K157+K153+K155</f>
        <v>0</v>
      </c>
      <c r="L131" s="8">
        <f>L132+L151+L159+L157+L153+L155</f>
        <v>166072</v>
      </c>
      <c r="M131" s="8">
        <f>M132+M151+M159+M157+M153+M155</f>
        <v>0</v>
      </c>
      <c r="N131" s="8">
        <f>N132+N151+N159+N157+N153+N155</f>
        <v>11336610</v>
      </c>
      <c r="O131" s="22">
        <f t="shared" si="48"/>
        <v>163547938.12</v>
      </c>
    </row>
    <row r="132" spans="1:15" s="12" customFormat="1" ht="33.450000000000003" customHeight="1" x14ac:dyDescent="0.3">
      <c r="A132" s="7" t="s">
        <v>160</v>
      </c>
      <c r="B132" s="4" t="s">
        <v>10</v>
      </c>
      <c r="C132" s="4" t="s">
        <v>11</v>
      </c>
      <c r="D132" s="4" t="s">
        <v>159</v>
      </c>
      <c r="E132" s="33" t="s">
        <v>160</v>
      </c>
      <c r="F132" s="8">
        <f t="shared" ref="F132:N132" si="65">F133</f>
        <v>137933300</v>
      </c>
      <c r="G132" s="8">
        <f t="shared" si="65"/>
        <v>0</v>
      </c>
      <c r="H132" s="8">
        <f t="shared" si="65"/>
        <v>53</v>
      </c>
      <c r="I132" s="8">
        <f t="shared" si="65"/>
        <v>0</v>
      </c>
      <c r="J132" s="8">
        <f t="shared" si="65"/>
        <v>-8545</v>
      </c>
      <c r="K132" s="8">
        <f t="shared" si="65"/>
        <v>-808</v>
      </c>
      <c r="L132" s="8">
        <f t="shared" si="65"/>
        <v>12400</v>
      </c>
      <c r="M132" s="8">
        <f t="shared" si="65"/>
        <v>0</v>
      </c>
      <c r="N132" s="8">
        <f t="shared" si="65"/>
        <v>11301750</v>
      </c>
      <c r="O132" s="22">
        <f t="shared" si="48"/>
        <v>149238150</v>
      </c>
    </row>
    <row r="133" spans="1:15" s="12" customFormat="1" ht="33.450000000000003" customHeight="1" x14ac:dyDescent="0.3">
      <c r="A133" s="7" t="s">
        <v>162</v>
      </c>
      <c r="B133" s="4" t="s">
        <v>10</v>
      </c>
      <c r="C133" s="4" t="s">
        <v>11</v>
      </c>
      <c r="D133" s="4" t="s">
        <v>161</v>
      </c>
      <c r="E133" s="33" t="s">
        <v>162</v>
      </c>
      <c r="F133" s="8">
        <f t="shared" ref="F133:K133" si="66">F135+F136+F137+F138+F139+F140+F141+F143+F144+F145+F146+F147+F148+F149+F142</f>
        <v>137933300</v>
      </c>
      <c r="G133" s="8">
        <f t="shared" si="66"/>
        <v>0</v>
      </c>
      <c r="H133" s="8">
        <f t="shared" si="66"/>
        <v>53</v>
      </c>
      <c r="I133" s="8">
        <f t="shared" si="66"/>
        <v>0</v>
      </c>
      <c r="J133" s="8">
        <f t="shared" si="66"/>
        <v>-8545</v>
      </c>
      <c r="K133" s="8">
        <f t="shared" si="66"/>
        <v>-808</v>
      </c>
      <c r="L133" s="8">
        <f>L135+L136+L137+L138+L139+L140+L141+L143+L144+L145+L146+L147+L148+L149+L142+L150</f>
        <v>12400</v>
      </c>
      <c r="M133" s="8">
        <f>M135+M136+M137+M138+M139+M140+M141+M143+M144+M145+M146+M147+M148+M149+M142+M150</f>
        <v>0</v>
      </c>
      <c r="N133" s="8">
        <f>N135+N136+N137+N138+N139+N140+N141+N143+N144+N145+N146+N147+N148+N149+N142+N150</f>
        <v>11301750</v>
      </c>
      <c r="O133" s="22">
        <f t="shared" si="48"/>
        <v>149238150</v>
      </c>
    </row>
    <row r="134" spans="1:15" s="12" customFormat="1" ht="15.6" x14ac:dyDescent="0.3">
      <c r="A134" s="7"/>
      <c r="B134" s="4"/>
      <c r="C134" s="4"/>
      <c r="D134" s="4"/>
      <c r="E134" s="33" t="s">
        <v>189</v>
      </c>
      <c r="F134" s="8"/>
      <c r="G134" s="8"/>
      <c r="H134" s="8"/>
      <c r="I134" s="8"/>
      <c r="J134" s="8"/>
      <c r="K134" s="8"/>
      <c r="L134" s="8"/>
      <c r="M134" s="8"/>
      <c r="N134" s="8"/>
      <c r="O134" s="22"/>
    </row>
    <row r="135" spans="1:15" s="12" customFormat="1" ht="33.450000000000003" customHeight="1" x14ac:dyDescent="0.3">
      <c r="A135" s="7"/>
      <c r="B135" s="4"/>
      <c r="C135" s="4"/>
      <c r="D135" s="4"/>
      <c r="E135" s="33" t="s">
        <v>174</v>
      </c>
      <c r="F135" s="8">
        <v>126078900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10852550</v>
      </c>
      <c r="O135" s="22">
        <f t="shared" si="48"/>
        <v>136931450</v>
      </c>
    </row>
    <row r="136" spans="1:15" s="12" customFormat="1" ht="33.450000000000003" hidden="1" customHeight="1" x14ac:dyDescent="0.3">
      <c r="A136" s="7"/>
      <c r="B136" s="4"/>
      <c r="C136" s="4"/>
      <c r="D136" s="4"/>
      <c r="E136" s="33" t="s">
        <v>175</v>
      </c>
      <c r="F136" s="8">
        <v>756800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22">
        <f t="shared" si="48"/>
        <v>756800</v>
      </c>
    </row>
    <row r="137" spans="1:15" s="12" customFormat="1" ht="61.5" hidden="1" customHeight="1" x14ac:dyDescent="0.3">
      <c r="A137" s="7"/>
      <c r="B137" s="4"/>
      <c r="C137" s="4"/>
      <c r="D137" s="4"/>
      <c r="E137" s="33" t="s">
        <v>176</v>
      </c>
      <c r="F137" s="8">
        <v>52200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22">
        <f t="shared" si="48"/>
        <v>52200</v>
      </c>
    </row>
    <row r="138" spans="1:15" s="12" customFormat="1" ht="15.6" hidden="1" x14ac:dyDescent="0.3">
      <c r="A138" s="7"/>
      <c r="B138" s="4"/>
      <c r="C138" s="4"/>
      <c r="D138" s="4"/>
      <c r="E138" s="33" t="s">
        <v>177</v>
      </c>
      <c r="F138" s="8">
        <v>2063500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22">
        <f t="shared" si="48"/>
        <v>2063500</v>
      </c>
    </row>
    <row r="139" spans="1:15" s="12" customFormat="1" ht="75.75" customHeight="1" x14ac:dyDescent="0.3">
      <c r="A139" s="7"/>
      <c r="B139" s="4"/>
      <c r="C139" s="4"/>
      <c r="D139" s="4"/>
      <c r="E139" s="33" t="s">
        <v>178</v>
      </c>
      <c r="F139" s="8">
        <v>4549500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448800</v>
      </c>
      <c r="O139" s="22">
        <f t="shared" si="48"/>
        <v>4998300</v>
      </c>
    </row>
    <row r="140" spans="1:15" s="12" customFormat="1" ht="78" hidden="1" x14ac:dyDescent="0.3">
      <c r="A140" s="7"/>
      <c r="B140" s="4"/>
      <c r="C140" s="4"/>
      <c r="D140" s="4"/>
      <c r="E140" s="33" t="s">
        <v>179</v>
      </c>
      <c r="F140" s="8">
        <v>225900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22">
        <f t="shared" si="48"/>
        <v>225900</v>
      </c>
    </row>
    <row r="141" spans="1:15" s="12" customFormat="1" ht="46.8" hidden="1" x14ac:dyDescent="0.3">
      <c r="A141" s="7"/>
      <c r="B141" s="4"/>
      <c r="C141" s="4"/>
      <c r="D141" s="4"/>
      <c r="E141" s="33" t="s">
        <v>180</v>
      </c>
      <c r="F141" s="8">
        <v>600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22">
        <f t="shared" si="48"/>
        <v>600</v>
      </c>
    </row>
    <row r="142" spans="1:15" s="12" customFormat="1" ht="45.75" hidden="1" customHeight="1" x14ac:dyDescent="0.3">
      <c r="A142" s="7"/>
      <c r="B142" s="4"/>
      <c r="C142" s="4"/>
      <c r="D142" s="4"/>
      <c r="E142" s="33" t="s">
        <v>181</v>
      </c>
      <c r="F142" s="8">
        <v>183500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22">
        <f t="shared" si="48"/>
        <v>183500</v>
      </c>
    </row>
    <row r="143" spans="1:15" s="12" customFormat="1" ht="18.75" hidden="1" customHeight="1" x14ac:dyDescent="0.3">
      <c r="A143" s="7"/>
      <c r="B143" s="4"/>
      <c r="C143" s="4"/>
      <c r="D143" s="4"/>
      <c r="E143" s="33" t="s">
        <v>182</v>
      </c>
      <c r="F143" s="8">
        <v>2100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22">
        <f t="shared" si="48"/>
        <v>2100</v>
      </c>
    </row>
    <row r="144" spans="1:15" s="12" customFormat="1" ht="33.450000000000003" hidden="1" customHeight="1" x14ac:dyDescent="0.3">
      <c r="A144" s="7"/>
      <c r="B144" s="4"/>
      <c r="C144" s="4"/>
      <c r="D144" s="4"/>
      <c r="E144" s="33" t="s">
        <v>183</v>
      </c>
      <c r="F144" s="8">
        <v>43800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22">
        <f t="shared" si="48"/>
        <v>43800</v>
      </c>
    </row>
    <row r="145" spans="1:15" s="12" customFormat="1" ht="46.8" hidden="1" x14ac:dyDescent="0.3">
      <c r="A145" s="7"/>
      <c r="B145" s="4"/>
      <c r="C145" s="4"/>
      <c r="D145" s="4"/>
      <c r="E145" s="33" t="s">
        <v>184</v>
      </c>
      <c r="F145" s="8">
        <v>800</v>
      </c>
      <c r="G145" s="8">
        <v>0</v>
      </c>
      <c r="H145" s="8">
        <v>8</v>
      </c>
      <c r="I145" s="8">
        <v>0</v>
      </c>
      <c r="J145" s="8">
        <v>0</v>
      </c>
      <c r="K145" s="8">
        <v>-808</v>
      </c>
      <c r="L145" s="8">
        <v>0</v>
      </c>
      <c r="M145" s="8">
        <v>0</v>
      </c>
      <c r="N145" s="8">
        <v>0</v>
      </c>
      <c r="O145" s="22">
        <f t="shared" si="48"/>
        <v>0</v>
      </c>
    </row>
    <row r="146" spans="1:15" s="12" customFormat="1" ht="46.8" hidden="1" x14ac:dyDescent="0.3">
      <c r="A146" s="7"/>
      <c r="B146" s="4"/>
      <c r="C146" s="4"/>
      <c r="D146" s="4"/>
      <c r="E146" s="33" t="s">
        <v>185</v>
      </c>
      <c r="F146" s="8">
        <v>8500</v>
      </c>
      <c r="G146" s="8">
        <v>0</v>
      </c>
      <c r="H146" s="8">
        <v>45</v>
      </c>
      <c r="I146" s="8">
        <v>0</v>
      </c>
      <c r="J146" s="8">
        <v>-8545</v>
      </c>
      <c r="K146" s="8">
        <v>0</v>
      </c>
      <c r="L146" s="8">
        <v>0</v>
      </c>
      <c r="M146" s="8">
        <v>0</v>
      </c>
      <c r="N146" s="8">
        <v>0</v>
      </c>
      <c r="O146" s="22">
        <f t="shared" si="48"/>
        <v>0</v>
      </c>
    </row>
    <row r="147" spans="1:15" s="12" customFormat="1" ht="31.2" hidden="1" x14ac:dyDescent="0.3">
      <c r="A147" s="7"/>
      <c r="B147" s="4"/>
      <c r="C147" s="4"/>
      <c r="D147" s="4"/>
      <c r="E147" s="33" t="s">
        <v>186</v>
      </c>
      <c r="F147" s="8">
        <v>502600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22">
        <f t="shared" si="48"/>
        <v>502600</v>
      </c>
    </row>
    <row r="148" spans="1:15" s="12" customFormat="1" ht="46.8" hidden="1" x14ac:dyDescent="0.3">
      <c r="A148" s="7"/>
      <c r="B148" s="4"/>
      <c r="C148" s="4"/>
      <c r="D148" s="4"/>
      <c r="E148" s="33" t="s">
        <v>207</v>
      </c>
      <c r="F148" s="8">
        <v>9400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22">
        <f t="shared" ref="O148:O178" si="67">F148+G148+H148+I148+J148+K148+L148+M148+N148</f>
        <v>9400</v>
      </c>
    </row>
    <row r="149" spans="1:15" s="12" customFormat="1" ht="31.2" hidden="1" x14ac:dyDescent="0.3">
      <c r="A149" s="7"/>
      <c r="B149" s="4"/>
      <c r="C149" s="4"/>
      <c r="D149" s="4"/>
      <c r="E149" s="33" t="s">
        <v>187</v>
      </c>
      <c r="F149" s="8">
        <v>3455200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22">
        <f t="shared" si="67"/>
        <v>3455200</v>
      </c>
    </row>
    <row r="150" spans="1:15" s="12" customFormat="1" ht="46.8" x14ac:dyDescent="0.3">
      <c r="A150" s="7"/>
      <c r="B150" s="4"/>
      <c r="C150" s="4"/>
      <c r="D150" s="4"/>
      <c r="E150" s="33" t="s">
        <v>298</v>
      </c>
      <c r="F150" s="8"/>
      <c r="G150" s="8"/>
      <c r="H150" s="8"/>
      <c r="I150" s="8"/>
      <c r="J150" s="8"/>
      <c r="K150" s="8"/>
      <c r="L150" s="8">
        <v>12400</v>
      </c>
      <c r="M150" s="8">
        <v>0</v>
      </c>
      <c r="N150" s="8">
        <v>400</v>
      </c>
      <c r="O150" s="22">
        <f t="shared" si="67"/>
        <v>12800</v>
      </c>
    </row>
    <row r="151" spans="1:15" s="12" customFormat="1" ht="54.75" hidden="1" customHeight="1" x14ac:dyDescent="0.3">
      <c r="A151" s="7" t="s">
        <v>164</v>
      </c>
      <c r="B151" s="4" t="s">
        <v>10</v>
      </c>
      <c r="C151" s="4" t="s">
        <v>11</v>
      </c>
      <c r="D151" s="4" t="s">
        <v>163</v>
      </c>
      <c r="E151" s="33" t="s">
        <v>164</v>
      </c>
      <c r="F151" s="8">
        <f t="shared" ref="F151:N151" si="68">F152</f>
        <v>11693200</v>
      </c>
      <c r="G151" s="8">
        <f t="shared" si="68"/>
        <v>0</v>
      </c>
      <c r="H151" s="8">
        <f t="shared" si="68"/>
        <v>-15.64</v>
      </c>
      <c r="I151" s="8">
        <f t="shared" si="68"/>
        <v>0</v>
      </c>
      <c r="J151" s="8">
        <f t="shared" si="68"/>
        <v>0</v>
      </c>
      <c r="K151" s="8">
        <f t="shared" si="68"/>
        <v>0</v>
      </c>
      <c r="L151" s="8">
        <f t="shared" si="68"/>
        <v>0</v>
      </c>
      <c r="M151" s="8">
        <f t="shared" si="68"/>
        <v>0</v>
      </c>
      <c r="N151" s="8">
        <f t="shared" si="68"/>
        <v>0</v>
      </c>
      <c r="O151" s="22">
        <f t="shared" si="67"/>
        <v>11693184.359999999</v>
      </c>
    </row>
    <row r="152" spans="1:15" s="12" customFormat="1" ht="55.5" hidden="1" customHeight="1" x14ac:dyDescent="0.3">
      <c r="A152" s="7" t="s">
        <v>166</v>
      </c>
      <c r="B152" s="4" t="s">
        <v>10</v>
      </c>
      <c r="C152" s="4" t="s">
        <v>11</v>
      </c>
      <c r="D152" s="4" t="s">
        <v>165</v>
      </c>
      <c r="E152" s="33" t="s">
        <v>166</v>
      </c>
      <c r="F152" s="8">
        <v>11693200</v>
      </c>
      <c r="G152" s="8">
        <v>0</v>
      </c>
      <c r="H152" s="8">
        <v>-15.64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22">
        <f t="shared" si="67"/>
        <v>11693184.359999999</v>
      </c>
    </row>
    <row r="153" spans="1:15" s="12" customFormat="1" ht="55.5" hidden="1" customHeight="1" x14ac:dyDescent="0.3">
      <c r="A153" s="7"/>
      <c r="B153" s="4"/>
      <c r="C153" s="4"/>
      <c r="D153" s="17" t="s">
        <v>199</v>
      </c>
      <c r="E153" s="33" t="s">
        <v>200</v>
      </c>
      <c r="F153" s="8">
        <f t="shared" ref="F153:N153" si="69">F154</f>
        <v>900</v>
      </c>
      <c r="G153" s="8">
        <f t="shared" si="69"/>
        <v>0</v>
      </c>
      <c r="H153" s="8">
        <f t="shared" si="69"/>
        <v>0</v>
      </c>
      <c r="I153" s="8">
        <f t="shared" si="69"/>
        <v>0</v>
      </c>
      <c r="J153" s="8">
        <f t="shared" si="69"/>
        <v>0</v>
      </c>
      <c r="K153" s="8">
        <f t="shared" si="69"/>
        <v>0</v>
      </c>
      <c r="L153" s="8">
        <f t="shared" si="69"/>
        <v>0</v>
      </c>
      <c r="M153" s="8">
        <f t="shared" si="69"/>
        <v>0</v>
      </c>
      <c r="N153" s="8">
        <f t="shared" si="69"/>
        <v>0</v>
      </c>
      <c r="O153" s="22">
        <f t="shared" si="67"/>
        <v>900</v>
      </c>
    </row>
    <row r="154" spans="1:15" s="12" customFormat="1" ht="55.5" hidden="1" customHeight="1" x14ac:dyDescent="0.3">
      <c r="A154" s="7"/>
      <c r="B154" s="4"/>
      <c r="C154" s="4"/>
      <c r="D154" s="17" t="s">
        <v>197</v>
      </c>
      <c r="E154" s="33" t="s">
        <v>198</v>
      </c>
      <c r="F154" s="8">
        <v>900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22">
        <f t="shared" si="67"/>
        <v>900</v>
      </c>
    </row>
    <row r="155" spans="1:15" s="12" customFormat="1" ht="50.25" hidden="1" customHeight="1" x14ac:dyDescent="0.3">
      <c r="A155" s="7"/>
      <c r="B155" s="4"/>
      <c r="C155" s="4"/>
      <c r="D155" s="17" t="s">
        <v>266</v>
      </c>
      <c r="E155" s="33" t="s">
        <v>267</v>
      </c>
      <c r="F155" s="8"/>
      <c r="G155" s="8"/>
      <c r="H155" s="8"/>
      <c r="I155" s="8"/>
      <c r="J155" s="8">
        <f>J156</f>
        <v>8545</v>
      </c>
      <c r="K155" s="8">
        <f>K156</f>
        <v>808</v>
      </c>
      <c r="L155" s="8">
        <f>L156</f>
        <v>0</v>
      </c>
      <c r="M155" s="8">
        <f>M156</f>
        <v>0</v>
      </c>
      <c r="N155" s="8">
        <f>N156</f>
        <v>0</v>
      </c>
      <c r="O155" s="22">
        <f t="shared" si="67"/>
        <v>9353</v>
      </c>
    </row>
    <row r="156" spans="1:15" s="12" customFormat="1" ht="49.5" hidden="1" customHeight="1" x14ac:dyDescent="0.3">
      <c r="A156" s="7"/>
      <c r="B156" s="4"/>
      <c r="C156" s="4"/>
      <c r="D156" s="17" t="s">
        <v>265</v>
      </c>
      <c r="E156" s="33" t="s">
        <v>264</v>
      </c>
      <c r="F156" s="8"/>
      <c r="G156" s="8"/>
      <c r="H156" s="8"/>
      <c r="I156" s="8"/>
      <c r="J156" s="8">
        <v>8545</v>
      </c>
      <c r="K156" s="8">
        <v>808</v>
      </c>
      <c r="L156" s="8">
        <v>0</v>
      </c>
      <c r="M156" s="8">
        <v>0</v>
      </c>
      <c r="N156" s="8">
        <v>0</v>
      </c>
      <c r="O156" s="22">
        <f t="shared" si="67"/>
        <v>9353</v>
      </c>
    </row>
    <row r="157" spans="1:15" s="12" customFormat="1" ht="31.2" hidden="1" x14ac:dyDescent="0.3">
      <c r="A157" s="7"/>
      <c r="B157" s="4"/>
      <c r="C157" s="4"/>
      <c r="D157" s="17" t="s">
        <v>195</v>
      </c>
      <c r="E157" s="18" t="s">
        <v>193</v>
      </c>
      <c r="F157" s="19">
        <f t="shared" ref="F157:N157" si="70">F158</f>
        <v>1238600</v>
      </c>
      <c r="G157" s="19">
        <f t="shared" si="70"/>
        <v>0</v>
      </c>
      <c r="H157" s="19">
        <f t="shared" si="70"/>
        <v>0</v>
      </c>
      <c r="I157" s="19">
        <f t="shared" si="70"/>
        <v>0</v>
      </c>
      <c r="J157" s="19">
        <f t="shared" si="70"/>
        <v>0</v>
      </c>
      <c r="K157" s="19">
        <f t="shared" si="70"/>
        <v>0</v>
      </c>
      <c r="L157" s="19">
        <f t="shared" si="70"/>
        <v>0</v>
      </c>
      <c r="M157" s="19">
        <f t="shared" si="70"/>
        <v>0</v>
      </c>
      <c r="N157" s="19">
        <f t="shared" si="70"/>
        <v>0</v>
      </c>
      <c r="O157" s="22">
        <f t="shared" si="67"/>
        <v>1238600</v>
      </c>
    </row>
    <row r="158" spans="1:15" s="12" customFormat="1" ht="31.2" hidden="1" x14ac:dyDescent="0.3">
      <c r="A158" s="7"/>
      <c r="B158" s="4"/>
      <c r="C158" s="4"/>
      <c r="D158" s="17" t="s">
        <v>196</v>
      </c>
      <c r="E158" s="18" t="s">
        <v>194</v>
      </c>
      <c r="F158" s="19">
        <v>1238600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22">
        <f t="shared" si="67"/>
        <v>1238600</v>
      </c>
    </row>
    <row r="159" spans="1:15" s="12" customFormat="1" ht="17.25" customHeight="1" x14ac:dyDescent="0.3">
      <c r="A159" s="7" t="s">
        <v>168</v>
      </c>
      <c r="B159" s="4" t="s">
        <v>10</v>
      </c>
      <c r="C159" s="4" t="s">
        <v>11</v>
      </c>
      <c r="D159" s="4" t="s">
        <v>167</v>
      </c>
      <c r="E159" s="33" t="s">
        <v>168</v>
      </c>
      <c r="F159" s="8">
        <f t="shared" ref="F159:N159" si="71">F160</f>
        <v>1179200</v>
      </c>
      <c r="G159" s="8">
        <f t="shared" si="71"/>
        <v>0</v>
      </c>
      <c r="H159" s="8">
        <f t="shared" si="71"/>
        <v>18.760000000000002</v>
      </c>
      <c r="I159" s="8">
        <f t="shared" si="71"/>
        <v>0</v>
      </c>
      <c r="J159" s="8">
        <f t="shared" si="71"/>
        <v>0</v>
      </c>
      <c r="K159" s="8">
        <f t="shared" si="71"/>
        <v>0</v>
      </c>
      <c r="L159" s="8">
        <f t="shared" si="71"/>
        <v>153672</v>
      </c>
      <c r="M159" s="8">
        <f t="shared" si="71"/>
        <v>0</v>
      </c>
      <c r="N159" s="8">
        <f t="shared" si="71"/>
        <v>34860</v>
      </c>
      <c r="O159" s="22">
        <f t="shared" si="67"/>
        <v>1367750.76</v>
      </c>
    </row>
    <row r="160" spans="1:15" s="12" customFormat="1" ht="19.5" customHeight="1" x14ac:dyDescent="0.3">
      <c r="A160" s="7" t="s">
        <v>170</v>
      </c>
      <c r="B160" s="4" t="s">
        <v>10</v>
      </c>
      <c r="C160" s="4" t="s">
        <v>11</v>
      </c>
      <c r="D160" s="4" t="s">
        <v>169</v>
      </c>
      <c r="E160" s="33" t="s">
        <v>170</v>
      </c>
      <c r="F160" s="8">
        <f t="shared" ref="F160:K160" si="72">F162+F163</f>
        <v>1179200</v>
      </c>
      <c r="G160" s="8">
        <f t="shared" si="72"/>
        <v>0</v>
      </c>
      <c r="H160" s="8">
        <f t="shared" si="72"/>
        <v>18.760000000000002</v>
      </c>
      <c r="I160" s="8">
        <f t="shared" si="72"/>
        <v>0</v>
      </c>
      <c r="J160" s="8">
        <f t="shared" si="72"/>
        <v>0</v>
      </c>
      <c r="K160" s="8">
        <f t="shared" si="72"/>
        <v>0</v>
      </c>
      <c r="L160" s="8">
        <f t="shared" ref="L160:M160" si="73">L162+L163</f>
        <v>153672</v>
      </c>
      <c r="M160" s="8">
        <f t="shared" si="73"/>
        <v>0</v>
      </c>
      <c r="N160" s="8">
        <f t="shared" ref="N160" si="74">N162+N163</f>
        <v>34860</v>
      </c>
      <c r="O160" s="22">
        <f t="shared" si="67"/>
        <v>1367750.76</v>
      </c>
    </row>
    <row r="161" spans="1:15" s="12" customFormat="1" ht="15.6" x14ac:dyDescent="0.3">
      <c r="A161" s="7"/>
      <c r="B161" s="4"/>
      <c r="C161" s="4"/>
      <c r="D161" s="4"/>
      <c r="E161" s="33" t="s">
        <v>189</v>
      </c>
      <c r="F161" s="8"/>
      <c r="G161" s="8"/>
      <c r="H161" s="8"/>
      <c r="I161" s="8"/>
      <c r="J161" s="8"/>
      <c r="K161" s="8"/>
      <c r="L161" s="8"/>
      <c r="M161" s="8"/>
      <c r="N161" s="8"/>
      <c r="O161" s="22"/>
    </row>
    <row r="162" spans="1:15" s="12" customFormat="1" ht="37.5" hidden="1" customHeight="1" x14ac:dyDescent="0.3">
      <c r="A162" s="7"/>
      <c r="B162" s="4"/>
      <c r="C162" s="4"/>
      <c r="D162" s="4"/>
      <c r="E162" s="33" t="s">
        <v>188</v>
      </c>
      <c r="F162" s="8">
        <v>88400</v>
      </c>
      <c r="G162" s="8">
        <v>0</v>
      </c>
      <c r="H162" s="8">
        <v>30.76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22">
        <f t="shared" si="67"/>
        <v>88430.76</v>
      </c>
    </row>
    <row r="163" spans="1:15" s="12" customFormat="1" ht="46.8" x14ac:dyDescent="0.3">
      <c r="A163" s="7"/>
      <c r="B163" s="4"/>
      <c r="C163" s="4"/>
      <c r="D163" s="4"/>
      <c r="E163" s="33" t="s">
        <v>192</v>
      </c>
      <c r="F163" s="8">
        <v>1090800</v>
      </c>
      <c r="G163" s="8">
        <v>0</v>
      </c>
      <c r="H163" s="8">
        <v>-12</v>
      </c>
      <c r="I163" s="8">
        <v>0</v>
      </c>
      <c r="J163" s="8">
        <v>0</v>
      </c>
      <c r="K163" s="8">
        <v>0</v>
      </c>
      <c r="L163" s="8">
        <v>153672</v>
      </c>
      <c r="M163" s="8">
        <v>0</v>
      </c>
      <c r="N163" s="8">
        <v>34860</v>
      </c>
      <c r="O163" s="22">
        <f t="shared" si="67"/>
        <v>1279320</v>
      </c>
    </row>
    <row r="164" spans="1:15" s="12" customFormat="1" ht="15.6" x14ac:dyDescent="0.3">
      <c r="A164" s="7"/>
      <c r="B164" s="4"/>
      <c r="C164" s="4"/>
      <c r="D164" s="4" t="s">
        <v>204</v>
      </c>
      <c r="E164" s="33" t="s">
        <v>201</v>
      </c>
      <c r="F164" s="8">
        <f t="shared" ref="F164:N165" si="75">F165</f>
        <v>10464066.439999999</v>
      </c>
      <c r="G164" s="8">
        <f t="shared" si="75"/>
        <v>0</v>
      </c>
      <c r="H164" s="8">
        <f t="shared" ref="H164:M164" si="76">H165+H167</f>
        <v>2744348</v>
      </c>
      <c r="I164" s="8">
        <f t="shared" si="76"/>
        <v>4981539.79</v>
      </c>
      <c r="J164" s="8">
        <f t="shared" si="76"/>
        <v>876783.36</v>
      </c>
      <c r="K164" s="8">
        <f t="shared" si="76"/>
        <v>-3952528</v>
      </c>
      <c r="L164" s="8">
        <f t="shared" si="76"/>
        <v>5704809.3700000001</v>
      </c>
      <c r="M164" s="8">
        <f t="shared" si="76"/>
        <v>2079282.91</v>
      </c>
      <c r="N164" s="8">
        <f t="shared" ref="N164" si="77">N165+N167</f>
        <v>5028644.05</v>
      </c>
      <c r="O164" s="22">
        <f t="shared" si="67"/>
        <v>27926945.920000002</v>
      </c>
    </row>
    <row r="165" spans="1:15" s="12" customFormat="1" ht="46.8" x14ac:dyDescent="0.3">
      <c r="A165" s="7"/>
      <c r="B165" s="4"/>
      <c r="C165" s="4"/>
      <c r="D165" s="4" t="s">
        <v>205</v>
      </c>
      <c r="E165" s="33" t="s">
        <v>202</v>
      </c>
      <c r="F165" s="8">
        <f t="shared" si="75"/>
        <v>10464066.439999999</v>
      </c>
      <c r="G165" s="8">
        <f t="shared" si="75"/>
        <v>0</v>
      </c>
      <c r="H165" s="8">
        <f t="shared" si="75"/>
        <v>475000</v>
      </c>
      <c r="I165" s="8">
        <f t="shared" si="75"/>
        <v>3955132.69</v>
      </c>
      <c r="J165" s="8">
        <f t="shared" si="75"/>
        <v>663447.36</v>
      </c>
      <c r="K165" s="8">
        <f t="shared" si="75"/>
        <v>-3952528</v>
      </c>
      <c r="L165" s="8">
        <f t="shared" si="75"/>
        <v>3741604.37</v>
      </c>
      <c r="M165" s="8">
        <f t="shared" si="75"/>
        <v>2079282.91</v>
      </c>
      <c r="N165" s="8">
        <f t="shared" si="75"/>
        <v>-3227509.42</v>
      </c>
      <c r="O165" s="22">
        <f t="shared" si="67"/>
        <v>14198496.35</v>
      </c>
    </row>
    <row r="166" spans="1:15" s="29" customFormat="1" ht="48" customHeight="1" x14ac:dyDescent="0.3">
      <c r="D166" s="4" t="s">
        <v>206</v>
      </c>
      <c r="E166" s="35" t="s">
        <v>203</v>
      </c>
      <c r="F166" s="21">
        <v>10464066.439999999</v>
      </c>
      <c r="G166" s="21">
        <v>0</v>
      </c>
      <c r="H166" s="21">
        <v>475000</v>
      </c>
      <c r="I166" s="21">
        <v>3955132.69</v>
      </c>
      <c r="J166" s="21">
        <v>663447.36</v>
      </c>
      <c r="K166" s="21">
        <v>-3952528</v>
      </c>
      <c r="L166" s="21">
        <v>3741604.37</v>
      </c>
      <c r="M166" s="21">
        <v>2079282.91</v>
      </c>
      <c r="N166" s="21">
        <v>-3227509.42</v>
      </c>
      <c r="O166" s="22">
        <f t="shared" si="67"/>
        <v>14198496.35</v>
      </c>
    </row>
    <row r="167" spans="1:15" s="29" customFormat="1" ht="15.6" x14ac:dyDescent="0.3">
      <c r="D167" s="4" t="s">
        <v>242</v>
      </c>
      <c r="E167" s="20" t="s">
        <v>245</v>
      </c>
      <c r="F167" s="21">
        <f>F168</f>
        <v>0</v>
      </c>
      <c r="G167" s="21">
        <f t="shared" ref="G167:N167" si="78">G168</f>
        <v>0</v>
      </c>
      <c r="H167" s="21">
        <f t="shared" si="78"/>
        <v>2269348</v>
      </c>
      <c r="I167" s="21">
        <f t="shared" si="78"/>
        <v>1026407.1</v>
      </c>
      <c r="J167" s="21">
        <f t="shared" si="78"/>
        <v>213336</v>
      </c>
      <c r="K167" s="21">
        <f t="shared" si="78"/>
        <v>0</v>
      </c>
      <c r="L167" s="21">
        <f t="shared" si="78"/>
        <v>1963205</v>
      </c>
      <c r="M167" s="21">
        <f t="shared" si="78"/>
        <v>0</v>
      </c>
      <c r="N167" s="21">
        <f t="shared" si="78"/>
        <v>8256153.4699999997</v>
      </c>
      <c r="O167" s="22">
        <f t="shared" si="67"/>
        <v>13728449.57</v>
      </c>
    </row>
    <row r="168" spans="1:15" s="29" customFormat="1" ht="31.2" x14ac:dyDescent="0.3">
      <c r="D168" s="4" t="s">
        <v>241</v>
      </c>
      <c r="E168" s="20" t="s">
        <v>244</v>
      </c>
      <c r="F168" s="21">
        <f>F170</f>
        <v>0</v>
      </c>
      <c r="G168" s="21">
        <f t="shared" ref="G168:H168" si="79">G170</f>
        <v>0</v>
      </c>
      <c r="H168" s="21">
        <f t="shared" si="79"/>
        <v>2269348</v>
      </c>
      <c r="I168" s="21">
        <f>I170+I171+I172</f>
        <v>1026407.1</v>
      </c>
      <c r="J168" s="21">
        <f>J170+J171+J172</f>
        <v>213336</v>
      </c>
      <c r="K168" s="21">
        <f>K170+K171+K172</f>
        <v>0</v>
      </c>
      <c r="L168" s="21">
        <f>L170+L171+L172</f>
        <v>1963205</v>
      </c>
      <c r="M168" s="21">
        <f>M170+M171+M172</f>
        <v>0</v>
      </c>
      <c r="N168" s="21">
        <f>N170+N171+N172+N173+N174</f>
        <v>8256153.4699999997</v>
      </c>
      <c r="O168" s="22">
        <f t="shared" si="67"/>
        <v>13728449.57</v>
      </c>
    </row>
    <row r="169" spans="1:15" s="29" customFormat="1" ht="15.6" x14ac:dyDescent="0.3">
      <c r="D169" s="4"/>
      <c r="E169" s="20" t="s">
        <v>189</v>
      </c>
      <c r="F169" s="21"/>
      <c r="G169" s="21"/>
      <c r="H169" s="21"/>
      <c r="I169" s="21"/>
      <c r="J169" s="21"/>
      <c r="K169" s="21"/>
      <c r="L169" s="21"/>
      <c r="M169" s="21"/>
      <c r="N169" s="21"/>
      <c r="O169" s="22"/>
    </row>
    <row r="170" spans="1:15" s="29" customFormat="1" ht="48" hidden="1" customHeight="1" x14ac:dyDescent="0.3">
      <c r="D170" s="4"/>
      <c r="E170" s="20" t="s">
        <v>243</v>
      </c>
      <c r="F170" s="21">
        <v>0</v>
      </c>
      <c r="G170" s="21">
        <v>0</v>
      </c>
      <c r="H170" s="21">
        <v>2269348</v>
      </c>
      <c r="I170" s="21">
        <v>0</v>
      </c>
      <c r="J170" s="21">
        <v>213336</v>
      </c>
      <c r="K170" s="21">
        <v>0</v>
      </c>
      <c r="L170" s="21">
        <v>1963205</v>
      </c>
      <c r="M170" s="21">
        <v>0</v>
      </c>
      <c r="N170" s="21">
        <v>0</v>
      </c>
      <c r="O170" s="22">
        <f t="shared" si="67"/>
        <v>4445889</v>
      </c>
    </row>
    <row r="171" spans="1:15" s="29" customFormat="1" ht="15.6" hidden="1" x14ac:dyDescent="0.3">
      <c r="D171" s="4"/>
      <c r="E171" s="20" t="s">
        <v>252</v>
      </c>
      <c r="F171" s="21">
        <v>0</v>
      </c>
      <c r="G171" s="21">
        <v>0</v>
      </c>
      <c r="H171" s="21">
        <v>0</v>
      </c>
      <c r="I171" s="21">
        <v>665853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2">
        <f t="shared" si="67"/>
        <v>665853</v>
      </c>
    </row>
    <row r="172" spans="1:15" s="29" customFormat="1" ht="31.2" hidden="1" x14ac:dyDescent="0.3">
      <c r="D172" s="4"/>
      <c r="E172" s="20" t="s">
        <v>253</v>
      </c>
      <c r="F172" s="21">
        <v>0</v>
      </c>
      <c r="G172" s="21">
        <v>0</v>
      </c>
      <c r="H172" s="21">
        <v>0</v>
      </c>
      <c r="I172" s="21">
        <v>360554.1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2">
        <f t="shared" si="67"/>
        <v>360554.1</v>
      </c>
    </row>
    <row r="173" spans="1:15" s="29" customFormat="1" ht="31.2" x14ac:dyDescent="0.3">
      <c r="D173" s="4"/>
      <c r="E173" s="20" t="s">
        <v>330</v>
      </c>
      <c r="F173" s="21"/>
      <c r="G173" s="21"/>
      <c r="H173" s="21"/>
      <c r="I173" s="21"/>
      <c r="J173" s="21"/>
      <c r="K173" s="21"/>
      <c r="L173" s="21"/>
      <c r="M173" s="21"/>
      <c r="N173" s="21">
        <v>3913867.25</v>
      </c>
      <c r="O173" s="22">
        <f t="shared" si="67"/>
        <v>3913867.25</v>
      </c>
    </row>
    <row r="174" spans="1:15" s="29" customFormat="1" ht="62.4" x14ac:dyDescent="0.3">
      <c r="D174" s="4"/>
      <c r="E174" s="20" t="s">
        <v>331</v>
      </c>
      <c r="F174" s="21"/>
      <c r="G174" s="21"/>
      <c r="H174" s="21"/>
      <c r="I174" s="21"/>
      <c r="J174" s="21"/>
      <c r="K174" s="21"/>
      <c r="L174" s="21"/>
      <c r="M174" s="21"/>
      <c r="N174" s="21">
        <v>4342286.22</v>
      </c>
      <c r="O174" s="22">
        <f t="shared" si="67"/>
        <v>4342286.22</v>
      </c>
    </row>
    <row r="175" spans="1:15" s="25" customFormat="1" ht="15.6" hidden="1" x14ac:dyDescent="0.3">
      <c r="D175" s="26" t="s">
        <v>211</v>
      </c>
      <c r="E175" s="27" t="s">
        <v>212</v>
      </c>
      <c r="F175" s="28">
        <v>0</v>
      </c>
      <c r="G175" s="28">
        <f t="shared" ref="G175:N175" si="80">G176</f>
        <v>281189.51</v>
      </c>
      <c r="H175" s="28">
        <f t="shared" si="80"/>
        <v>0</v>
      </c>
      <c r="I175" s="28">
        <f t="shared" si="80"/>
        <v>0</v>
      </c>
      <c r="J175" s="28">
        <f t="shared" si="80"/>
        <v>0</v>
      </c>
      <c r="K175" s="28">
        <f t="shared" si="80"/>
        <v>100000</v>
      </c>
      <c r="L175" s="28">
        <f t="shared" si="80"/>
        <v>0</v>
      </c>
      <c r="M175" s="28">
        <f t="shared" si="80"/>
        <v>200000</v>
      </c>
      <c r="N175" s="28">
        <f t="shared" si="80"/>
        <v>0</v>
      </c>
      <c r="O175" s="15">
        <f t="shared" si="67"/>
        <v>581189.51</v>
      </c>
    </row>
    <row r="176" spans="1:15" s="29" customFormat="1" ht="15.6" hidden="1" x14ac:dyDescent="0.3">
      <c r="D176" s="23" t="s">
        <v>225</v>
      </c>
      <c r="E176" s="24" t="s">
        <v>213</v>
      </c>
      <c r="F176" s="21">
        <v>0</v>
      </c>
      <c r="G176" s="21">
        <f t="shared" ref="G176:L176" si="81">G177+G178</f>
        <v>281189.51</v>
      </c>
      <c r="H176" s="21">
        <f t="shared" si="81"/>
        <v>0</v>
      </c>
      <c r="I176" s="21">
        <f t="shared" si="81"/>
        <v>0</v>
      </c>
      <c r="J176" s="21">
        <f t="shared" si="81"/>
        <v>0</v>
      </c>
      <c r="K176" s="21">
        <f t="shared" si="81"/>
        <v>100000</v>
      </c>
      <c r="L176" s="21">
        <f t="shared" si="81"/>
        <v>0</v>
      </c>
      <c r="M176" s="21">
        <f t="shared" ref="M176:N176" si="82">M177+M178</f>
        <v>200000</v>
      </c>
      <c r="N176" s="21">
        <f t="shared" si="82"/>
        <v>0</v>
      </c>
      <c r="O176" s="22">
        <f t="shared" si="67"/>
        <v>581189.51</v>
      </c>
    </row>
    <row r="177" spans="4:15" s="29" customFormat="1" ht="31.2" hidden="1" x14ac:dyDescent="0.3">
      <c r="D177" s="23" t="s">
        <v>215</v>
      </c>
      <c r="E177" s="24" t="s">
        <v>214</v>
      </c>
      <c r="F177" s="21">
        <v>0</v>
      </c>
      <c r="G177" s="21">
        <v>278374.8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2">
        <f t="shared" si="67"/>
        <v>278374.8</v>
      </c>
    </row>
    <row r="178" spans="4:15" s="29" customFormat="1" ht="15.6" hidden="1" x14ac:dyDescent="0.3">
      <c r="D178" s="23" t="s">
        <v>216</v>
      </c>
      <c r="E178" s="24" t="s">
        <v>213</v>
      </c>
      <c r="F178" s="21">
        <v>0</v>
      </c>
      <c r="G178" s="21">
        <v>2814.71</v>
      </c>
      <c r="H178" s="21">
        <v>0</v>
      </c>
      <c r="I178" s="21">
        <v>0</v>
      </c>
      <c r="J178" s="21">
        <v>0</v>
      </c>
      <c r="K178" s="21">
        <v>100000</v>
      </c>
      <c r="L178" s="21">
        <v>0</v>
      </c>
      <c r="M178" s="21">
        <v>200000</v>
      </c>
      <c r="N178" s="21">
        <v>0</v>
      </c>
      <c r="O178" s="22">
        <f t="shared" si="67"/>
        <v>302814.71000000002</v>
      </c>
    </row>
  </sheetData>
  <mergeCells count="16">
    <mergeCell ref="D6:O6"/>
    <mergeCell ref="G8:G10"/>
    <mergeCell ref="O8:O10"/>
    <mergeCell ref="F8:F10"/>
    <mergeCell ref="A8:A10"/>
    <mergeCell ref="B8:B10"/>
    <mergeCell ref="D8:D10"/>
    <mergeCell ref="C8:C10"/>
    <mergeCell ref="E8:E10"/>
    <mergeCell ref="H8:H10"/>
    <mergeCell ref="I8:I10"/>
    <mergeCell ref="J8:J10"/>
    <mergeCell ref="K8:K10"/>
    <mergeCell ref="L8:L10"/>
    <mergeCell ref="M8:M10"/>
    <mergeCell ref="N8:N10"/>
  </mergeCells>
  <pageMargins left="0.39370078740157483" right="0.39370078740157483" top="0.59055118110236227" bottom="0.59055118110236227" header="0.39370078740157483" footer="0.3937007874015748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J5" sqref="J5"/>
    </sheetView>
  </sheetViews>
  <sheetFormatPr defaultColWidth="9.109375" defaultRowHeight="18" customHeight="1" x14ac:dyDescent="0.3"/>
  <cols>
    <col min="1" max="1" width="32.44140625" style="37" customWidth="1"/>
    <col min="2" max="2" width="80.6640625" style="37" customWidth="1"/>
    <col min="3" max="3" width="15.44140625" style="37" hidden="1" customWidth="1"/>
    <col min="4" max="4" width="16.109375" style="37" hidden="1" customWidth="1"/>
    <col min="5" max="5" width="16.44140625" style="37" hidden="1" customWidth="1"/>
    <col min="6" max="6" width="14.33203125" style="37" hidden="1" customWidth="1"/>
    <col min="7" max="9" width="17.33203125" style="37" hidden="1" customWidth="1"/>
    <col min="10" max="10" width="15.44140625" style="37" bestFit="1" customWidth="1"/>
    <col min="11" max="13" width="15.44140625" style="37" hidden="1" customWidth="1"/>
    <col min="14" max="14" width="16" style="37" hidden="1" customWidth="1"/>
    <col min="15" max="17" width="16.5546875" style="37" hidden="1" customWidth="1"/>
    <col min="18" max="18" width="16.33203125" style="37" customWidth="1"/>
    <col min="19" max="19" width="9.109375" style="37"/>
    <col min="20" max="20" width="15.44140625" style="37" bestFit="1" customWidth="1"/>
    <col min="21" max="16384" width="9.109375" style="37"/>
  </cols>
  <sheetData>
    <row r="1" spans="1:20" ht="15.6" x14ac:dyDescent="0.3">
      <c r="A1" s="1"/>
      <c r="B1" s="1"/>
      <c r="C1" s="9"/>
      <c r="D1" s="9"/>
      <c r="E1" s="9"/>
      <c r="F1" s="9"/>
      <c r="G1" s="9"/>
      <c r="H1" s="9"/>
      <c r="I1" s="9"/>
      <c r="J1" s="9" t="s">
        <v>301</v>
      </c>
    </row>
    <row r="2" spans="1:20" ht="15.6" x14ac:dyDescent="0.3">
      <c r="A2" s="1"/>
      <c r="B2" s="1"/>
      <c r="C2" s="9"/>
      <c r="D2" s="9"/>
      <c r="E2" s="9"/>
      <c r="F2" s="9"/>
      <c r="G2" s="9"/>
      <c r="H2" s="9"/>
      <c r="I2" s="9"/>
      <c r="J2" s="9" t="s">
        <v>338</v>
      </c>
    </row>
    <row r="3" spans="1:20" ht="15.6" x14ac:dyDescent="0.3">
      <c r="A3" s="1"/>
      <c r="B3" s="1"/>
      <c r="C3" s="9"/>
      <c r="D3" s="9"/>
      <c r="E3" s="9"/>
      <c r="F3" s="9"/>
      <c r="G3" s="9"/>
      <c r="H3" s="9"/>
      <c r="I3" s="9"/>
      <c r="J3" s="9" t="s">
        <v>339</v>
      </c>
    </row>
    <row r="4" spans="1:20" ht="15.6" x14ac:dyDescent="0.3">
      <c r="A4" s="1"/>
      <c r="B4" s="1"/>
      <c r="C4" s="9"/>
      <c r="D4" s="9"/>
      <c r="E4" s="9"/>
      <c r="F4" s="9"/>
      <c r="G4" s="9"/>
      <c r="H4" s="9"/>
      <c r="I4" s="9"/>
      <c r="J4" s="9" t="s">
        <v>340</v>
      </c>
    </row>
    <row r="5" spans="1:20" ht="15.6" x14ac:dyDescent="0.3">
      <c r="A5" s="1"/>
      <c r="B5" s="1"/>
      <c r="C5" s="9"/>
      <c r="D5" s="9"/>
      <c r="E5" s="9"/>
      <c r="F5" s="9"/>
      <c r="G5" s="9"/>
      <c r="H5" s="9"/>
      <c r="I5" s="9"/>
      <c r="J5" s="9" t="s">
        <v>341</v>
      </c>
    </row>
    <row r="6" spans="1:20" ht="18.75" customHeight="1" x14ac:dyDescent="0.3">
      <c r="A6" s="49" t="s">
        <v>302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20" ht="14.4" x14ac:dyDescent="0.3"/>
    <row r="8" spans="1:20" s="38" customFormat="1" ht="15.75" customHeight="1" x14ac:dyDescent="0.3">
      <c r="A8" s="50" t="s">
        <v>2</v>
      </c>
      <c r="B8" s="50" t="s">
        <v>7</v>
      </c>
      <c r="C8" s="50" t="s">
        <v>303</v>
      </c>
      <c r="D8" s="50" t="s">
        <v>226</v>
      </c>
      <c r="E8" s="50" t="s">
        <v>246</v>
      </c>
      <c r="F8" s="50" t="s">
        <v>254</v>
      </c>
      <c r="G8" s="50" t="s">
        <v>268</v>
      </c>
      <c r="H8" s="50" t="s">
        <v>299</v>
      </c>
      <c r="I8" s="50" t="s">
        <v>322</v>
      </c>
      <c r="J8" s="50" t="s">
        <v>303</v>
      </c>
      <c r="K8" s="50" t="s">
        <v>304</v>
      </c>
      <c r="L8" s="50" t="s">
        <v>226</v>
      </c>
      <c r="M8" s="50" t="s">
        <v>305</v>
      </c>
      <c r="N8" s="50" t="s">
        <v>254</v>
      </c>
      <c r="O8" s="50" t="s">
        <v>268</v>
      </c>
      <c r="P8" s="50" t="s">
        <v>299</v>
      </c>
      <c r="Q8" s="50" t="s">
        <v>322</v>
      </c>
      <c r="R8" s="50" t="s">
        <v>304</v>
      </c>
    </row>
    <row r="9" spans="1:20" s="38" customFormat="1" ht="15.6" x14ac:dyDescent="0.3">
      <c r="A9" s="50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20" s="38" customFormat="1" ht="15.6" x14ac:dyDescent="0.3">
      <c r="A10" s="50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0" s="38" customFormat="1" ht="19.5" customHeight="1" x14ac:dyDescent="0.3">
      <c r="A11" s="11" t="s">
        <v>3</v>
      </c>
      <c r="B11" s="11" t="s">
        <v>4</v>
      </c>
      <c r="C11" s="11" t="s">
        <v>5</v>
      </c>
      <c r="D11" s="11" t="s">
        <v>5</v>
      </c>
      <c r="E11" s="11"/>
      <c r="F11" s="11"/>
      <c r="G11" s="11"/>
      <c r="H11" s="11"/>
      <c r="I11" s="11"/>
      <c r="J11" s="11" t="s">
        <v>5</v>
      </c>
      <c r="K11" s="11" t="s">
        <v>6</v>
      </c>
      <c r="L11" s="11" t="s">
        <v>6</v>
      </c>
      <c r="M11" s="11"/>
      <c r="N11" s="11"/>
      <c r="O11" s="11"/>
      <c r="P11" s="11"/>
      <c r="Q11" s="11"/>
      <c r="R11" s="11" t="s">
        <v>6</v>
      </c>
    </row>
    <row r="12" spans="1:20" s="39" customFormat="1" ht="19.5" customHeight="1" x14ac:dyDescent="0.3">
      <c r="A12" s="14"/>
      <c r="B12" s="31" t="s">
        <v>9</v>
      </c>
      <c r="C12" s="15">
        <f t="shared" ref="C12:H12" si="0">C13+C82</f>
        <v>321092500</v>
      </c>
      <c r="D12" s="15">
        <f t="shared" si="0"/>
        <v>22625031.120000001</v>
      </c>
      <c r="E12" s="15">
        <f t="shared" si="0"/>
        <v>4500000</v>
      </c>
      <c r="F12" s="15">
        <f t="shared" si="0"/>
        <v>0</v>
      </c>
      <c r="G12" s="15">
        <f t="shared" si="0"/>
        <v>20226427</v>
      </c>
      <c r="H12" s="15">
        <f t="shared" si="0"/>
        <v>-3813035</v>
      </c>
      <c r="I12" s="15">
        <f t="shared" ref="I12" si="1">I13+I82</f>
        <v>-14143486.219999999</v>
      </c>
      <c r="J12" s="15">
        <f>C12+D12+E12+F12+G12+H12+I12</f>
        <v>350487436.89999998</v>
      </c>
      <c r="K12" s="15">
        <f t="shared" ref="K12:P12" si="2">K13+K82</f>
        <v>323929000</v>
      </c>
      <c r="L12" s="15">
        <f t="shared" si="2"/>
        <v>2269338.12</v>
      </c>
      <c r="M12" s="15">
        <f t="shared" si="2"/>
        <v>3000000</v>
      </c>
      <c r="N12" s="15">
        <f t="shared" si="2"/>
        <v>88727200</v>
      </c>
      <c r="O12" s="15">
        <f t="shared" si="2"/>
        <v>9446044</v>
      </c>
      <c r="P12" s="15">
        <f t="shared" si="2"/>
        <v>5790048</v>
      </c>
      <c r="Q12" s="15">
        <f t="shared" ref="Q12" si="3">Q13+Q82</f>
        <v>0</v>
      </c>
      <c r="R12" s="15">
        <f>K12+L12+M12+N12+O12+P12+Q12</f>
        <v>433161630.12</v>
      </c>
      <c r="T12" s="40"/>
    </row>
    <row r="13" spans="1:20" s="38" customFormat="1" ht="24.75" hidden="1" customHeight="1" x14ac:dyDescent="0.3">
      <c r="A13" s="36" t="s">
        <v>12</v>
      </c>
      <c r="B13" s="32" t="s">
        <v>13</v>
      </c>
      <c r="C13" s="6">
        <f t="shared" ref="C13:H13" si="4">C14+C19+C29+C34+C38+C41+C57+C63+C70+C79</f>
        <v>52056900</v>
      </c>
      <c r="D13" s="6">
        <f t="shared" si="4"/>
        <v>0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4"/>
        <v>0</v>
      </c>
      <c r="I13" s="6">
        <f t="shared" ref="I13" si="5">I14+I19+I29+I34+I38+I41+I57+I63+I70+I79</f>
        <v>0</v>
      </c>
      <c r="J13" s="15">
        <f t="shared" ref="J13:J76" si="6">C13+D13+E13+F13+G13+H13+I13</f>
        <v>52056900</v>
      </c>
      <c r="K13" s="6">
        <f t="shared" ref="K13:P13" si="7">K14+K19+K29+K34+K38+K41+K57+K63+K70+K79</f>
        <v>52248100</v>
      </c>
      <c r="L13" s="6">
        <f t="shared" si="7"/>
        <v>0</v>
      </c>
      <c r="M13" s="6">
        <f t="shared" si="7"/>
        <v>0</v>
      </c>
      <c r="N13" s="6">
        <f t="shared" si="7"/>
        <v>0</v>
      </c>
      <c r="O13" s="6">
        <f t="shared" si="7"/>
        <v>0</v>
      </c>
      <c r="P13" s="6">
        <f t="shared" si="7"/>
        <v>0</v>
      </c>
      <c r="Q13" s="6">
        <f t="shared" ref="Q13" si="8">Q14+Q19+Q29+Q34+Q38+Q41+Q57+Q63+Q70+Q79</f>
        <v>0</v>
      </c>
      <c r="R13" s="15">
        <f t="shared" ref="R13:R76" si="9">K13+L13+M13+N13+O13+P13+Q13</f>
        <v>52248100</v>
      </c>
    </row>
    <row r="14" spans="1:20" s="38" customFormat="1" ht="23.25" hidden="1" customHeight="1" x14ac:dyDescent="0.3">
      <c r="A14" s="36" t="s">
        <v>14</v>
      </c>
      <c r="B14" s="32" t="s">
        <v>15</v>
      </c>
      <c r="C14" s="6">
        <f t="shared" ref="C14:I14" si="10">C15</f>
        <v>14692100</v>
      </c>
      <c r="D14" s="6">
        <f t="shared" si="10"/>
        <v>0</v>
      </c>
      <c r="E14" s="6">
        <f t="shared" si="10"/>
        <v>0</v>
      </c>
      <c r="F14" s="6">
        <f t="shared" si="10"/>
        <v>0</v>
      </c>
      <c r="G14" s="6">
        <f t="shared" si="10"/>
        <v>0</v>
      </c>
      <c r="H14" s="6">
        <f t="shared" si="10"/>
        <v>0</v>
      </c>
      <c r="I14" s="6">
        <f t="shared" si="10"/>
        <v>0</v>
      </c>
      <c r="J14" s="15">
        <f t="shared" si="6"/>
        <v>14692100</v>
      </c>
      <c r="K14" s="6">
        <f t="shared" ref="K14:Q14" si="11">K15</f>
        <v>14706800</v>
      </c>
      <c r="L14" s="6">
        <f t="shared" si="11"/>
        <v>0</v>
      </c>
      <c r="M14" s="6">
        <f t="shared" si="11"/>
        <v>0</v>
      </c>
      <c r="N14" s="6">
        <f t="shared" si="11"/>
        <v>0</v>
      </c>
      <c r="O14" s="6">
        <f t="shared" si="11"/>
        <v>0</v>
      </c>
      <c r="P14" s="6">
        <f t="shared" si="11"/>
        <v>0</v>
      </c>
      <c r="Q14" s="6">
        <f t="shared" si="11"/>
        <v>0</v>
      </c>
      <c r="R14" s="15">
        <f t="shared" si="9"/>
        <v>14706800</v>
      </c>
    </row>
    <row r="15" spans="1:20" s="38" customFormat="1" ht="21.75" hidden="1" customHeight="1" x14ac:dyDescent="0.3">
      <c r="A15" s="4" t="s">
        <v>16</v>
      </c>
      <c r="B15" s="33" t="s">
        <v>17</v>
      </c>
      <c r="C15" s="8">
        <f t="shared" ref="C15:H15" si="12">C16+C17+C18</f>
        <v>14692100</v>
      </c>
      <c r="D15" s="8">
        <f t="shared" si="12"/>
        <v>0</v>
      </c>
      <c r="E15" s="8">
        <f t="shared" si="12"/>
        <v>0</v>
      </c>
      <c r="F15" s="8">
        <f t="shared" si="12"/>
        <v>0</v>
      </c>
      <c r="G15" s="8">
        <f t="shared" si="12"/>
        <v>0</v>
      </c>
      <c r="H15" s="8">
        <f t="shared" si="12"/>
        <v>0</v>
      </c>
      <c r="I15" s="8">
        <f t="shared" ref="I15" si="13">I16+I17+I18</f>
        <v>0</v>
      </c>
      <c r="J15" s="22">
        <f t="shared" si="6"/>
        <v>14692100</v>
      </c>
      <c r="K15" s="8">
        <f t="shared" ref="K15:P15" si="14">K16+K17+K18</f>
        <v>14706800</v>
      </c>
      <c r="L15" s="8">
        <f t="shared" si="14"/>
        <v>0</v>
      </c>
      <c r="M15" s="8">
        <f t="shared" si="14"/>
        <v>0</v>
      </c>
      <c r="N15" s="8">
        <f t="shared" si="14"/>
        <v>0</v>
      </c>
      <c r="O15" s="8">
        <f t="shared" si="14"/>
        <v>0</v>
      </c>
      <c r="P15" s="8">
        <f t="shared" si="14"/>
        <v>0</v>
      </c>
      <c r="Q15" s="8">
        <f t="shared" ref="Q15" si="15">Q16+Q17+Q18</f>
        <v>0</v>
      </c>
      <c r="R15" s="22">
        <f t="shared" si="9"/>
        <v>14706800</v>
      </c>
    </row>
    <row r="16" spans="1:20" s="38" customFormat="1" ht="72" hidden="1" customHeight="1" x14ac:dyDescent="0.3">
      <c r="A16" s="4" t="s">
        <v>18</v>
      </c>
      <c r="B16" s="33" t="s">
        <v>19</v>
      </c>
      <c r="C16" s="8">
        <v>14589200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22">
        <f t="shared" si="6"/>
        <v>14589200</v>
      </c>
      <c r="K16" s="8">
        <v>14603900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2">
        <f t="shared" si="9"/>
        <v>14603900</v>
      </c>
    </row>
    <row r="17" spans="1:18" s="38" customFormat="1" ht="93.6" hidden="1" x14ac:dyDescent="0.3">
      <c r="A17" s="4" t="s">
        <v>20</v>
      </c>
      <c r="B17" s="33" t="s">
        <v>21</v>
      </c>
      <c r="C17" s="8">
        <v>44100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22">
        <f t="shared" si="6"/>
        <v>44100</v>
      </c>
      <c r="K17" s="8">
        <v>44100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2">
        <f t="shared" si="9"/>
        <v>44100</v>
      </c>
    </row>
    <row r="18" spans="1:18" s="38" customFormat="1" ht="31.2" hidden="1" x14ac:dyDescent="0.3">
      <c r="A18" s="4" t="s">
        <v>22</v>
      </c>
      <c r="B18" s="33" t="s">
        <v>23</v>
      </c>
      <c r="C18" s="8">
        <v>58800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22">
        <f t="shared" si="6"/>
        <v>58800</v>
      </c>
      <c r="K18" s="8">
        <v>58800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22">
        <f t="shared" si="9"/>
        <v>58800</v>
      </c>
    </row>
    <row r="19" spans="1:18" s="38" customFormat="1" ht="31.2" hidden="1" x14ac:dyDescent="0.3">
      <c r="A19" s="36" t="s">
        <v>24</v>
      </c>
      <c r="B19" s="32" t="s">
        <v>25</v>
      </c>
      <c r="C19" s="6">
        <f t="shared" ref="C19:I19" si="16">C20</f>
        <v>4140400</v>
      </c>
      <c r="D19" s="6">
        <f t="shared" si="16"/>
        <v>0</v>
      </c>
      <c r="E19" s="6">
        <f t="shared" si="16"/>
        <v>0</v>
      </c>
      <c r="F19" s="6">
        <f t="shared" si="16"/>
        <v>0</v>
      </c>
      <c r="G19" s="6">
        <f t="shared" si="16"/>
        <v>0</v>
      </c>
      <c r="H19" s="6">
        <f t="shared" si="16"/>
        <v>0</v>
      </c>
      <c r="I19" s="6">
        <f t="shared" si="16"/>
        <v>0</v>
      </c>
      <c r="J19" s="15">
        <f t="shared" si="6"/>
        <v>4140400</v>
      </c>
      <c r="K19" s="6">
        <f t="shared" ref="K19:Q19" si="17">K20</f>
        <v>4305200</v>
      </c>
      <c r="L19" s="6">
        <f t="shared" si="17"/>
        <v>0</v>
      </c>
      <c r="M19" s="6">
        <f t="shared" si="17"/>
        <v>0</v>
      </c>
      <c r="N19" s="6">
        <f t="shared" si="17"/>
        <v>0</v>
      </c>
      <c r="O19" s="6">
        <f t="shared" si="17"/>
        <v>0</v>
      </c>
      <c r="P19" s="6">
        <f t="shared" si="17"/>
        <v>0</v>
      </c>
      <c r="Q19" s="6">
        <f t="shared" si="17"/>
        <v>0</v>
      </c>
      <c r="R19" s="15">
        <f t="shared" si="9"/>
        <v>4305200</v>
      </c>
    </row>
    <row r="20" spans="1:18" s="38" customFormat="1" ht="31.2" hidden="1" x14ac:dyDescent="0.3">
      <c r="A20" s="4" t="s">
        <v>26</v>
      </c>
      <c r="B20" s="34" t="s">
        <v>27</v>
      </c>
      <c r="C20" s="8">
        <f t="shared" ref="C20:H20" si="18">C21+C23+C25+C27</f>
        <v>4140400</v>
      </c>
      <c r="D20" s="8">
        <f t="shared" si="18"/>
        <v>0</v>
      </c>
      <c r="E20" s="8">
        <f t="shared" si="18"/>
        <v>0</v>
      </c>
      <c r="F20" s="8">
        <f t="shared" si="18"/>
        <v>0</v>
      </c>
      <c r="G20" s="8">
        <f t="shared" si="18"/>
        <v>0</v>
      </c>
      <c r="H20" s="8">
        <f t="shared" si="18"/>
        <v>0</v>
      </c>
      <c r="I20" s="8">
        <f t="shared" ref="I20" si="19">I21+I23+I25+I27</f>
        <v>0</v>
      </c>
      <c r="J20" s="22">
        <f t="shared" si="6"/>
        <v>4140400</v>
      </c>
      <c r="K20" s="8">
        <f t="shared" ref="K20:P20" si="20">K21+K23+K25+K27</f>
        <v>4305200</v>
      </c>
      <c r="L20" s="8">
        <f t="shared" si="20"/>
        <v>0</v>
      </c>
      <c r="M20" s="8">
        <f t="shared" si="20"/>
        <v>0</v>
      </c>
      <c r="N20" s="8">
        <f t="shared" si="20"/>
        <v>0</v>
      </c>
      <c r="O20" s="8">
        <f t="shared" si="20"/>
        <v>0</v>
      </c>
      <c r="P20" s="8">
        <f t="shared" si="20"/>
        <v>0</v>
      </c>
      <c r="Q20" s="8">
        <f t="shared" ref="Q20" si="21">Q21+Q23+Q25+Q27</f>
        <v>0</v>
      </c>
      <c r="R20" s="22">
        <f t="shared" si="9"/>
        <v>4305200</v>
      </c>
    </row>
    <row r="21" spans="1:18" s="38" customFormat="1" ht="62.4" hidden="1" x14ac:dyDescent="0.3">
      <c r="A21" s="4" t="s">
        <v>28</v>
      </c>
      <c r="B21" s="33" t="s">
        <v>29</v>
      </c>
      <c r="C21" s="8">
        <v>1741000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22">
        <f t="shared" si="6"/>
        <v>1741000</v>
      </c>
      <c r="K21" s="8">
        <v>1812200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22">
        <f t="shared" si="9"/>
        <v>1812200</v>
      </c>
    </row>
    <row r="22" spans="1:18" s="38" customFormat="1" ht="93.6" hidden="1" x14ac:dyDescent="0.3">
      <c r="A22" s="4" t="s">
        <v>217</v>
      </c>
      <c r="B22" s="33" t="s">
        <v>218</v>
      </c>
      <c r="C22" s="8">
        <v>0</v>
      </c>
      <c r="D22" s="8">
        <v>1741000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22">
        <f t="shared" si="6"/>
        <v>1741000</v>
      </c>
      <c r="K22" s="8">
        <v>0</v>
      </c>
      <c r="L22" s="8">
        <v>1812200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22">
        <f t="shared" si="9"/>
        <v>1812200</v>
      </c>
    </row>
    <row r="23" spans="1:18" s="38" customFormat="1" ht="78" hidden="1" x14ac:dyDescent="0.3">
      <c r="A23" s="4" t="s">
        <v>30</v>
      </c>
      <c r="B23" s="33" t="s">
        <v>31</v>
      </c>
      <c r="C23" s="8">
        <v>12100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22">
        <f t="shared" si="6"/>
        <v>12100</v>
      </c>
      <c r="K23" s="8">
        <v>12600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2">
        <f t="shared" si="9"/>
        <v>12600</v>
      </c>
    </row>
    <row r="24" spans="1:18" s="38" customFormat="1" ht="109.2" hidden="1" x14ac:dyDescent="0.3">
      <c r="A24" s="4" t="s">
        <v>219</v>
      </c>
      <c r="B24" s="33" t="s">
        <v>306</v>
      </c>
      <c r="C24" s="8">
        <v>0</v>
      </c>
      <c r="D24" s="8">
        <v>12100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22">
        <f t="shared" si="6"/>
        <v>12100</v>
      </c>
      <c r="K24" s="8">
        <v>0</v>
      </c>
      <c r="L24" s="8">
        <v>12600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22">
        <f t="shared" si="9"/>
        <v>12600</v>
      </c>
    </row>
    <row r="25" spans="1:18" s="38" customFormat="1" ht="62.4" hidden="1" x14ac:dyDescent="0.3">
      <c r="A25" s="4" t="s">
        <v>32</v>
      </c>
      <c r="B25" s="33" t="s">
        <v>33</v>
      </c>
      <c r="C25" s="8">
        <v>2696700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2">
        <f t="shared" si="6"/>
        <v>2696700</v>
      </c>
      <c r="K25" s="8">
        <v>2807200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22">
        <f t="shared" si="9"/>
        <v>2807200</v>
      </c>
    </row>
    <row r="26" spans="1:18" s="38" customFormat="1" ht="93.6" hidden="1" x14ac:dyDescent="0.3">
      <c r="A26" s="4" t="s">
        <v>221</v>
      </c>
      <c r="B26" s="33" t="s">
        <v>307</v>
      </c>
      <c r="C26" s="8">
        <v>0</v>
      </c>
      <c r="D26" s="8">
        <v>2696700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22">
        <f t="shared" si="6"/>
        <v>2696700</v>
      </c>
      <c r="K26" s="8">
        <v>0</v>
      </c>
      <c r="L26" s="8">
        <v>2807200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22">
        <f t="shared" si="9"/>
        <v>2807200</v>
      </c>
    </row>
    <row r="27" spans="1:18" s="38" customFormat="1" ht="62.4" hidden="1" x14ac:dyDescent="0.3">
      <c r="A27" s="4" t="s">
        <v>34</v>
      </c>
      <c r="B27" s="33" t="s">
        <v>35</v>
      </c>
      <c r="C27" s="8">
        <v>-309400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22">
        <f t="shared" si="6"/>
        <v>-309400</v>
      </c>
      <c r="K27" s="8">
        <v>-326800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22">
        <f t="shared" si="9"/>
        <v>-326800</v>
      </c>
    </row>
    <row r="28" spans="1:18" s="38" customFormat="1" ht="93.6" hidden="1" x14ac:dyDescent="0.3">
      <c r="A28" s="4" t="s">
        <v>223</v>
      </c>
      <c r="B28" s="33" t="s">
        <v>308</v>
      </c>
      <c r="C28" s="8">
        <v>0</v>
      </c>
      <c r="D28" s="8">
        <v>-309400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22">
        <f t="shared" si="6"/>
        <v>-309400</v>
      </c>
      <c r="K28" s="8">
        <v>0</v>
      </c>
      <c r="L28" s="8">
        <v>-326800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22">
        <f t="shared" si="9"/>
        <v>-326800</v>
      </c>
    </row>
    <row r="29" spans="1:18" s="38" customFormat="1" ht="15.6" hidden="1" x14ac:dyDescent="0.3">
      <c r="A29" s="36" t="s">
        <v>36</v>
      </c>
      <c r="B29" s="32" t="s">
        <v>37</v>
      </c>
      <c r="C29" s="6">
        <f t="shared" ref="C29:H29" si="22">C30+C32</f>
        <v>3139900</v>
      </c>
      <c r="D29" s="6">
        <f t="shared" si="22"/>
        <v>0</v>
      </c>
      <c r="E29" s="6">
        <f t="shared" si="22"/>
        <v>0</v>
      </c>
      <c r="F29" s="6">
        <f t="shared" si="22"/>
        <v>0</v>
      </c>
      <c r="G29" s="6">
        <f t="shared" si="22"/>
        <v>0</v>
      </c>
      <c r="H29" s="6">
        <f t="shared" si="22"/>
        <v>0</v>
      </c>
      <c r="I29" s="6">
        <f t="shared" ref="I29" si="23">I30+I32</f>
        <v>0</v>
      </c>
      <c r="J29" s="15">
        <f t="shared" si="6"/>
        <v>3139900</v>
      </c>
      <c r="K29" s="6">
        <f t="shared" ref="K29:P29" si="24">K30+K32</f>
        <v>3139900</v>
      </c>
      <c r="L29" s="6">
        <f t="shared" si="24"/>
        <v>0</v>
      </c>
      <c r="M29" s="6">
        <f t="shared" si="24"/>
        <v>0</v>
      </c>
      <c r="N29" s="6">
        <f t="shared" si="24"/>
        <v>0</v>
      </c>
      <c r="O29" s="6">
        <f t="shared" si="24"/>
        <v>0</v>
      </c>
      <c r="P29" s="6">
        <f t="shared" si="24"/>
        <v>0</v>
      </c>
      <c r="Q29" s="6">
        <f t="shared" ref="Q29" si="25">Q30+Q32</f>
        <v>0</v>
      </c>
      <c r="R29" s="15">
        <f t="shared" si="9"/>
        <v>3139900</v>
      </c>
    </row>
    <row r="30" spans="1:18" s="38" customFormat="1" ht="15.6" hidden="1" x14ac:dyDescent="0.3">
      <c r="A30" s="4" t="s">
        <v>38</v>
      </c>
      <c r="B30" s="33" t="s">
        <v>39</v>
      </c>
      <c r="C30" s="8">
        <f t="shared" ref="C30:I30" si="26">C31</f>
        <v>3117000</v>
      </c>
      <c r="D30" s="8">
        <f t="shared" si="26"/>
        <v>0</v>
      </c>
      <c r="E30" s="8">
        <f t="shared" si="26"/>
        <v>0</v>
      </c>
      <c r="F30" s="8">
        <f t="shared" si="26"/>
        <v>0</v>
      </c>
      <c r="G30" s="8">
        <f t="shared" si="26"/>
        <v>0</v>
      </c>
      <c r="H30" s="8">
        <f t="shared" si="26"/>
        <v>0</v>
      </c>
      <c r="I30" s="8">
        <f t="shared" si="26"/>
        <v>0</v>
      </c>
      <c r="J30" s="22">
        <f t="shared" si="6"/>
        <v>3117000</v>
      </c>
      <c r="K30" s="8">
        <f t="shared" ref="K30:Q30" si="27">K31</f>
        <v>0</v>
      </c>
      <c r="L30" s="8">
        <f t="shared" si="27"/>
        <v>0</v>
      </c>
      <c r="M30" s="8">
        <f t="shared" si="27"/>
        <v>0</v>
      </c>
      <c r="N30" s="8">
        <f t="shared" si="27"/>
        <v>0</v>
      </c>
      <c r="O30" s="8">
        <f t="shared" si="27"/>
        <v>0</v>
      </c>
      <c r="P30" s="8">
        <f t="shared" si="27"/>
        <v>0</v>
      </c>
      <c r="Q30" s="8">
        <f t="shared" si="27"/>
        <v>0</v>
      </c>
      <c r="R30" s="22">
        <f t="shared" si="9"/>
        <v>0</v>
      </c>
    </row>
    <row r="31" spans="1:18" s="38" customFormat="1" ht="15.6" hidden="1" x14ac:dyDescent="0.3">
      <c r="A31" s="4" t="s">
        <v>40</v>
      </c>
      <c r="B31" s="33" t="s">
        <v>39</v>
      </c>
      <c r="C31" s="8">
        <v>3117000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22">
        <f t="shared" si="6"/>
        <v>3117000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22">
        <f t="shared" si="9"/>
        <v>0</v>
      </c>
    </row>
    <row r="32" spans="1:18" s="38" customFormat="1" ht="15.6" hidden="1" x14ac:dyDescent="0.3">
      <c r="A32" s="4" t="s">
        <v>41</v>
      </c>
      <c r="B32" s="33" t="s">
        <v>42</v>
      </c>
      <c r="C32" s="8">
        <f t="shared" ref="C32:I32" si="28">C33</f>
        <v>22900</v>
      </c>
      <c r="D32" s="8">
        <f t="shared" si="28"/>
        <v>0</v>
      </c>
      <c r="E32" s="8">
        <f t="shared" si="28"/>
        <v>0</v>
      </c>
      <c r="F32" s="8">
        <f t="shared" si="28"/>
        <v>0</v>
      </c>
      <c r="G32" s="8">
        <f t="shared" si="28"/>
        <v>0</v>
      </c>
      <c r="H32" s="8">
        <f t="shared" si="28"/>
        <v>0</v>
      </c>
      <c r="I32" s="8">
        <f t="shared" si="28"/>
        <v>0</v>
      </c>
      <c r="J32" s="22">
        <f t="shared" si="6"/>
        <v>22900</v>
      </c>
      <c r="K32" s="8">
        <f t="shared" ref="K32:Q32" si="29">K33</f>
        <v>3139900</v>
      </c>
      <c r="L32" s="8">
        <f t="shared" si="29"/>
        <v>0</v>
      </c>
      <c r="M32" s="8">
        <f t="shared" si="29"/>
        <v>0</v>
      </c>
      <c r="N32" s="8">
        <f t="shared" si="29"/>
        <v>0</v>
      </c>
      <c r="O32" s="8">
        <f t="shared" si="29"/>
        <v>0</v>
      </c>
      <c r="P32" s="8">
        <f t="shared" si="29"/>
        <v>0</v>
      </c>
      <c r="Q32" s="8">
        <f t="shared" si="29"/>
        <v>0</v>
      </c>
      <c r="R32" s="22">
        <f t="shared" si="9"/>
        <v>3139900</v>
      </c>
    </row>
    <row r="33" spans="1:18" s="38" customFormat="1" ht="31.2" hidden="1" x14ac:dyDescent="0.3">
      <c r="A33" s="4" t="s">
        <v>43</v>
      </c>
      <c r="B33" s="33" t="s">
        <v>172</v>
      </c>
      <c r="C33" s="8">
        <v>22900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22">
        <f t="shared" si="6"/>
        <v>22900</v>
      </c>
      <c r="K33" s="8">
        <v>3139900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22">
        <f t="shared" si="9"/>
        <v>3139900</v>
      </c>
    </row>
    <row r="34" spans="1:18" s="38" customFormat="1" ht="15.6" hidden="1" x14ac:dyDescent="0.3">
      <c r="A34" s="36" t="s">
        <v>45</v>
      </c>
      <c r="B34" s="32" t="s">
        <v>46</v>
      </c>
      <c r="C34" s="6">
        <f t="shared" ref="C34:I34" si="30">C35</f>
        <v>5252500</v>
      </c>
      <c r="D34" s="6">
        <f t="shared" si="30"/>
        <v>0</v>
      </c>
      <c r="E34" s="6">
        <f t="shared" si="30"/>
        <v>0</v>
      </c>
      <c r="F34" s="6">
        <f t="shared" si="30"/>
        <v>0</v>
      </c>
      <c r="G34" s="6">
        <f t="shared" si="30"/>
        <v>0</v>
      </c>
      <c r="H34" s="6">
        <f t="shared" si="30"/>
        <v>0</v>
      </c>
      <c r="I34" s="6">
        <f t="shared" si="30"/>
        <v>0</v>
      </c>
      <c r="J34" s="15">
        <f t="shared" si="6"/>
        <v>5252500</v>
      </c>
      <c r="K34" s="6">
        <f t="shared" ref="K34:Q34" si="31">K35</f>
        <v>5252500</v>
      </c>
      <c r="L34" s="6">
        <f t="shared" si="31"/>
        <v>0</v>
      </c>
      <c r="M34" s="6">
        <f t="shared" si="31"/>
        <v>0</v>
      </c>
      <c r="N34" s="6">
        <f t="shared" si="31"/>
        <v>0</v>
      </c>
      <c r="O34" s="6">
        <f t="shared" si="31"/>
        <v>0</v>
      </c>
      <c r="P34" s="6">
        <f t="shared" si="31"/>
        <v>0</v>
      </c>
      <c r="Q34" s="6">
        <f t="shared" si="31"/>
        <v>0</v>
      </c>
      <c r="R34" s="15">
        <f t="shared" si="9"/>
        <v>5252500</v>
      </c>
    </row>
    <row r="35" spans="1:18" s="38" customFormat="1" ht="15.6" hidden="1" x14ac:dyDescent="0.3">
      <c r="A35" s="4" t="s">
        <v>47</v>
      </c>
      <c r="B35" s="33" t="s">
        <v>48</v>
      </c>
      <c r="C35" s="8">
        <f t="shared" ref="C35:H35" si="32">C36+C37</f>
        <v>5252500</v>
      </c>
      <c r="D35" s="8">
        <f t="shared" si="32"/>
        <v>0</v>
      </c>
      <c r="E35" s="8">
        <f t="shared" si="32"/>
        <v>0</v>
      </c>
      <c r="F35" s="8">
        <f t="shared" si="32"/>
        <v>0</v>
      </c>
      <c r="G35" s="8">
        <f t="shared" si="32"/>
        <v>0</v>
      </c>
      <c r="H35" s="8">
        <f t="shared" si="32"/>
        <v>0</v>
      </c>
      <c r="I35" s="8">
        <f t="shared" ref="I35" si="33">I36+I37</f>
        <v>0</v>
      </c>
      <c r="J35" s="22">
        <f t="shared" si="6"/>
        <v>5252500</v>
      </c>
      <c r="K35" s="8">
        <f t="shared" ref="K35:P35" si="34">K36+K37</f>
        <v>5252500</v>
      </c>
      <c r="L35" s="8">
        <f t="shared" si="34"/>
        <v>0</v>
      </c>
      <c r="M35" s="8">
        <f t="shared" si="34"/>
        <v>0</v>
      </c>
      <c r="N35" s="8">
        <f t="shared" si="34"/>
        <v>0</v>
      </c>
      <c r="O35" s="8">
        <f t="shared" si="34"/>
        <v>0</v>
      </c>
      <c r="P35" s="8">
        <f t="shared" si="34"/>
        <v>0</v>
      </c>
      <c r="Q35" s="8">
        <f t="shared" ref="Q35" si="35">Q36+Q37</f>
        <v>0</v>
      </c>
      <c r="R35" s="22">
        <f t="shared" si="9"/>
        <v>5252500</v>
      </c>
    </row>
    <row r="36" spans="1:18" s="38" customFormat="1" ht="15.6" hidden="1" x14ac:dyDescent="0.3">
      <c r="A36" s="4" t="s">
        <v>49</v>
      </c>
      <c r="B36" s="33" t="s">
        <v>50</v>
      </c>
      <c r="C36" s="8">
        <v>524000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22">
        <f t="shared" si="6"/>
        <v>524000</v>
      </c>
      <c r="K36" s="8">
        <v>524000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22">
        <f t="shared" si="9"/>
        <v>524000</v>
      </c>
    </row>
    <row r="37" spans="1:18" s="38" customFormat="1" ht="15.6" hidden="1" x14ac:dyDescent="0.3">
      <c r="A37" s="4" t="s">
        <v>51</v>
      </c>
      <c r="B37" s="33" t="s">
        <v>52</v>
      </c>
      <c r="C37" s="8">
        <v>4728500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22">
        <f t="shared" si="6"/>
        <v>4728500</v>
      </c>
      <c r="K37" s="8">
        <v>4728500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22">
        <f t="shared" si="9"/>
        <v>4728500</v>
      </c>
    </row>
    <row r="38" spans="1:18" s="38" customFormat="1" ht="15.6" hidden="1" x14ac:dyDescent="0.3">
      <c r="A38" s="36" t="s">
        <v>53</v>
      </c>
      <c r="B38" s="32" t="s">
        <v>54</v>
      </c>
      <c r="C38" s="6">
        <f t="shared" ref="C38:I39" si="36">C39</f>
        <v>552300</v>
      </c>
      <c r="D38" s="6">
        <f t="shared" si="36"/>
        <v>0</v>
      </c>
      <c r="E38" s="6">
        <f t="shared" si="36"/>
        <v>0</v>
      </c>
      <c r="F38" s="6">
        <f t="shared" si="36"/>
        <v>0</v>
      </c>
      <c r="G38" s="6">
        <f t="shared" si="36"/>
        <v>0</v>
      </c>
      <c r="H38" s="6">
        <f t="shared" si="36"/>
        <v>0</v>
      </c>
      <c r="I38" s="6">
        <f t="shared" si="36"/>
        <v>0</v>
      </c>
      <c r="J38" s="15">
        <f t="shared" si="6"/>
        <v>552300</v>
      </c>
      <c r="K38" s="6">
        <f t="shared" ref="K38:Q39" si="37">K39</f>
        <v>552300</v>
      </c>
      <c r="L38" s="6">
        <f t="shared" si="37"/>
        <v>0</v>
      </c>
      <c r="M38" s="6">
        <f t="shared" si="37"/>
        <v>0</v>
      </c>
      <c r="N38" s="6">
        <f t="shared" si="37"/>
        <v>0</v>
      </c>
      <c r="O38" s="6">
        <f t="shared" si="37"/>
        <v>0</v>
      </c>
      <c r="P38" s="6">
        <f t="shared" si="37"/>
        <v>0</v>
      </c>
      <c r="Q38" s="6">
        <f t="shared" si="37"/>
        <v>0</v>
      </c>
      <c r="R38" s="15">
        <f t="shared" si="9"/>
        <v>552300</v>
      </c>
    </row>
    <row r="39" spans="1:18" s="38" customFormat="1" ht="31.2" hidden="1" x14ac:dyDescent="0.3">
      <c r="A39" s="4" t="s">
        <v>55</v>
      </c>
      <c r="B39" s="33" t="s">
        <v>56</v>
      </c>
      <c r="C39" s="8">
        <f t="shared" si="36"/>
        <v>552300</v>
      </c>
      <c r="D39" s="8">
        <f t="shared" si="36"/>
        <v>0</v>
      </c>
      <c r="E39" s="8">
        <f t="shared" si="36"/>
        <v>0</v>
      </c>
      <c r="F39" s="8">
        <f t="shared" si="36"/>
        <v>0</v>
      </c>
      <c r="G39" s="8">
        <f t="shared" si="36"/>
        <v>0</v>
      </c>
      <c r="H39" s="8">
        <f t="shared" si="36"/>
        <v>0</v>
      </c>
      <c r="I39" s="8">
        <f t="shared" si="36"/>
        <v>0</v>
      </c>
      <c r="J39" s="22">
        <f t="shared" si="6"/>
        <v>552300</v>
      </c>
      <c r="K39" s="8">
        <f t="shared" si="37"/>
        <v>552300</v>
      </c>
      <c r="L39" s="8">
        <f t="shared" si="37"/>
        <v>0</v>
      </c>
      <c r="M39" s="8">
        <f t="shared" si="37"/>
        <v>0</v>
      </c>
      <c r="N39" s="8">
        <f t="shared" si="37"/>
        <v>0</v>
      </c>
      <c r="O39" s="8">
        <f t="shared" si="37"/>
        <v>0</v>
      </c>
      <c r="P39" s="8">
        <f t="shared" si="37"/>
        <v>0</v>
      </c>
      <c r="Q39" s="8">
        <f t="shared" si="37"/>
        <v>0</v>
      </c>
      <c r="R39" s="22">
        <f t="shared" si="9"/>
        <v>552300</v>
      </c>
    </row>
    <row r="40" spans="1:18" s="38" customFormat="1" ht="46.8" hidden="1" x14ac:dyDescent="0.3">
      <c r="A40" s="4" t="s">
        <v>57</v>
      </c>
      <c r="B40" s="33" t="s">
        <v>58</v>
      </c>
      <c r="C40" s="8">
        <v>552300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22">
        <f t="shared" si="6"/>
        <v>552300</v>
      </c>
      <c r="K40" s="8">
        <v>552300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22">
        <f t="shared" si="9"/>
        <v>552300</v>
      </c>
    </row>
    <row r="41" spans="1:18" s="38" customFormat="1" ht="31.2" hidden="1" x14ac:dyDescent="0.3">
      <c r="A41" s="36" t="s">
        <v>59</v>
      </c>
      <c r="B41" s="32" t="s">
        <v>60</v>
      </c>
      <c r="C41" s="6">
        <f t="shared" ref="C41:H41" si="38">C42+C51+C54</f>
        <v>18346000</v>
      </c>
      <c r="D41" s="6">
        <f t="shared" si="38"/>
        <v>0</v>
      </c>
      <c r="E41" s="6">
        <f t="shared" si="38"/>
        <v>0</v>
      </c>
      <c r="F41" s="6">
        <f t="shared" si="38"/>
        <v>0</v>
      </c>
      <c r="G41" s="6">
        <f t="shared" si="38"/>
        <v>0</v>
      </c>
      <c r="H41" s="6">
        <f t="shared" si="38"/>
        <v>0</v>
      </c>
      <c r="I41" s="6">
        <f t="shared" ref="I41" si="39">I42+I51+I54</f>
        <v>0</v>
      </c>
      <c r="J41" s="15">
        <f t="shared" si="6"/>
        <v>18346000</v>
      </c>
      <c r="K41" s="6">
        <f t="shared" ref="K41:P41" si="40">K42+K51+K54</f>
        <v>18347800</v>
      </c>
      <c r="L41" s="6">
        <f t="shared" si="40"/>
        <v>0</v>
      </c>
      <c r="M41" s="6">
        <f t="shared" si="40"/>
        <v>0</v>
      </c>
      <c r="N41" s="6">
        <f t="shared" si="40"/>
        <v>0</v>
      </c>
      <c r="O41" s="6">
        <f t="shared" si="40"/>
        <v>0</v>
      </c>
      <c r="P41" s="6">
        <f t="shared" si="40"/>
        <v>0</v>
      </c>
      <c r="Q41" s="6">
        <f t="shared" ref="Q41" si="41">Q42+Q51+Q54</f>
        <v>0</v>
      </c>
      <c r="R41" s="15">
        <f t="shared" si="9"/>
        <v>18347800</v>
      </c>
    </row>
    <row r="42" spans="1:18" s="38" customFormat="1" ht="78" hidden="1" x14ac:dyDescent="0.3">
      <c r="A42" s="4" t="s">
        <v>61</v>
      </c>
      <c r="B42" s="33" t="s">
        <v>62</v>
      </c>
      <c r="C42" s="8">
        <f t="shared" ref="C42:H42" si="42">C43+C45+C47+C49</f>
        <v>18242500</v>
      </c>
      <c r="D42" s="8">
        <f t="shared" si="42"/>
        <v>0</v>
      </c>
      <c r="E42" s="8">
        <f t="shared" si="42"/>
        <v>0</v>
      </c>
      <c r="F42" s="8">
        <f t="shared" si="42"/>
        <v>0</v>
      </c>
      <c r="G42" s="8">
        <f t="shared" si="42"/>
        <v>0</v>
      </c>
      <c r="H42" s="8">
        <f t="shared" si="42"/>
        <v>0</v>
      </c>
      <c r="I42" s="8">
        <f t="shared" ref="I42" si="43">I43+I45+I47+I49</f>
        <v>0</v>
      </c>
      <c r="J42" s="22">
        <f t="shared" si="6"/>
        <v>18242500</v>
      </c>
      <c r="K42" s="8">
        <f t="shared" ref="K42:P42" si="44">K43+K45+K47+K49</f>
        <v>18242300</v>
      </c>
      <c r="L42" s="8">
        <f t="shared" si="44"/>
        <v>0</v>
      </c>
      <c r="M42" s="8">
        <f t="shared" si="44"/>
        <v>0</v>
      </c>
      <c r="N42" s="8">
        <f t="shared" si="44"/>
        <v>0</v>
      </c>
      <c r="O42" s="8">
        <f t="shared" si="44"/>
        <v>0</v>
      </c>
      <c r="P42" s="8">
        <f t="shared" si="44"/>
        <v>0</v>
      </c>
      <c r="Q42" s="8">
        <f t="shared" ref="Q42" si="45">Q43+Q45+Q47+Q49</f>
        <v>0</v>
      </c>
      <c r="R42" s="22">
        <f t="shared" si="9"/>
        <v>18242300</v>
      </c>
    </row>
    <row r="43" spans="1:18" s="38" customFormat="1" ht="46.8" hidden="1" x14ac:dyDescent="0.3">
      <c r="A43" s="4" t="s">
        <v>63</v>
      </c>
      <c r="B43" s="33" t="s">
        <v>64</v>
      </c>
      <c r="C43" s="8">
        <f t="shared" ref="C43:I43" si="46">C44</f>
        <v>17700000</v>
      </c>
      <c r="D43" s="8">
        <f t="shared" si="46"/>
        <v>0</v>
      </c>
      <c r="E43" s="8">
        <f t="shared" si="46"/>
        <v>0</v>
      </c>
      <c r="F43" s="8">
        <f t="shared" si="46"/>
        <v>0</v>
      </c>
      <c r="G43" s="8">
        <f t="shared" si="46"/>
        <v>0</v>
      </c>
      <c r="H43" s="8">
        <f t="shared" si="46"/>
        <v>0</v>
      </c>
      <c r="I43" s="8">
        <f t="shared" si="46"/>
        <v>0</v>
      </c>
      <c r="J43" s="22">
        <f t="shared" si="6"/>
        <v>17700000</v>
      </c>
      <c r="K43" s="8">
        <f t="shared" ref="K43:Q43" si="47">K44</f>
        <v>17700000</v>
      </c>
      <c r="L43" s="8">
        <f t="shared" si="47"/>
        <v>0</v>
      </c>
      <c r="M43" s="8">
        <f t="shared" si="47"/>
        <v>0</v>
      </c>
      <c r="N43" s="8">
        <f t="shared" si="47"/>
        <v>0</v>
      </c>
      <c r="O43" s="8">
        <f t="shared" si="47"/>
        <v>0</v>
      </c>
      <c r="P43" s="8">
        <f t="shared" si="47"/>
        <v>0</v>
      </c>
      <c r="Q43" s="8">
        <f t="shared" si="47"/>
        <v>0</v>
      </c>
      <c r="R43" s="22">
        <f t="shared" si="9"/>
        <v>17700000</v>
      </c>
    </row>
    <row r="44" spans="1:18" s="38" customFormat="1" ht="78" hidden="1" x14ac:dyDescent="0.3">
      <c r="A44" s="4" t="s">
        <v>65</v>
      </c>
      <c r="B44" s="33" t="s">
        <v>66</v>
      </c>
      <c r="C44" s="8">
        <v>17700000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22">
        <f t="shared" si="6"/>
        <v>17700000</v>
      </c>
      <c r="K44" s="8">
        <v>17700000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22">
        <f t="shared" si="9"/>
        <v>17700000</v>
      </c>
    </row>
    <row r="45" spans="1:18" s="38" customFormat="1" ht="62.4" hidden="1" x14ac:dyDescent="0.3">
      <c r="A45" s="4" t="s">
        <v>67</v>
      </c>
      <c r="B45" s="33" t="s">
        <v>68</v>
      </c>
      <c r="C45" s="8">
        <f t="shared" ref="C45:I45" si="48">C46</f>
        <v>23100</v>
      </c>
      <c r="D45" s="8">
        <f t="shared" si="48"/>
        <v>0</v>
      </c>
      <c r="E45" s="8">
        <f t="shared" si="48"/>
        <v>0</v>
      </c>
      <c r="F45" s="8">
        <f t="shared" si="48"/>
        <v>0</v>
      </c>
      <c r="G45" s="8">
        <f t="shared" si="48"/>
        <v>0</v>
      </c>
      <c r="H45" s="8">
        <f t="shared" si="48"/>
        <v>0</v>
      </c>
      <c r="I45" s="8">
        <f t="shared" si="48"/>
        <v>0</v>
      </c>
      <c r="J45" s="22">
        <f t="shared" si="6"/>
        <v>23100</v>
      </c>
      <c r="K45" s="8">
        <f t="shared" ref="K45:Q45" si="49">K46</f>
        <v>22900</v>
      </c>
      <c r="L45" s="8">
        <f t="shared" si="49"/>
        <v>0</v>
      </c>
      <c r="M45" s="8">
        <f t="shared" si="49"/>
        <v>0</v>
      </c>
      <c r="N45" s="8">
        <f t="shared" si="49"/>
        <v>0</v>
      </c>
      <c r="O45" s="8">
        <f t="shared" si="49"/>
        <v>0</v>
      </c>
      <c r="P45" s="8">
        <f t="shared" si="49"/>
        <v>0</v>
      </c>
      <c r="Q45" s="8">
        <f t="shared" si="49"/>
        <v>0</v>
      </c>
      <c r="R45" s="22">
        <f t="shared" si="9"/>
        <v>22900</v>
      </c>
    </row>
    <row r="46" spans="1:18" s="38" customFormat="1" ht="62.4" hidden="1" x14ac:dyDescent="0.3">
      <c r="A46" s="4" t="s">
        <v>69</v>
      </c>
      <c r="B46" s="33" t="s">
        <v>70</v>
      </c>
      <c r="C46" s="8">
        <v>23100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22">
        <f t="shared" si="6"/>
        <v>23100</v>
      </c>
      <c r="K46" s="8">
        <v>22900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22">
        <f t="shared" si="9"/>
        <v>22900</v>
      </c>
    </row>
    <row r="47" spans="1:18" s="38" customFormat="1" ht="62.4" hidden="1" x14ac:dyDescent="0.3">
      <c r="A47" s="4" t="s">
        <v>71</v>
      </c>
      <c r="B47" s="33" t="s">
        <v>72</v>
      </c>
      <c r="C47" s="8">
        <f t="shared" ref="C47:I47" si="50">C48</f>
        <v>77600</v>
      </c>
      <c r="D47" s="8">
        <f t="shared" si="50"/>
        <v>0</v>
      </c>
      <c r="E47" s="8">
        <f t="shared" si="50"/>
        <v>0</v>
      </c>
      <c r="F47" s="8">
        <f t="shared" si="50"/>
        <v>0</v>
      </c>
      <c r="G47" s="8">
        <f t="shared" si="50"/>
        <v>0</v>
      </c>
      <c r="H47" s="8">
        <f t="shared" si="50"/>
        <v>0</v>
      </c>
      <c r="I47" s="8">
        <f t="shared" si="50"/>
        <v>0</v>
      </c>
      <c r="J47" s="22">
        <f t="shared" si="6"/>
        <v>77600</v>
      </c>
      <c r="K47" s="8">
        <f t="shared" ref="K47:Q47" si="51">K48</f>
        <v>77600</v>
      </c>
      <c r="L47" s="8">
        <f t="shared" si="51"/>
        <v>0</v>
      </c>
      <c r="M47" s="8">
        <f t="shared" si="51"/>
        <v>0</v>
      </c>
      <c r="N47" s="8">
        <f t="shared" si="51"/>
        <v>0</v>
      </c>
      <c r="O47" s="8">
        <f t="shared" si="51"/>
        <v>0</v>
      </c>
      <c r="P47" s="8">
        <f t="shared" si="51"/>
        <v>0</v>
      </c>
      <c r="Q47" s="8">
        <f t="shared" si="51"/>
        <v>0</v>
      </c>
      <c r="R47" s="22">
        <f t="shared" si="9"/>
        <v>77600</v>
      </c>
    </row>
    <row r="48" spans="1:18" s="38" customFormat="1" ht="62.4" hidden="1" x14ac:dyDescent="0.3">
      <c r="A48" s="4" t="s">
        <v>73</v>
      </c>
      <c r="B48" s="33" t="s">
        <v>74</v>
      </c>
      <c r="C48" s="8">
        <v>77600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22">
        <f t="shared" si="6"/>
        <v>77600</v>
      </c>
      <c r="K48" s="8">
        <v>77600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22">
        <f t="shared" si="9"/>
        <v>77600</v>
      </c>
    </row>
    <row r="49" spans="1:18" s="38" customFormat="1" ht="31.2" hidden="1" x14ac:dyDescent="0.3">
      <c r="A49" s="4" t="s">
        <v>75</v>
      </c>
      <c r="B49" s="33" t="s">
        <v>76</v>
      </c>
      <c r="C49" s="8">
        <f t="shared" ref="C49:I49" si="52">C50</f>
        <v>441800</v>
      </c>
      <c r="D49" s="8">
        <f t="shared" si="52"/>
        <v>0</v>
      </c>
      <c r="E49" s="8">
        <f t="shared" si="52"/>
        <v>0</v>
      </c>
      <c r="F49" s="8">
        <f t="shared" si="52"/>
        <v>0</v>
      </c>
      <c r="G49" s="8">
        <f t="shared" si="52"/>
        <v>0</v>
      </c>
      <c r="H49" s="8">
        <f t="shared" si="52"/>
        <v>0</v>
      </c>
      <c r="I49" s="8">
        <f t="shared" si="52"/>
        <v>0</v>
      </c>
      <c r="J49" s="22">
        <f t="shared" si="6"/>
        <v>441800</v>
      </c>
      <c r="K49" s="8">
        <f t="shared" ref="K49:Q49" si="53">K50</f>
        <v>441800</v>
      </c>
      <c r="L49" s="8">
        <f t="shared" si="53"/>
        <v>0</v>
      </c>
      <c r="M49" s="8">
        <f t="shared" si="53"/>
        <v>0</v>
      </c>
      <c r="N49" s="8">
        <f t="shared" si="53"/>
        <v>0</v>
      </c>
      <c r="O49" s="8">
        <f t="shared" si="53"/>
        <v>0</v>
      </c>
      <c r="P49" s="8">
        <f t="shared" si="53"/>
        <v>0</v>
      </c>
      <c r="Q49" s="8">
        <f t="shared" si="53"/>
        <v>0</v>
      </c>
      <c r="R49" s="22">
        <f t="shared" si="9"/>
        <v>441800</v>
      </c>
    </row>
    <row r="50" spans="1:18" s="38" customFormat="1" ht="31.2" hidden="1" x14ac:dyDescent="0.3">
      <c r="A50" s="4" t="s">
        <v>77</v>
      </c>
      <c r="B50" s="33" t="s">
        <v>78</v>
      </c>
      <c r="C50" s="8">
        <v>441800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22">
        <f t="shared" si="6"/>
        <v>441800</v>
      </c>
      <c r="K50" s="8">
        <v>441800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22">
        <f t="shared" si="9"/>
        <v>441800</v>
      </c>
    </row>
    <row r="51" spans="1:18" s="38" customFormat="1" ht="15.6" hidden="1" x14ac:dyDescent="0.3">
      <c r="A51" s="4" t="s">
        <v>79</v>
      </c>
      <c r="B51" s="33" t="s">
        <v>80</v>
      </c>
      <c r="C51" s="8">
        <f t="shared" ref="C51:I52" si="54">C52</f>
        <v>13500</v>
      </c>
      <c r="D51" s="8">
        <f t="shared" si="54"/>
        <v>0</v>
      </c>
      <c r="E51" s="8">
        <f t="shared" si="54"/>
        <v>0</v>
      </c>
      <c r="F51" s="8">
        <f t="shared" si="54"/>
        <v>0</v>
      </c>
      <c r="G51" s="8">
        <f t="shared" si="54"/>
        <v>0</v>
      </c>
      <c r="H51" s="8">
        <f t="shared" si="54"/>
        <v>0</v>
      </c>
      <c r="I51" s="8">
        <f t="shared" si="54"/>
        <v>0</v>
      </c>
      <c r="J51" s="22">
        <f t="shared" si="6"/>
        <v>13500</v>
      </c>
      <c r="K51" s="8">
        <f t="shared" ref="K51:Q52" si="55">K52</f>
        <v>15500</v>
      </c>
      <c r="L51" s="8">
        <f t="shared" si="55"/>
        <v>0</v>
      </c>
      <c r="M51" s="8">
        <f t="shared" si="55"/>
        <v>0</v>
      </c>
      <c r="N51" s="8">
        <f t="shared" si="55"/>
        <v>0</v>
      </c>
      <c r="O51" s="8">
        <f t="shared" si="55"/>
        <v>0</v>
      </c>
      <c r="P51" s="8">
        <f t="shared" si="55"/>
        <v>0</v>
      </c>
      <c r="Q51" s="8">
        <f t="shared" si="55"/>
        <v>0</v>
      </c>
      <c r="R51" s="22">
        <f t="shared" si="9"/>
        <v>15500</v>
      </c>
    </row>
    <row r="52" spans="1:18" s="38" customFormat="1" ht="46.8" hidden="1" x14ac:dyDescent="0.3">
      <c r="A52" s="4" t="s">
        <v>81</v>
      </c>
      <c r="B52" s="33" t="s">
        <v>82</v>
      </c>
      <c r="C52" s="8">
        <f t="shared" si="54"/>
        <v>13500</v>
      </c>
      <c r="D52" s="8">
        <f t="shared" si="54"/>
        <v>0</v>
      </c>
      <c r="E52" s="8">
        <f t="shared" si="54"/>
        <v>0</v>
      </c>
      <c r="F52" s="8">
        <f t="shared" si="54"/>
        <v>0</v>
      </c>
      <c r="G52" s="8">
        <f t="shared" si="54"/>
        <v>0</v>
      </c>
      <c r="H52" s="8">
        <f t="shared" si="54"/>
        <v>0</v>
      </c>
      <c r="I52" s="8">
        <f t="shared" si="54"/>
        <v>0</v>
      </c>
      <c r="J52" s="22">
        <f t="shared" si="6"/>
        <v>13500</v>
      </c>
      <c r="K52" s="8">
        <f t="shared" si="55"/>
        <v>15500</v>
      </c>
      <c r="L52" s="8">
        <f t="shared" si="55"/>
        <v>0</v>
      </c>
      <c r="M52" s="8">
        <f t="shared" si="55"/>
        <v>0</v>
      </c>
      <c r="N52" s="8">
        <f t="shared" si="55"/>
        <v>0</v>
      </c>
      <c r="O52" s="8">
        <f t="shared" si="55"/>
        <v>0</v>
      </c>
      <c r="P52" s="8">
        <f t="shared" si="55"/>
        <v>0</v>
      </c>
      <c r="Q52" s="8">
        <f t="shared" si="55"/>
        <v>0</v>
      </c>
      <c r="R52" s="22">
        <f t="shared" si="9"/>
        <v>15500</v>
      </c>
    </row>
    <row r="53" spans="1:18" s="38" customFormat="1" ht="46.8" hidden="1" x14ac:dyDescent="0.3">
      <c r="A53" s="4" t="s">
        <v>83</v>
      </c>
      <c r="B53" s="33" t="s">
        <v>84</v>
      </c>
      <c r="C53" s="8">
        <v>13500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22">
        <f t="shared" si="6"/>
        <v>13500</v>
      </c>
      <c r="K53" s="8">
        <v>15500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22">
        <f t="shared" si="9"/>
        <v>15500</v>
      </c>
    </row>
    <row r="54" spans="1:18" s="38" customFormat="1" ht="62.4" hidden="1" x14ac:dyDescent="0.3">
      <c r="A54" s="4" t="s">
        <v>85</v>
      </c>
      <c r="B54" s="33" t="s">
        <v>86</v>
      </c>
      <c r="C54" s="8">
        <f t="shared" ref="C54:I55" si="56">C55</f>
        <v>90000</v>
      </c>
      <c r="D54" s="8">
        <f t="shared" si="56"/>
        <v>0</v>
      </c>
      <c r="E54" s="8">
        <f t="shared" si="56"/>
        <v>0</v>
      </c>
      <c r="F54" s="8">
        <f t="shared" si="56"/>
        <v>0</v>
      </c>
      <c r="G54" s="8">
        <f t="shared" si="56"/>
        <v>0</v>
      </c>
      <c r="H54" s="8">
        <f t="shared" si="56"/>
        <v>0</v>
      </c>
      <c r="I54" s="8">
        <f t="shared" si="56"/>
        <v>0</v>
      </c>
      <c r="J54" s="22">
        <f t="shared" si="6"/>
        <v>90000</v>
      </c>
      <c r="K54" s="8">
        <f t="shared" ref="K54:Q55" si="57">K55</f>
        <v>90000</v>
      </c>
      <c r="L54" s="8">
        <f t="shared" si="57"/>
        <v>0</v>
      </c>
      <c r="M54" s="8">
        <f t="shared" si="57"/>
        <v>0</v>
      </c>
      <c r="N54" s="8">
        <f t="shared" si="57"/>
        <v>0</v>
      </c>
      <c r="O54" s="8">
        <f t="shared" si="57"/>
        <v>0</v>
      </c>
      <c r="P54" s="8">
        <f t="shared" si="57"/>
        <v>0</v>
      </c>
      <c r="Q54" s="8">
        <f t="shared" si="57"/>
        <v>0</v>
      </c>
      <c r="R54" s="22">
        <f t="shared" si="9"/>
        <v>90000</v>
      </c>
    </row>
    <row r="55" spans="1:18" s="38" customFormat="1" ht="62.4" hidden="1" x14ac:dyDescent="0.3">
      <c r="A55" s="4" t="s">
        <v>87</v>
      </c>
      <c r="B55" s="33" t="s">
        <v>88</v>
      </c>
      <c r="C55" s="8">
        <f t="shared" si="56"/>
        <v>90000</v>
      </c>
      <c r="D55" s="8">
        <f t="shared" si="56"/>
        <v>0</v>
      </c>
      <c r="E55" s="8">
        <f t="shared" si="56"/>
        <v>0</v>
      </c>
      <c r="F55" s="8">
        <f t="shared" si="56"/>
        <v>0</v>
      </c>
      <c r="G55" s="8">
        <f t="shared" si="56"/>
        <v>0</v>
      </c>
      <c r="H55" s="8">
        <f t="shared" si="56"/>
        <v>0</v>
      </c>
      <c r="I55" s="8">
        <f t="shared" si="56"/>
        <v>0</v>
      </c>
      <c r="J55" s="22">
        <f t="shared" si="6"/>
        <v>90000</v>
      </c>
      <c r="K55" s="8">
        <f t="shared" si="57"/>
        <v>90000</v>
      </c>
      <c r="L55" s="8">
        <f t="shared" si="57"/>
        <v>0</v>
      </c>
      <c r="M55" s="8">
        <f t="shared" si="57"/>
        <v>0</v>
      </c>
      <c r="N55" s="8">
        <f t="shared" si="57"/>
        <v>0</v>
      </c>
      <c r="O55" s="8">
        <f t="shared" si="57"/>
        <v>0</v>
      </c>
      <c r="P55" s="8">
        <f t="shared" si="57"/>
        <v>0</v>
      </c>
      <c r="Q55" s="8">
        <f t="shared" si="57"/>
        <v>0</v>
      </c>
      <c r="R55" s="22">
        <f t="shared" si="9"/>
        <v>90000</v>
      </c>
    </row>
    <row r="56" spans="1:18" s="38" customFormat="1" ht="62.4" hidden="1" x14ac:dyDescent="0.3">
      <c r="A56" s="4" t="s">
        <v>89</v>
      </c>
      <c r="B56" s="33" t="s">
        <v>90</v>
      </c>
      <c r="C56" s="8">
        <v>90000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22">
        <f t="shared" si="6"/>
        <v>90000</v>
      </c>
      <c r="K56" s="8">
        <v>90000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22">
        <f t="shared" si="9"/>
        <v>90000</v>
      </c>
    </row>
    <row r="57" spans="1:18" s="38" customFormat="1" ht="15.6" hidden="1" x14ac:dyDescent="0.3">
      <c r="A57" s="36" t="s">
        <v>91</v>
      </c>
      <c r="B57" s="32" t="s">
        <v>92</v>
      </c>
      <c r="C57" s="6">
        <f t="shared" ref="C57:I57" si="58">C58</f>
        <v>39700</v>
      </c>
      <c r="D57" s="6">
        <f t="shared" si="58"/>
        <v>0</v>
      </c>
      <c r="E57" s="6">
        <f t="shared" si="58"/>
        <v>0</v>
      </c>
      <c r="F57" s="6">
        <f t="shared" si="58"/>
        <v>0</v>
      </c>
      <c r="G57" s="6">
        <f t="shared" si="58"/>
        <v>0</v>
      </c>
      <c r="H57" s="6">
        <f t="shared" si="58"/>
        <v>0</v>
      </c>
      <c r="I57" s="6">
        <f t="shared" si="58"/>
        <v>0</v>
      </c>
      <c r="J57" s="15">
        <f t="shared" si="6"/>
        <v>39700</v>
      </c>
      <c r="K57" s="6">
        <f t="shared" ref="K57:Q57" si="59">K58</f>
        <v>39700</v>
      </c>
      <c r="L57" s="6">
        <f t="shared" si="59"/>
        <v>0</v>
      </c>
      <c r="M57" s="6">
        <f t="shared" si="59"/>
        <v>0</v>
      </c>
      <c r="N57" s="6">
        <f t="shared" si="59"/>
        <v>0</v>
      </c>
      <c r="O57" s="6">
        <f t="shared" si="59"/>
        <v>0</v>
      </c>
      <c r="P57" s="6">
        <f t="shared" si="59"/>
        <v>0</v>
      </c>
      <c r="Q57" s="6">
        <f t="shared" si="59"/>
        <v>0</v>
      </c>
      <c r="R57" s="15">
        <f t="shared" si="9"/>
        <v>39700</v>
      </c>
    </row>
    <row r="58" spans="1:18" s="38" customFormat="1" ht="15.6" hidden="1" x14ac:dyDescent="0.3">
      <c r="A58" s="4" t="s">
        <v>93</v>
      </c>
      <c r="B58" s="33" t="s">
        <v>94</v>
      </c>
      <c r="C58" s="8">
        <f t="shared" ref="C58:H58" si="60">C59+C60+C62</f>
        <v>39700</v>
      </c>
      <c r="D58" s="8">
        <f t="shared" si="60"/>
        <v>0</v>
      </c>
      <c r="E58" s="8">
        <f t="shared" si="60"/>
        <v>0</v>
      </c>
      <c r="F58" s="8">
        <f t="shared" si="60"/>
        <v>0</v>
      </c>
      <c r="G58" s="8">
        <f t="shared" si="60"/>
        <v>0</v>
      </c>
      <c r="H58" s="8">
        <f t="shared" si="60"/>
        <v>0</v>
      </c>
      <c r="I58" s="8">
        <f t="shared" ref="I58" si="61">I59+I60+I62</f>
        <v>0</v>
      </c>
      <c r="J58" s="22">
        <f t="shared" si="6"/>
        <v>39700</v>
      </c>
      <c r="K58" s="8">
        <f t="shared" ref="K58:P58" si="62">K59+K60+K62</f>
        <v>39700</v>
      </c>
      <c r="L58" s="8">
        <f t="shared" si="62"/>
        <v>0</v>
      </c>
      <c r="M58" s="8">
        <f t="shared" si="62"/>
        <v>0</v>
      </c>
      <c r="N58" s="8">
        <f t="shared" si="62"/>
        <v>0</v>
      </c>
      <c r="O58" s="8">
        <f t="shared" si="62"/>
        <v>0</v>
      </c>
      <c r="P58" s="8">
        <f t="shared" si="62"/>
        <v>0</v>
      </c>
      <c r="Q58" s="8">
        <f t="shared" ref="Q58" si="63">Q59+Q60+Q62</f>
        <v>0</v>
      </c>
      <c r="R58" s="22">
        <f t="shared" si="9"/>
        <v>39700</v>
      </c>
    </row>
    <row r="59" spans="1:18" s="38" customFormat="1" ht="31.2" hidden="1" x14ac:dyDescent="0.3">
      <c r="A59" s="4" t="s">
        <v>95</v>
      </c>
      <c r="B59" s="33" t="s">
        <v>173</v>
      </c>
      <c r="C59" s="8">
        <v>38500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22">
        <f t="shared" si="6"/>
        <v>38500</v>
      </c>
      <c r="K59" s="8">
        <v>38500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22">
        <f t="shared" si="9"/>
        <v>38500</v>
      </c>
    </row>
    <row r="60" spans="1:18" s="38" customFormat="1" ht="15.6" hidden="1" x14ac:dyDescent="0.3">
      <c r="A60" s="4" t="s">
        <v>97</v>
      </c>
      <c r="B60" s="33" t="s">
        <v>98</v>
      </c>
      <c r="C60" s="8">
        <f t="shared" ref="C60:I60" si="64">C61</f>
        <v>1000</v>
      </c>
      <c r="D60" s="8">
        <f t="shared" si="64"/>
        <v>0</v>
      </c>
      <c r="E60" s="8">
        <f t="shared" si="64"/>
        <v>0</v>
      </c>
      <c r="F60" s="8">
        <f t="shared" si="64"/>
        <v>0</v>
      </c>
      <c r="G60" s="8">
        <f t="shared" si="64"/>
        <v>0</v>
      </c>
      <c r="H60" s="8">
        <f t="shared" si="64"/>
        <v>0</v>
      </c>
      <c r="I60" s="8">
        <f t="shared" si="64"/>
        <v>0</v>
      </c>
      <c r="J60" s="22">
        <f t="shared" si="6"/>
        <v>1000</v>
      </c>
      <c r="K60" s="8">
        <f t="shared" ref="K60:Q60" si="65">K61</f>
        <v>1000</v>
      </c>
      <c r="L60" s="8">
        <f t="shared" si="65"/>
        <v>0</v>
      </c>
      <c r="M60" s="8">
        <f t="shared" si="65"/>
        <v>0</v>
      </c>
      <c r="N60" s="8">
        <f t="shared" si="65"/>
        <v>0</v>
      </c>
      <c r="O60" s="8">
        <f t="shared" si="65"/>
        <v>0</v>
      </c>
      <c r="P60" s="8">
        <f t="shared" si="65"/>
        <v>0</v>
      </c>
      <c r="Q60" s="8">
        <f t="shared" si="65"/>
        <v>0</v>
      </c>
      <c r="R60" s="22">
        <f t="shared" si="9"/>
        <v>1000</v>
      </c>
    </row>
    <row r="61" spans="1:18" s="38" customFormat="1" ht="15.6" hidden="1" x14ac:dyDescent="0.3">
      <c r="A61" s="4" t="s">
        <v>99</v>
      </c>
      <c r="B61" s="33" t="s">
        <v>100</v>
      </c>
      <c r="C61" s="8">
        <v>1000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22">
        <f t="shared" si="6"/>
        <v>1000</v>
      </c>
      <c r="K61" s="8">
        <v>1000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22">
        <f t="shared" si="9"/>
        <v>1000</v>
      </c>
    </row>
    <row r="62" spans="1:18" s="38" customFormat="1" ht="31.2" hidden="1" x14ac:dyDescent="0.3">
      <c r="A62" s="4" t="s">
        <v>101</v>
      </c>
      <c r="B62" s="33" t="s">
        <v>102</v>
      </c>
      <c r="C62" s="8">
        <v>200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22">
        <f t="shared" si="6"/>
        <v>200</v>
      </c>
      <c r="K62" s="8">
        <v>200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22">
        <f t="shared" si="9"/>
        <v>200</v>
      </c>
    </row>
    <row r="63" spans="1:18" s="38" customFormat="1" ht="31.2" hidden="1" x14ac:dyDescent="0.3">
      <c r="A63" s="36" t="s">
        <v>103</v>
      </c>
      <c r="B63" s="32" t="s">
        <v>104</v>
      </c>
      <c r="C63" s="6">
        <f t="shared" ref="C63:H63" si="66">C64+C67</f>
        <v>5180600</v>
      </c>
      <c r="D63" s="6">
        <f t="shared" si="66"/>
        <v>0</v>
      </c>
      <c r="E63" s="6">
        <f t="shared" si="66"/>
        <v>0</v>
      </c>
      <c r="F63" s="6">
        <f t="shared" si="66"/>
        <v>0</v>
      </c>
      <c r="G63" s="6">
        <f t="shared" si="66"/>
        <v>0</v>
      </c>
      <c r="H63" s="6">
        <f t="shared" si="66"/>
        <v>0</v>
      </c>
      <c r="I63" s="6">
        <f t="shared" ref="I63" si="67">I64+I67</f>
        <v>0</v>
      </c>
      <c r="J63" s="15">
        <f t="shared" si="6"/>
        <v>5180600</v>
      </c>
      <c r="K63" s="6">
        <f t="shared" ref="K63:P63" si="68">K64+K67</f>
        <v>5200500</v>
      </c>
      <c r="L63" s="6">
        <f t="shared" si="68"/>
        <v>0</v>
      </c>
      <c r="M63" s="6">
        <f t="shared" si="68"/>
        <v>0</v>
      </c>
      <c r="N63" s="6">
        <f t="shared" si="68"/>
        <v>0</v>
      </c>
      <c r="O63" s="6">
        <f t="shared" si="68"/>
        <v>0</v>
      </c>
      <c r="P63" s="6">
        <f t="shared" si="68"/>
        <v>0</v>
      </c>
      <c r="Q63" s="6">
        <f t="shared" ref="Q63" si="69">Q64+Q67</f>
        <v>0</v>
      </c>
      <c r="R63" s="15">
        <f t="shared" si="9"/>
        <v>5200500</v>
      </c>
    </row>
    <row r="64" spans="1:18" s="38" customFormat="1" ht="15.6" hidden="1" x14ac:dyDescent="0.3">
      <c r="A64" s="4" t="s">
        <v>105</v>
      </c>
      <c r="B64" s="33" t="s">
        <v>106</v>
      </c>
      <c r="C64" s="8">
        <f t="shared" ref="C64:I65" si="70">C65</f>
        <v>4752100</v>
      </c>
      <c r="D64" s="8">
        <f t="shared" si="70"/>
        <v>0</v>
      </c>
      <c r="E64" s="8">
        <f t="shared" si="70"/>
        <v>0</v>
      </c>
      <c r="F64" s="8">
        <f t="shared" si="70"/>
        <v>0</v>
      </c>
      <c r="G64" s="8">
        <f t="shared" si="70"/>
        <v>0</v>
      </c>
      <c r="H64" s="8">
        <f t="shared" si="70"/>
        <v>0</v>
      </c>
      <c r="I64" s="8">
        <f t="shared" si="70"/>
        <v>0</v>
      </c>
      <c r="J64" s="22">
        <f t="shared" si="6"/>
        <v>4752100</v>
      </c>
      <c r="K64" s="8">
        <f t="shared" ref="K64:Q65" si="71">K65</f>
        <v>4761700</v>
      </c>
      <c r="L64" s="8">
        <f t="shared" si="71"/>
        <v>0</v>
      </c>
      <c r="M64" s="8">
        <f t="shared" si="71"/>
        <v>0</v>
      </c>
      <c r="N64" s="8">
        <f t="shared" si="71"/>
        <v>0</v>
      </c>
      <c r="O64" s="8">
        <f t="shared" si="71"/>
        <v>0</v>
      </c>
      <c r="P64" s="8">
        <f t="shared" si="71"/>
        <v>0</v>
      </c>
      <c r="Q64" s="8">
        <f t="shared" si="71"/>
        <v>0</v>
      </c>
      <c r="R64" s="22">
        <f t="shared" si="9"/>
        <v>4761700</v>
      </c>
    </row>
    <row r="65" spans="1:18" s="38" customFormat="1" ht="15.6" hidden="1" x14ac:dyDescent="0.3">
      <c r="A65" s="4" t="s">
        <v>107</v>
      </c>
      <c r="B65" s="33" t="s">
        <v>108</v>
      </c>
      <c r="C65" s="8">
        <f t="shared" si="70"/>
        <v>4752100</v>
      </c>
      <c r="D65" s="8">
        <f t="shared" si="70"/>
        <v>0</v>
      </c>
      <c r="E65" s="8">
        <f t="shared" si="70"/>
        <v>0</v>
      </c>
      <c r="F65" s="8">
        <f t="shared" si="70"/>
        <v>0</v>
      </c>
      <c r="G65" s="8">
        <f t="shared" si="70"/>
        <v>0</v>
      </c>
      <c r="H65" s="8">
        <f t="shared" si="70"/>
        <v>0</v>
      </c>
      <c r="I65" s="8">
        <f t="shared" si="70"/>
        <v>0</v>
      </c>
      <c r="J65" s="22">
        <f t="shared" si="6"/>
        <v>4752100</v>
      </c>
      <c r="K65" s="8">
        <f t="shared" si="71"/>
        <v>4761700</v>
      </c>
      <c r="L65" s="8">
        <f t="shared" si="71"/>
        <v>0</v>
      </c>
      <c r="M65" s="8">
        <f t="shared" si="71"/>
        <v>0</v>
      </c>
      <c r="N65" s="8">
        <f t="shared" si="71"/>
        <v>0</v>
      </c>
      <c r="O65" s="8">
        <f t="shared" si="71"/>
        <v>0</v>
      </c>
      <c r="P65" s="8">
        <f t="shared" si="71"/>
        <v>0</v>
      </c>
      <c r="Q65" s="8">
        <f t="shared" si="71"/>
        <v>0</v>
      </c>
      <c r="R65" s="22">
        <f t="shared" si="9"/>
        <v>4761700</v>
      </c>
    </row>
    <row r="66" spans="1:18" s="38" customFormat="1" ht="31.2" hidden="1" x14ac:dyDescent="0.3">
      <c r="A66" s="4" t="s">
        <v>109</v>
      </c>
      <c r="B66" s="33" t="s">
        <v>110</v>
      </c>
      <c r="C66" s="8">
        <v>4752100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22">
        <f t="shared" si="6"/>
        <v>4752100</v>
      </c>
      <c r="K66" s="8">
        <v>4761700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22">
        <f t="shared" si="9"/>
        <v>4761700</v>
      </c>
    </row>
    <row r="67" spans="1:18" s="38" customFormat="1" ht="15.6" hidden="1" x14ac:dyDescent="0.3">
      <c r="A67" s="4" t="s">
        <v>111</v>
      </c>
      <c r="B67" s="33" t="s">
        <v>112</v>
      </c>
      <c r="C67" s="8">
        <f t="shared" ref="C67:I68" si="72">C68</f>
        <v>428500</v>
      </c>
      <c r="D67" s="8">
        <f t="shared" si="72"/>
        <v>0</v>
      </c>
      <c r="E67" s="8">
        <f t="shared" si="72"/>
        <v>0</v>
      </c>
      <c r="F67" s="8">
        <f t="shared" si="72"/>
        <v>0</v>
      </c>
      <c r="G67" s="8">
        <f t="shared" si="72"/>
        <v>0</v>
      </c>
      <c r="H67" s="8">
        <f t="shared" si="72"/>
        <v>0</v>
      </c>
      <c r="I67" s="8">
        <f t="shared" si="72"/>
        <v>0</v>
      </c>
      <c r="J67" s="22">
        <f t="shared" si="6"/>
        <v>428500</v>
      </c>
      <c r="K67" s="8">
        <f t="shared" ref="K67:Q68" si="73">K68</f>
        <v>438800</v>
      </c>
      <c r="L67" s="8">
        <f t="shared" si="73"/>
        <v>0</v>
      </c>
      <c r="M67" s="8">
        <f t="shared" si="73"/>
        <v>0</v>
      </c>
      <c r="N67" s="8">
        <f t="shared" si="73"/>
        <v>0</v>
      </c>
      <c r="O67" s="8">
        <f t="shared" si="73"/>
        <v>0</v>
      </c>
      <c r="P67" s="8">
        <f t="shared" si="73"/>
        <v>0</v>
      </c>
      <c r="Q67" s="8">
        <f t="shared" si="73"/>
        <v>0</v>
      </c>
      <c r="R67" s="22">
        <f t="shared" si="9"/>
        <v>438800</v>
      </c>
    </row>
    <row r="68" spans="1:18" s="38" customFormat="1" ht="31.2" hidden="1" x14ac:dyDescent="0.3">
      <c r="A68" s="4" t="s">
        <v>113</v>
      </c>
      <c r="B68" s="33" t="s">
        <v>114</v>
      </c>
      <c r="C68" s="8">
        <f t="shared" si="72"/>
        <v>428500</v>
      </c>
      <c r="D68" s="8">
        <f t="shared" si="72"/>
        <v>0</v>
      </c>
      <c r="E68" s="8">
        <f t="shared" si="72"/>
        <v>0</v>
      </c>
      <c r="F68" s="8">
        <f t="shared" si="72"/>
        <v>0</v>
      </c>
      <c r="G68" s="8">
        <f t="shared" si="72"/>
        <v>0</v>
      </c>
      <c r="H68" s="8">
        <f t="shared" si="72"/>
        <v>0</v>
      </c>
      <c r="I68" s="8">
        <f t="shared" si="72"/>
        <v>0</v>
      </c>
      <c r="J68" s="22">
        <f t="shared" si="6"/>
        <v>428500</v>
      </c>
      <c r="K68" s="8">
        <f t="shared" si="73"/>
        <v>438800</v>
      </c>
      <c r="L68" s="8">
        <f t="shared" si="73"/>
        <v>0</v>
      </c>
      <c r="M68" s="8">
        <f t="shared" si="73"/>
        <v>0</v>
      </c>
      <c r="N68" s="8">
        <f t="shared" si="73"/>
        <v>0</v>
      </c>
      <c r="O68" s="8">
        <f t="shared" si="73"/>
        <v>0</v>
      </c>
      <c r="P68" s="8">
        <f t="shared" si="73"/>
        <v>0</v>
      </c>
      <c r="Q68" s="8">
        <f t="shared" si="73"/>
        <v>0</v>
      </c>
      <c r="R68" s="22">
        <f t="shared" si="9"/>
        <v>438800</v>
      </c>
    </row>
    <row r="69" spans="1:18" s="38" customFormat="1" ht="31.2" hidden="1" x14ac:dyDescent="0.3">
      <c r="A69" s="4" t="s">
        <v>115</v>
      </c>
      <c r="B69" s="33" t="s">
        <v>116</v>
      </c>
      <c r="C69" s="8">
        <v>428500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22">
        <f t="shared" si="6"/>
        <v>428500</v>
      </c>
      <c r="K69" s="8">
        <v>438800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22">
        <f t="shared" si="9"/>
        <v>438800</v>
      </c>
    </row>
    <row r="70" spans="1:18" s="38" customFormat="1" ht="31.2" hidden="1" x14ac:dyDescent="0.3">
      <c r="A70" s="36" t="s">
        <v>117</v>
      </c>
      <c r="B70" s="32" t="s">
        <v>118</v>
      </c>
      <c r="C70" s="6">
        <f t="shared" ref="C70:H70" si="74">C71+C74</f>
        <v>105400</v>
      </c>
      <c r="D70" s="6">
        <f t="shared" si="74"/>
        <v>0</v>
      </c>
      <c r="E70" s="6">
        <f t="shared" si="74"/>
        <v>0</v>
      </c>
      <c r="F70" s="6">
        <f t="shared" si="74"/>
        <v>0</v>
      </c>
      <c r="G70" s="6">
        <f t="shared" si="74"/>
        <v>0</v>
      </c>
      <c r="H70" s="6">
        <f t="shared" si="74"/>
        <v>0</v>
      </c>
      <c r="I70" s="6">
        <f t="shared" ref="I70" si="75">I71+I74</f>
        <v>0</v>
      </c>
      <c r="J70" s="15">
        <f t="shared" si="6"/>
        <v>105400</v>
      </c>
      <c r="K70" s="6">
        <f t="shared" ref="K70:P70" si="76">K71+K74</f>
        <v>95400</v>
      </c>
      <c r="L70" s="6">
        <f t="shared" si="76"/>
        <v>0</v>
      </c>
      <c r="M70" s="6">
        <f t="shared" si="76"/>
        <v>0</v>
      </c>
      <c r="N70" s="6">
        <f t="shared" si="76"/>
        <v>0</v>
      </c>
      <c r="O70" s="6">
        <f t="shared" si="76"/>
        <v>0</v>
      </c>
      <c r="P70" s="6">
        <f t="shared" si="76"/>
        <v>0</v>
      </c>
      <c r="Q70" s="6">
        <f t="shared" ref="Q70" si="77">Q71+Q74</f>
        <v>0</v>
      </c>
      <c r="R70" s="15">
        <f t="shared" si="9"/>
        <v>95400</v>
      </c>
    </row>
    <row r="71" spans="1:18" s="38" customFormat="1" ht="62.4" hidden="1" x14ac:dyDescent="0.3">
      <c r="A71" s="4" t="s">
        <v>119</v>
      </c>
      <c r="B71" s="33" t="s">
        <v>120</v>
      </c>
      <c r="C71" s="8">
        <f t="shared" ref="C71:I72" si="78">C72</f>
        <v>80000</v>
      </c>
      <c r="D71" s="8">
        <f t="shared" si="78"/>
        <v>0</v>
      </c>
      <c r="E71" s="8">
        <f t="shared" si="78"/>
        <v>0</v>
      </c>
      <c r="F71" s="8">
        <f t="shared" si="78"/>
        <v>0</v>
      </c>
      <c r="G71" s="8">
        <f t="shared" si="78"/>
        <v>0</v>
      </c>
      <c r="H71" s="8">
        <f t="shared" si="78"/>
        <v>0</v>
      </c>
      <c r="I71" s="8">
        <f t="shared" si="78"/>
        <v>0</v>
      </c>
      <c r="J71" s="22">
        <f t="shared" si="6"/>
        <v>80000</v>
      </c>
      <c r="K71" s="8">
        <f t="shared" ref="K71:Q72" si="79">K72</f>
        <v>70000</v>
      </c>
      <c r="L71" s="8">
        <f t="shared" si="79"/>
        <v>0</v>
      </c>
      <c r="M71" s="8">
        <f t="shared" si="79"/>
        <v>0</v>
      </c>
      <c r="N71" s="8">
        <f t="shared" si="79"/>
        <v>0</v>
      </c>
      <c r="O71" s="8">
        <f t="shared" si="79"/>
        <v>0</v>
      </c>
      <c r="P71" s="8">
        <f t="shared" si="79"/>
        <v>0</v>
      </c>
      <c r="Q71" s="8">
        <f t="shared" si="79"/>
        <v>0</v>
      </c>
      <c r="R71" s="22">
        <f t="shared" si="9"/>
        <v>70000</v>
      </c>
    </row>
    <row r="72" spans="1:18" s="38" customFormat="1" ht="78" hidden="1" x14ac:dyDescent="0.3">
      <c r="A72" s="4" t="s">
        <v>121</v>
      </c>
      <c r="B72" s="33" t="s">
        <v>122</v>
      </c>
      <c r="C72" s="8">
        <f t="shared" si="78"/>
        <v>80000</v>
      </c>
      <c r="D72" s="8">
        <f t="shared" si="78"/>
        <v>0</v>
      </c>
      <c r="E72" s="8">
        <f t="shared" si="78"/>
        <v>0</v>
      </c>
      <c r="F72" s="8">
        <f t="shared" si="78"/>
        <v>0</v>
      </c>
      <c r="G72" s="8">
        <f t="shared" si="78"/>
        <v>0</v>
      </c>
      <c r="H72" s="8">
        <f t="shared" si="78"/>
        <v>0</v>
      </c>
      <c r="I72" s="8">
        <f t="shared" si="78"/>
        <v>0</v>
      </c>
      <c r="J72" s="22">
        <f t="shared" si="6"/>
        <v>80000</v>
      </c>
      <c r="K72" s="8">
        <f t="shared" si="79"/>
        <v>70000</v>
      </c>
      <c r="L72" s="8">
        <f t="shared" si="79"/>
        <v>0</v>
      </c>
      <c r="M72" s="8">
        <f t="shared" si="79"/>
        <v>0</v>
      </c>
      <c r="N72" s="8">
        <f t="shared" si="79"/>
        <v>0</v>
      </c>
      <c r="O72" s="8">
        <f t="shared" si="79"/>
        <v>0</v>
      </c>
      <c r="P72" s="8">
        <f t="shared" si="79"/>
        <v>0</v>
      </c>
      <c r="Q72" s="8">
        <f t="shared" si="79"/>
        <v>0</v>
      </c>
      <c r="R72" s="22">
        <f t="shared" si="9"/>
        <v>70000</v>
      </c>
    </row>
    <row r="73" spans="1:18" s="38" customFormat="1" ht="78" hidden="1" x14ac:dyDescent="0.3">
      <c r="A73" s="4" t="s">
        <v>123</v>
      </c>
      <c r="B73" s="33" t="s">
        <v>124</v>
      </c>
      <c r="C73" s="8">
        <v>80000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22">
        <f t="shared" si="6"/>
        <v>80000</v>
      </c>
      <c r="K73" s="8">
        <v>70000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22">
        <f t="shared" si="9"/>
        <v>70000</v>
      </c>
    </row>
    <row r="74" spans="1:18" s="38" customFormat="1" ht="31.2" hidden="1" x14ac:dyDescent="0.3">
      <c r="A74" s="4" t="s">
        <v>125</v>
      </c>
      <c r="B74" s="33" t="s">
        <v>126</v>
      </c>
      <c r="C74" s="8">
        <f t="shared" ref="C74:H74" si="80">C75+C77</f>
        <v>25400</v>
      </c>
      <c r="D74" s="8">
        <f t="shared" si="80"/>
        <v>0</v>
      </c>
      <c r="E74" s="8">
        <f t="shared" si="80"/>
        <v>0</v>
      </c>
      <c r="F74" s="8">
        <f t="shared" si="80"/>
        <v>0</v>
      </c>
      <c r="G74" s="8">
        <f t="shared" si="80"/>
        <v>0</v>
      </c>
      <c r="H74" s="8">
        <f t="shared" si="80"/>
        <v>0</v>
      </c>
      <c r="I74" s="8">
        <f t="shared" ref="I74" si="81">I75+I77</f>
        <v>0</v>
      </c>
      <c r="J74" s="22">
        <f t="shared" si="6"/>
        <v>25400</v>
      </c>
      <c r="K74" s="8">
        <f t="shared" ref="K74:P74" si="82">K75+K77</f>
        <v>25400</v>
      </c>
      <c r="L74" s="8">
        <f t="shared" si="82"/>
        <v>0</v>
      </c>
      <c r="M74" s="8">
        <f t="shared" si="82"/>
        <v>0</v>
      </c>
      <c r="N74" s="8">
        <f t="shared" si="82"/>
        <v>0</v>
      </c>
      <c r="O74" s="8">
        <f t="shared" si="82"/>
        <v>0</v>
      </c>
      <c r="P74" s="8">
        <f t="shared" si="82"/>
        <v>0</v>
      </c>
      <c r="Q74" s="8">
        <f t="shared" ref="Q74" si="83">Q75+Q77</f>
        <v>0</v>
      </c>
      <c r="R74" s="22">
        <f t="shared" si="9"/>
        <v>25400</v>
      </c>
    </row>
    <row r="75" spans="1:18" s="38" customFormat="1" ht="31.2" hidden="1" x14ac:dyDescent="0.3">
      <c r="A75" s="4" t="s">
        <v>127</v>
      </c>
      <c r="B75" s="33" t="s">
        <v>128</v>
      </c>
      <c r="C75" s="8">
        <f t="shared" ref="C75:I75" si="84">C76</f>
        <v>12700</v>
      </c>
      <c r="D75" s="8">
        <f t="shared" si="84"/>
        <v>0</v>
      </c>
      <c r="E75" s="8">
        <f t="shared" si="84"/>
        <v>0</v>
      </c>
      <c r="F75" s="8">
        <f t="shared" si="84"/>
        <v>0</v>
      </c>
      <c r="G75" s="8">
        <f t="shared" si="84"/>
        <v>0</v>
      </c>
      <c r="H75" s="8">
        <f t="shared" si="84"/>
        <v>0</v>
      </c>
      <c r="I75" s="8">
        <f t="shared" si="84"/>
        <v>0</v>
      </c>
      <c r="J75" s="22">
        <f t="shared" si="6"/>
        <v>12700</v>
      </c>
      <c r="K75" s="8">
        <f t="shared" ref="K75:Q75" si="85">K76</f>
        <v>12700</v>
      </c>
      <c r="L75" s="8">
        <f t="shared" si="85"/>
        <v>0</v>
      </c>
      <c r="M75" s="8">
        <f t="shared" si="85"/>
        <v>0</v>
      </c>
      <c r="N75" s="8">
        <f t="shared" si="85"/>
        <v>0</v>
      </c>
      <c r="O75" s="8">
        <f t="shared" si="85"/>
        <v>0</v>
      </c>
      <c r="P75" s="8">
        <f t="shared" si="85"/>
        <v>0</v>
      </c>
      <c r="Q75" s="8">
        <f t="shared" si="85"/>
        <v>0</v>
      </c>
      <c r="R75" s="22">
        <f t="shared" si="9"/>
        <v>12700</v>
      </c>
    </row>
    <row r="76" spans="1:18" s="38" customFormat="1" ht="46.8" hidden="1" x14ac:dyDescent="0.3">
      <c r="A76" s="4" t="s">
        <v>129</v>
      </c>
      <c r="B76" s="33" t="s">
        <v>130</v>
      </c>
      <c r="C76" s="8">
        <v>12700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22">
        <f t="shared" si="6"/>
        <v>12700</v>
      </c>
      <c r="K76" s="8">
        <v>12700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22">
        <f t="shared" si="9"/>
        <v>12700</v>
      </c>
    </row>
    <row r="77" spans="1:18" s="38" customFormat="1" ht="46.8" hidden="1" x14ac:dyDescent="0.3">
      <c r="A77" s="4" t="s">
        <v>131</v>
      </c>
      <c r="B77" s="33" t="s">
        <v>132</v>
      </c>
      <c r="C77" s="8">
        <f t="shared" ref="C77:I77" si="86">C78</f>
        <v>12700</v>
      </c>
      <c r="D77" s="8">
        <f t="shared" si="86"/>
        <v>0</v>
      </c>
      <c r="E77" s="8">
        <f t="shared" si="86"/>
        <v>0</v>
      </c>
      <c r="F77" s="8">
        <f t="shared" si="86"/>
        <v>0</v>
      </c>
      <c r="G77" s="8">
        <f t="shared" si="86"/>
        <v>0</v>
      </c>
      <c r="H77" s="8">
        <f t="shared" si="86"/>
        <v>0</v>
      </c>
      <c r="I77" s="8">
        <f t="shared" si="86"/>
        <v>0</v>
      </c>
      <c r="J77" s="22">
        <f t="shared" ref="J77:J140" si="87">C77+D77+E77+F77+G77+H77+I77</f>
        <v>12700</v>
      </c>
      <c r="K77" s="8">
        <f t="shared" ref="K77:Q77" si="88">K78</f>
        <v>12700</v>
      </c>
      <c r="L77" s="8">
        <f t="shared" si="88"/>
        <v>0</v>
      </c>
      <c r="M77" s="8">
        <f t="shared" si="88"/>
        <v>0</v>
      </c>
      <c r="N77" s="8">
        <f t="shared" si="88"/>
        <v>0</v>
      </c>
      <c r="O77" s="8">
        <f t="shared" si="88"/>
        <v>0</v>
      </c>
      <c r="P77" s="8">
        <f t="shared" si="88"/>
        <v>0</v>
      </c>
      <c r="Q77" s="8">
        <f t="shared" si="88"/>
        <v>0</v>
      </c>
      <c r="R77" s="22">
        <f t="shared" ref="R77:R140" si="89">K77+L77+M77+N77+O77+P77+Q77</f>
        <v>12700</v>
      </c>
    </row>
    <row r="78" spans="1:18" s="38" customFormat="1" ht="46.8" hidden="1" x14ac:dyDescent="0.3">
      <c r="A78" s="4" t="s">
        <v>133</v>
      </c>
      <c r="B78" s="33" t="s">
        <v>134</v>
      </c>
      <c r="C78" s="8">
        <v>12700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22">
        <f t="shared" si="87"/>
        <v>12700</v>
      </c>
      <c r="K78" s="8">
        <v>12700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22">
        <f t="shared" si="89"/>
        <v>12700</v>
      </c>
    </row>
    <row r="79" spans="1:18" s="38" customFormat="1" ht="15.6" hidden="1" x14ac:dyDescent="0.3">
      <c r="A79" s="36" t="s">
        <v>135</v>
      </c>
      <c r="B79" s="32" t="s">
        <v>136</v>
      </c>
      <c r="C79" s="6">
        <f t="shared" ref="C79:I80" si="90">C80</f>
        <v>608000</v>
      </c>
      <c r="D79" s="6">
        <f t="shared" si="90"/>
        <v>0</v>
      </c>
      <c r="E79" s="6">
        <f t="shared" si="90"/>
        <v>0</v>
      </c>
      <c r="F79" s="6">
        <f t="shared" si="90"/>
        <v>0</v>
      </c>
      <c r="G79" s="6">
        <f t="shared" si="90"/>
        <v>0</v>
      </c>
      <c r="H79" s="6">
        <f t="shared" si="90"/>
        <v>0</v>
      </c>
      <c r="I79" s="6">
        <f t="shared" si="90"/>
        <v>0</v>
      </c>
      <c r="J79" s="15">
        <f t="shared" si="87"/>
        <v>608000</v>
      </c>
      <c r="K79" s="6">
        <f t="shared" ref="K79:Q80" si="91">K80</f>
        <v>608000</v>
      </c>
      <c r="L79" s="6">
        <f t="shared" si="91"/>
        <v>0</v>
      </c>
      <c r="M79" s="6">
        <f t="shared" si="91"/>
        <v>0</v>
      </c>
      <c r="N79" s="6">
        <f t="shared" si="91"/>
        <v>0</v>
      </c>
      <c r="O79" s="6">
        <f t="shared" si="91"/>
        <v>0</v>
      </c>
      <c r="P79" s="6">
        <f t="shared" si="91"/>
        <v>0</v>
      </c>
      <c r="Q79" s="6">
        <f t="shared" si="91"/>
        <v>0</v>
      </c>
      <c r="R79" s="15">
        <f t="shared" si="89"/>
        <v>608000</v>
      </c>
    </row>
    <row r="80" spans="1:18" s="38" customFormat="1" ht="31.2" hidden="1" x14ac:dyDescent="0.3">
      <c r="A80" s="4" t="s">
        <v>137</v>
      </c>
      <c r="B80" s="33" t="s">
        <v>138</v>
      </c>
      <c r="C80" s="8">
        <f t="shared" si="90"/>
        <v>608000</v>
      </c>
      <c r="D80" s="8">
        <f t="shared" si="90"/>
        <v>0</v>
      </c>
      <c r="E80" s="8">
        <f t="shared" si="90"/>
        <v>0</v>
      </c>
      <c r="F80" s="8">
        <f t="shared" si="90"/>
        <v>0</v>
      </c>
      <c r="G80" s="8">
        <f t="shared" si="90"/>
        <v>0</v>
      </c>
      <c r="H80" s="8">
        <f t="shared" si="90"/>
        <v>0</v>
      </c>
      <c r="I80" s="8">
        <f t="shared" si="90"/>
        <v>0</v>
      </c>
      <c r="J80" s="22">
        <f t="shared" si="87"/>
        <v>608000</v>
      </c>
      <c r="K80" s="8">
        <f t="shared" si="91"/>
        <v>608000</v>
      </c>
      <c r="L80" s="8">
        <f t="shared" si="91"/>
        <v>0</v>
      </c>
      <c r="M80" s="8">
        <f t="shared" si="91"/>
        <v>0</v>
      </c>
      <c r="N80" s="8">
        <f t="shared" si="91"/>
        <v>0</v>
      </c>
      <c r="O80" s="8">
        <f t="shared" si="91"/>
        <v>0</v>
      </c>
      <c r="P80" s="8">
        <f t="shared" si="91"/>
        <v>0</v>
      </c>
      <c r="Q80" s="8">
        <f t="shared" si="91"/>
        <v>0</v>
      </c>
      <c r="R80" s="22">
        <f t="shared" si="89"/>
        <v>608000</v>
      </c>
    </row>
    <row r="81" spans="1:18" s="38" customFormat="1" ht="31.2" hidden="1" x14ac:dyDescent="0.3">
      <c r="A81" s="4" t="s">
        <v>139</v>
      </c>
      <c r="B81" s="33" t="s">
        <v>140</v>
      </c>
      <c r="C81" s="8">
        <v>608000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22">
        <f t="shared" si="87"/>
        <v>608000</v>
      </c>
      <c r="K81" s="8">
        <v>608000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22">
        <f t="shared" si="89"/>
        <v>608000</v>
      </c>
    </row>
    <row r="82" spans="1:18" s="38" customFormat="1" ht="15.6" x14ac:dyDescent="0.3">
      <c r="A82" s="36" t="s">
        <v>141</v>
      </c>
      <c r="B82" s="32" t="s">
        <v>142</v>
      </c>
      <c r="C82" s="6">
        <f t="shared" ref="C82:I82" si="92">C83</f>
        <v>269035600</v>
      </c>
      <c r="D82" s="6">
        <f t="shared" si="92"/>
        <v>22625031.120000001</v>
      </c>
      <c r="E82" s="6">
        <f t="shared" si="92"/>
        <v>4500000</v>
      </c>
      <c r="F82" s="6">
        <f t="shared" si="92"/>
        <v>0</v>
      </c>
      <c r="G82" s="6">
        <f t="shared" si="92"/>
        <v>20226427</v>
      </c>
      <c r="H82" s="6">
        <f t="shared" si="92"/>
        <v>-3813035</v>
      </c>
      <c r="I82" s="6">
        <f t="shared" si="92"/>
        <v>-14143486.219999999</v>
      </c>
      <c r="J82" s="15">
        <f t="shared" si="87"/>
        <v>298430536.89999998</v>
      </c>
      <c r="K82" s="6">
        <f t="shared" ref="K82:Q82" si="93">K83</f>
        <v>271680900</v>
      </c>
      <c r="L82" s="6">
        <f t="shared" si="93"/>
        <v>2269338.12</v>
      </c>
      <c r="M82" s="6">
        <f t="shared" si="93"/>
        <v>3000000</v>
      </c>
      <c r="N82" s="6">
        <f t="shared" si="93"/>
        <v>88727200</v>
      </c>
      <c r="O82" s="6">
        <f t="shared" si="93"/>
        <v>9446044</v>
      </c>
      <c r="P82" s="6">
        <f t="shared" si="93"/>
        <v>5790048</v>
      </c>
      <c r="Q82" s="6">
        <f t="shared" si="93"/>
        <v>0</v>
      </c>
      <c r="R82" s="15">
        <f t="shared" si="89"/>
        <v>380913530.12</v>
      </c>
    </row>
    <row r="83" spans="1:18" s="38" customFormat="1" ht="31.2" x14ac:dyDescent="0.3">
      <c r="A83" s="36" t="s">
        <v>143</v>
      </c>
      <c r="B83" s="32" t="s">
        <v>144</v>
      </c>
      <c r="C83" s="6">
        <f>C84+C87+C107</f>
        <v>269035600</v>
      </c>
      <c r="D83" s="6">
        <f t="shared" ref="D83:I83" si="94">D84+D87+D107+D139</f>
        <v>22625031.120000001</v>
      </c>
      <c r="E83" s="6">
        <f t="shared" si="94"/>
        <v>4500000</v>
      </c>
      <c r="F83" s="6">
        <f t="shared" si="94"/>
        <v>0</v>
      </c>
      <c r="G83" s="6">
        <f t="shared" si="94"/>
        <v>20226427</v>
      </c>
      <c r="H83" s="6">
        <f t="shared" si="94"/>
        <v>-3813035</v>
      </c>
      <c r="I83" s="6">
        <f t="shared" si="94"/>
        <v>-14143486.219999999</v>
      </c>
      <c r="J83" s="15">
        <f t="shared" si="87"/>
        <v>298430536.89999998</v>
      </c>
      <c r="K83" s="6">
        <f>K84+K87+K107</f>
        <v>271680900</v>
      </c>
      <c r="L83" s="6">
        <f t="shared" ref="L83:Q83" si="95">L84+L87+L107+L139</f>
        <v>2269338.12</v>
      </c>
      <c r="M83" s="6">
        <f t="shared" si="95"/>
        <v>3000000</v>
      </c>
      <c r="N83" s="6">
        <f t="shared" si="95"/>
        <v>88727200</v>
      </c>
      <c r="O83" s="6">
        <f t="shared" si="95"/>
        <v>9446044</v>
      </c>
      <c r="P83" s="6">
        <f t="shared" si="95"/>
        <v>5790048</v>
      </c>
      <c r="Q83" s="6">
        <f t="shared" si="95"/>
        <v>0</v>
      </c>
      <c r="R83" s="15">
        <f t="shared" si="89"/>
        <v>380913530.12</v>
      </c>
    </row>
    <row r="84" spans="1:18" s="38" customFormat="1" ht="15.6" hidden="1" x14ac:dyDescent="0.3">
      <c r="A84" s="4" t="s">
        <v>145</v>
      </c>
      <c r="B84" s="33" t="s">
        <v>146</v>
      </c>
      <c r="C84" s="8">
        <f t="shared" ref="C84:I85" si="96">C85</f>
        <v>102359600</v>
      </c>
      <c r="D84" s="8">
        <f t="shared" si="96"/>
        <v>0</v>
      </c>
      <c r="E84" s="8">
        <f t="shared" si="96"/>
        <v>0</v>
      </c>
      <c r="F84" s="8">
        <f t="shared" si="96"/>
        <v>0</v>
      </c>
      <c r="G84" s="8">
        <f t="shared" si="96"/>
        <v>0</v>
      </c>
      <c r="H84" s="8">
        <f t="shared" si="96"/>
        <v>0</v>
      </c>
      <c r="I84" s="8">
        <f t="shared" si="96"/>
        <v>0</v>
      </c>
      <c r="J84" s="22">
        <f t="shared" si="87"/>
        <v>102359600</v>
      </c>
      <c r="K84" s="8">
        <f t="shared" ref="K84:Q85" si="97">K85</f>
        <v>106013800</v>
      </c>
      <c r="L84" s="8">
        <f t="shared" si="97"/>
        <v>0</v>
      </c>
      <c r="M84" s="8">
        <f t="shared" si="97"/>
        <v>0</v>
      </c>
      <c r="N84" s="8">
        <f t="shared" si="97"/>
        <v>0</v>
      </c>
      <c r="O84" s="8">
        <f t="shared" si="97"/>
        <v>0</v>
      </c>
      <c r="P84" s="8">
        <f t="shared" si="97"/>
        <v>0</v>
      </c>
      <c r="Q84" s="8">
        <f t="shared" si="97"/>
        <v>0</v>
      </c>
      <c r="R84" s="22">
        <f t="shared" si="89"/>
        <v>106013800</v>
      </c>
    </row>
    <row r="85" spans="1:18" s="38" customFormat="1" ht="15.6" hidden="1" x14ac:dyDescent="0.3">
      <c r="A85" s="4" t="s">
        <v>147</v>
      </c>
      <c r="B85" s="33" t="s">
        <v>148</v>
      </c>
      <c r="C85" s="8">
        <f t="shared" si="96"/>
        <v>102359600</v>
      </c>
      <c r="D85" s="8">
        <f t="shared" si="96"/>
        <v>0</v>
      </c>
      <c r="E85" s="8">
        <f t="shared" si="96"/>
        <v>0</v>
      </c>
      <c r="F85" s="8">
        <f t="shared" si="96"/>
        <v>0</v>
      </c>
      <c r="G85" s="8">
        <f t="shared" si="96"/>
        <v>0</v>
      </c>
      <c r="H85" s="8">
        <f t="shared" si="96"/>
        <v>0</v>
      </c>
      <c r="I85" s="8">
        <f t="shared" si="96"/>
        <v>0</v>
      </c>
      <c r="J85" s="22">
        <f t="shared" si="87"/>
        <v>102359600</v>
      </c>
      <c r="K85" s="8">
        <f t="shared" si="97"/>
        <v>106013800</v>
      </c>
      <c r="L85" s="8">
        <f t="shared" si="97"/>
        <v>0</v>
      </c>
      <c r="M85" s="8">
        <f t="shared" si="97"/>
        <v>0</v>
      </c>
      <c r="N85" s="8">
        <f t="shared" si="97"/>
        <v>0</v>
      </c>
      <c r="O85" s="8">
        <f t="shared" si="97"/>
        <v>0</v>
      </c>
      <c r="P85" s="8">
        <f t="shared" si="97"/>
        <v>0</v>
      </c>
      <c r="Q85" s="8">
        <f t="shared" si="97"/>
        <v>0</v>
      </c>
      <c r="R85" s="22">
        <f t="shared" si="89"/>
        <v>106013800</v>
      </c>
    </row>
    <row r="86" spans="1:18" s="38" customFormat="1" ht="31.2" hidden="1" x14ac:dyDescent="0.3">
      <c r="A86" s="4" t="s">
        <v>149</v>
      </c>
      <c r="B86" s="33" t="s">
        <v>150</v>
      </c>
      <c r="C86" s="8">
        <v>102359600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22">
        <f t="shared" si="87"/>
        <v>102359600</v>
      </c>
      <c r="K86" s="8">
        <v>106013800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22">
        <f t="shared" si="89"/>
        <v>106013800</v>
      </c>
    </row>
    <row r="87" spans="1:18" s="38" customFormat="1" ht="31.2" x14ac:dyDescent="0.3">
      <c r="A87" s="4" t="s">
        <v>151</v>
      </c>
      <c r="B87" s="33" t="s">
        <v>152</v>
      </c>
      <c r="C87" s="8">
        <f>C100</f>
        <v>7632600</v>
      </c>
      <c r="D87" s="8">
        <f>D100+D88</f>
        <v>19485800</v>
      </c>
      <c r="E87" s="8">
        <f>E100+E88</f>
        <v>4500000</v>
      </c>
      <c r="F87" s="8">
        <f>F100+F88</f>
        <v>0</v>
      </c>
      <c r="G87" s="8">
        <f>G100+G88+G93</f>
        <v>18096670.649999999</v>
      </c>
      <c r="H87" s="8">
        <f>H100+H88+H93</f>
        <v>-3622383.25</v>
      </c>
      <c r="I87" s="8">
        <f>I100+I88+I93</f>
        <v>-14474287.4</v>
      </c>
      <c r="J87" s="22">
        <f t="shared" si="87"/>
        <v>31618400</v>
      </c>
      <c r="K87" s="8">
        <f>K100</f>
        <v>7538100</v>
      </c>
      <c r="L87" s="8">
        <f>L100+L88</f>
        <v>0</v>
      </c>
      <c r="M87" s="8">
        <f>M100+M88</f>
        <v>3000000</v>
      </c>
      <c r="N87" s="8">
        <f>N100+N88+N95</f>
        <v>88727200</v>
      </c>
      <c r="O87" s="8">
        <f>O100+O88+O95+O93</f>
        <v>8973741.8000000007</v>
      </c>
      <c r="P87" s="8">
        <f>P100+P88+P95+P93</f>
        <v>5500545.5999999996</v>
      </c>
      <c r="Q87" s="8">
        <f>Q100+Q88+Q95+Q93</f>
        <v>-14474287.4</v>
      </c>
      <c r="R87" s="22">
        <f t="shared" si="89"/>
        <v>99265299.999999985</v>
      </c>
    </row>
    <row r="88" spans="1:18" s="38" customFormat="1" ht="46.8" hidden="1" x14ac:dyDescent="0.3">
      <c r="A88" s="4" t="s">
        <v>231</v>
      </c>
      <c r="B88" s="33" t="s">
        <v>233</v>
      </c>
      <c r="C88" s="8">
        <f t="shared" ref="C88:I88" si="98">C89</f>
        <v>0</v>
      </c>
      <c r="D88" s="8">
        <f t="shared" si="98"/>
        <v>4135800</v>
      </c>
      <c r="E88" s="8">
        <f t="shared" si="98"/>
        <v>0</v>
      </c>
      <c r="F88" s="8">
        <f t="shared" si="98"/>
        <v>0</v>
      </c>
      <c r="G88" s="8">
        <f t="shared" si="98"/>
        <v>0</v>
      </c>
      <c r="H88" s="8">
        <f t="shared" si="98"/>
        <v>2111587.2000000002</v>
      </c>
      <c r="I88" s="8">
        <f t="shared" si="98"/>
        <v>0</v>
      </c>
      <c r="J88" s="22">
        <f t="shared" si="87"/>
        <v>6247387.2000000002</v>
      </c>
      <c r="K88" s="8">
        <f t="shared" ref="K88:Q88" si="99">K89</f>
        <v>0</v>
      </c>
      <c r="L88" s="8">
        <f t="shared" si="99"/>
        <v>0</v>
      </c>
      <c r="M88" s="8">
        <f t="shared" si="99"/>
        <v>0</v>
      </c>
      <c r="N88" s="8">
        <f t="shared" si="99"/>
        <v>0</v>
      </c>
      <c r="O88" s="8">
        <f t="shared" si="99"/>
        <v>0</v>
      </c>
      <c r="P88" s="8">
        <f t="shared" si="99"/>
        <v>0</v>
      </c>
      <c r="Q88" s="8">
        <f t="shared" si="99"/>
        <v>0</v>
      </c>
      <c r="R88" s="22">
        <f t="shared" si="89"/>
        <v>0</v>
      </c>
    </row>
    <row r="89" spans="1:18" s="38" customFormat="1" ht="46.8" hidden="1" x14ac:dyDescent="0.3">
      <c r="A89" s="4" t="s">
        <v>230</v>
      </c>
      <c r="B89" s="33" t="s">
        <v>232</v>
      </c>
      <c r="C89" s="8">
        <f>C91</f>
        <v>0</v>
      </c>
      <c r="D89" s="8">
        <f>D91</f>
        <v>4135800</v>
      </c>
      <c r="E89" s="8">
        <f>E91</f>
        <v>0</v>
      </c>
      <c r="F89" s="8">
        <f>F91</f>
        <v>0</v>
      </c>
      <c r="G89" s="8">
        <f>G91</f>
        <v>0</v>
      </c>
      <c r="H89" s="8">
        <f>H91+H92</f>
        <v>2111587.2000000002</v>
      </c>
      <c r="I89" s="8">
        <f>I91+I92</f>
        <v>0</v>
      </c>
      <c r="J89" s="22">
        <f t="shared" si="87"/>
        <v>6247387.2000000002</v>
      </c>
      <c r="K89" s="8">
        <f t="shared" ref="K89:P89" si="100">K91</f>
        <v>0</v>
      </c>
      <c r="L89" s="8">
        <f t="shared" si="100"/>
        <v>0</v>
      </c>
      <c r="M89" s="8">
        <f t="shared" si="100"/>
        <v>0</v>
      </c>
      <c r="N89" s="8">
        <f t="shared" si="100"/>
        <v>0</v>
      </c>
      <c r="O89" s="8">
        <f t="shared" si="100"/>
        <v>0</v>
      </c>
      <c r="P89" s="8">
        <f t="shared" si="100"/>
        <v>0</v>
      </c>
      <c r="Q89" s="8">
        <f t="shared" ref="Q89" si="101">Q91</f>
        <v>0</v>
      </c>
      <c r="R89" s="22">
        <f t="shared" si="89"/>
        <v>0</v>
      </c>
    </row>
    <row r="90" spans="1:18" s="38" customFormat="1" ht="15.6" hidden="1" x14ac:dyDescent="0.3">
      <c r="A90" s="4"/>
      <c r="B90" s="33" t="s">
        <v>189</v>
      </c>
      <c r="C90" s="8"/>
      <c r="D90" s="8"/>
      <c r="E90" s="8"/>
      <c r="F90" s="8"/>
      <c r="G90" s="8"/>
      <c r="H90" s="8"/>
      <c r="I90" s="8"/>
      <c r="J90" s="22"/>
      <c r="K90" s="8"/>
      <c r="L90" s="8"/>
      <c r="M90" s="8"/>
      <c r="N90" s="8"/>
      <c r="O90" s="8"/>
      <c r="P90" s="8"/>
      <c r="Q90" s="8"/>
      <c r="R90" s="22"/>
    </row>
    <row r="91" spans="1:18" s="38" customFormat="1" ht="31.2" hidden="1" x14ac:dyDescent="0.3">
      <c r="A91" s="4"/>
      <c r="B91" s="33" t="s">
        <v>234</v>
      </c>
      <c r="C91" s="8">
        <v>0</v>
      </c>
      <c r="D91" s="8">
        <v>4135800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22">
        <f t="shared" si="87"/>
        <v>4135800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22">
        <f t="shared" si="89"/>
        <v>0</v>
      </c>
    </row>
    <row r="92" spans="1:18" s="38" customFormat="1" ht="31.2" hidden="1" x14ac:dyDescent="0.3">
      <c r="A92" s="4"/>
      <c r="B92" s="33" t="s">
        <v>251</v>
      </c>
      <c r="C92" s="8">
        <v>0</v>
      </c>
      <c r="D92" s="8">
        <v>0</v>
      </c>
      <c r="E92" s="8">
        <v>0</v>
      </c>
      <c r="F92" s="8"/>
      <c r="G92" s="8"/>
      <c r="H92" s="8">
        <v>2111587.2000000002</v>
      </c>
      <c r="I92" s="8">
        <v>0</v>
      </c>
      <c r="J92" s="22">
        <f t="shared" si="87"/>
        <v>2111587.2000000002</v>
      </c>
      <c r="K92" s="8"/>
      <c r="L92" s="8"/>
      <c r="M92" s="8"/>
      <c r="N92" s="8"/>
      <c r="O92" s="8"/>
      <c r="P92" s="8"/>
      <c r="Q92" s="8"/>
      <c r="R92" s="22">
        <f t="shared" si="89"/>
        <v>0</v>
      </c>
    </row>
    <row r="93" spans="1:18" s="38" customFormat="1" ht="93.6" x14ac:dyDescent="0.3">
      <c r="A93" s="4" t="s">
        <v>309</v>
      </c>
      <c r="B93" s="33" t="s">
        <v>310</v>
      </c>
      <c r="C93" s="8"/>
      <c r="D93" s="8"/>
      <c r="E93" s="8"/>
      <c r="F93" s="8"/>
      <c r="G93" s="8">
        <f>G94</f>
        <v>18096670.649999999</v>
      </c>
      <c r="H93" s="8">
        <f>H94</f>
        <v>-3622383.25</v>
      </c>
      <c r="I93" s="8">
        <f>I94</f>
        <v>-14474287.4</v>
      </c>
      <c r="J93" s="22">
        <f t="shared" si="87"/>
        <v>0</v>
      </c>
      <c r="K93" s="8"/>
      <c r="L93" s="8"/>
      <c r="M93" s="8"/>
      <c r="N93" s="8"/>
      <c r="O93" s="8">
        <f>O94</f>
        <v>8973741.8000000007</v>
      </c>
      <c r="P93" s="8">
        <f>P94</f>
        <v>5500545.5999999996</v>
      </c>
      <c r="Q93" s="8">
        <f>Q94</f>
        <v>-14474287.4</v>
      </c>
      <c r="R93" s="22">
        <f t="shared" si="89"/>
        <v>0</v>
      </c>
    </row>
    <row r="94" spans="1:18" s="38" customFormat="1" ht="93.6" x14ac:dyDescent="0.3">
      <c r="A94" s="4" t="s">
        <v>311</v>
      </c>
      <c r="B94" s="33" t="s">
        <v>312</v>
      </c>
      <c r="C94" s="8"/>
      <c r="D94" s="8"/>
      <c r="E94" s="8"/>
      <c r="F94" s="8"/>
      <c r="G94" s="8">
        <v>18096670.649999999</v>
      </c>
      <c r="H94" s="8">
        <v>-3622383.25</v>
      </c>
      <c r="I94" s="8">
        <v>-14474287.4</v>
      </c>
      <c r="J94" s="22">
        <f t="shared" si="87"/>
        <v>0</v>
      </c>
      <c r="K94" s="8"/>
      <c r="L94" s="8"/>
      <c r="M94" s="8"/>
      <c r="N94" s="8"/>
      <c r="O94" s="8">
        <v>8973741.8000000007</v>
      </c>
      <c r="P94" s="8">
        <v>5500545.5999999996</v>
      </c>
      <c r="Q94" s="8">
        <v>-14474287.4</v>
      </c>
      <c r="R94" s="22">
        <f t="shared" si="89"/>
        <v>0</v>
      </c>
    </row>
    <row r="95" spans="1:18" s="38" customFormat="1" ht="31.2" hidden="1" x14ac:dyDescent="0.3">
      <c r="A95" s="4" t="s">
        <v>313</v>
      </c>
      <c r="B95" s="33" t="s">
        <v>314</v>
      </c>
      <c r="C95" s="8"/>
      <c r="D95" s="8"/>
      <c r="E95" s="8"/>
      <c r="F95" s="8"/>
      <c r="G95" s="8"/>
      <c r="H95" s="8"/>
      <c r="I95" s="8"/>
      <c r="J95" s="22">
        <f t="shared" si="87"/>
        <v>0</v>
      </c>
      <c r="K95" s="8"/>
      <c r="L95" s="8"/>
      <c r="M95" s="8"/>
      <c r="N95" s="8">
        <f>N96</f>
        <v>96265300</v>
      </c>
      <c r="O95" s="8">
        <f>O96</f>
        <v>0</v>
      </c>
      <c r="P95" s="8">
        <f>P96</f>
        <v>0</v>
      </c>
      <c r="Q95" s="8">
        <f>Q96</f>
        <v>0</v>
      </c>
      <c r="R95" s="22">
        <f t="shared" si="89"/>
        <v>96265300</v>
      </c>
    </row>
    <row r="96" spans="1:18" s="38" customFormat="1" ht="31.2" hidden="1" x14ac:dyDescent="0.3">
      <c r="A96" s="4" t="s">
        <v>315</v>
      </c>
      <c r="B96" s="33" t="s">
        <v>316</v>
      </c>
      <c r="C96" s="8"/>
      <c r="D96" s="8"/>
      <c r="E96" s="8"/>
      <c r="F96" s="8"/>
      <c r="G96" s="8"/>
      <c r="H96" s="8"/>
      <c r="I96" s="8"/>
      <c r="J96" s="22">
        <f t="shared" si="87"/>
        <v>0</v>
      </c>
      <c r="K96" s="8"/>
      <c r="L96" s="8"/>
      <c r="M96" s="8"/>
      <c r="N96" s="8">
        <f>N98+N99</f>
        <v>96265300</v>
      </c>
      <c r="O96" s="8">
        <f>O98+O99</f>
        <v>0</v>
      </c>
      <c r="P96" s="8">
        <f>P98+P99</f>
        <v>0</v>
      </c>
      <c r="Q96" s="8">
        <f>Q98+Q99</f>
        <v>0</v>
      </c>
      <c r="R96" s="22">
        <f t="shared" si="89"/>
        <v>96265300</v>
      </c>
    </row>
    <row r="97" spans="1:18" s="38" customFormat="1" ht="15.6" hidden="1" x14ac:dyDescent="0.3">
      <c r="A97" s="4"/>
      <c r="B97" s="33" t="s">
        <v>189</v>
      </c>
      <c r="C97" s="8"/>
      <c r="D97" s="8"/>
      <c r="E97" s="8"/>
      <c r="F97" s="8"/>
      <c r="G97" s="8"/>
      <c r="H97" s="8"/>
      <c r="I97" s="8"/>
      <c r="J97" s="22"/>
      <c r="K97" s="8"/>
      <c r="L97" s="8"/>
      <c r="M97" s="8"/>
      <c r="N97" s="8"/>
      <c r="O97" s="8"/>
      <c r="P97" s="8"/>
      <c r="Q97" s="8"/>
      <c r="R97" s="22"/>
    </row>
    <row r="98" spans="1:18" s="38" customFormat="1" ht="78" hidden="1" x14ac:dyDescent="0.3">
      <c r="A98" s="4"/>
      <c r="B98" s="33" t="s">
        <v>317</v>
      </c>
      <c r="C98" s="8"/>
      <c r="D98" s="8"/>
      <c r="E98" s="8"/>
      <c r="F98" s="8"/>
      <c r="G98" s="8"/>
      <c r="H98" s="8"/>
      <c r="I98" s="8"/>
      <c r="J98" s="22">
        <f t="shared" si="87"/>
        <v>0</v>
      </c>
      <c r="K98" s="8"/>
      <c r="L98" s="8"/>
      <c r="M98" s="8"/>
      <c r="N98" s="8">
        <v>88727200</v>
      </c>
      <c r="O98" s="8">
        <v>0</v>
      </c>
      <c r="P98" s="8">
        <v>0</v>
      </c>
      <c r="Q98" s="8">
        <v>0</v>
      </c>
      <c r="R98" s="22">
        <f t="shared" si="89"/>
        <v>88727200</v>
      </c>
    </row>
    <row r="99" spans="1:18" s="38" customFormat="1" ht="78" hidden="1" x14ac:dyDescent="0.3">
      <c r="A99" s="4"/>
      <c r="B99" s="33" t="s">
        <v>318</v>
      </c>
      <c r="C99" s="8"/>
      <c r="D99" s="8"/>
      <c r="E99" s="8"/>
      <c r="F99" s="8"/>
      <c r="G99" s="8"/>
      <c r="H99" s="8"/>
      <c r="I99" s="8"/>
      <c r="J99" s="22">
        <f t="shared" si="87"/>
        <v>0</v>
      </c>
      <c r="K99" s="8"/>
      <c r="L99" s="8"/>
      <c r="M99" s="8"/>
      <c r="N99" s="8">
        <v>7538100</v>
      </c>
      <c r="O99" s="8">
        <v>0</v>
      </c>
      <c r="P99" s="8">
        <v>0</v>
      </c>
      <c r="Q99" s="8">
        <v>0</v>
      </c>
      <c r="R99" s="22">
        <f t="shared" si="89"/>
        <v>7538100</v>
      </c>
    </row>
    <row r="100" spans="1:18" s="38" customFormat="1" ht="15.6" hidden="1" x14ac:dyDescent="0.3">
      <c r="A100" s="4" t="s">
        <v>153</v>
      </c>
      <c r="B100" s="33" t="s">
        <v>154</v>
      </c>
      <c r="C100" s="8">
        <f t="shared" ref="C100:I100" si="102">C101</f>
        <v>7632600</v>
      </c>
      <c r="D100" s="8">
        <f t="shared" si="102"/>
        <v>15350000</v>
      </c>
      <c r="E100" s="8">
        <f t="shared" si="102"/>
        <v>4500000</v>
      </c>
      <c r="F100" s="8">
        <f t="shared" si="102"/>
        <v>0</v>
      </c>
      <c r="G100" s="8">
        <f t="shared" si="102"/>
        <v>0</v>
      </c>
      <c r="H100" s="8">
        <f t="shared" si="102"/>
        <v>-2111587.2000000002</v>
      </c>
      <c r="I100" s="8">
        <f t="shared" si="102"/>
        <v>0</v>
      </c>
      <c r="J100" s="22">
        <f t="shared" si="87"/>
        <v>25371012.800000001</v>
      </c>
      <c r="K100" s="8">
        <f t="shared" ref="K100:Q100" si="103">K101</f>
        <v>7538100</v>
      </c>
      <c r="L100" s="8">
        <f t="shared" si="103"/>
        <v>0</v>
      </c>
      <c r="M100" s="8">
        <f t="shared" si="103"/>
        <v>3000000</v>
      </c>
      <c r="N100" s="8">
        <f t="shared" si="103"/>
        <v>-7538100</v>
      </c>
      <c r="O100" s="8">
        <f t="shared" si="103"/>
        <v>0</v>
      </c>
      <c r="P100" s="8">
        <f t="shared" si="103"/>
        <v>0</v>
      </c>
      <c r="Q100" s="8">
        <f t="shared" si="103"/>
        <v>0</v>
      </c>
      <c r="R100" s="22">
        <f t="shared" si="89"/>
        <v>3000000</v>
      </c>
    </row>
    <row r="101" spans="1:18" s="38" customFormat="1" ht="15.6" hidden="1" x14ac:dyDescent="0.3">
      <c r="A101" s="4" t="s">
        <v>155</v>
      </c>
      <c r="B101" s="33" t="s">
        <v>156</v>
      </c>
      <c r="C101" s="8">
        <f>C103+C104</f>
        <v>7632600</v>
      </c>
      <c r="D101" s="8">
        <f>D103+D104+D105</f>
        <v>15350000</v>
      </c>
      <c r="E101" s="8">
        <f>E103+E104+E105+E106</f>
        <v>4500000</v>
      </c>
      <c r="F101" s="8">
        <f>F103+F104+F105+F106</f>
        <v>0</v>
      </c>
      <c r="G101" s="8">
        <f>G103+G104+G105+G106</f>
        <v>0</v>
      </c>
      <c r="H101" s="8">
        <f>H103+H104+H105+H106</f>
        <v>-2111587.2000000002</v>
      </c>
      <c r="I101" s="8">
        <f>I103+I104+I105+I106</f>
        <v>0</v>
      </c>
      <c r="J101" s="22">
        <f t="shared" si="87"/>
        <v>25371012.800000001</v>
      </c>
      <c r="K101" s="8">
        <f>K103+K104</f>
        <v>7538100</v>
      </c>
      <c r="L101" s="8">
        <f>L103+L104+L105</f>
        <v>0</v>
      </c>
      <c r="M101" s="8">
        <f>M103+M104+M105+M106</f>
        <v>3000000</v>
      </c>
      <c r="N101" s="8">
        <f>N103+N104+N105+N106</f>
        <v>-7538100</v>
      </c>
      <c r="O101" s="8">
        <f>O103+O104+O105+O106</f>
        <v>0</v>
      </c>
      <c r="P101" s="8">
        <f>P103+P104+P105+P106</f>
        <v>0</v>
      </c>
      <c r="Q101" s="8">
        <f>Q103+Q104+Q105+Q106</f>
        <v>0</v>
      </c>
      <c r="R101" s="22">
        <f t="shared" si="89"/>
        <v>3000000</v>
      </c>
    </row>
    <row r="102" spans="1:18" s="38" customFormat="1" ht="15.6" hidden="1" x14ac:dyDescent="0.3">
      <c r="A102" s="4"/>
      <c r="B102" s="33" t="s">
        <v>189</v>
      </c>
      <c r="C102" s="8"/>
      <c r="D102" s="8"/>
      <c r="E102" s="8"/>
      <c r="F102" s="8"/>
      <c r="G102" s="8"/>
      <c r="H102" s="8"/>
      <c r="I102" s="8"/>
      <c r="J102" s="22"/>
      <c r="K102" s="8"/>
      <c r="L102" s="8"/>
      <c r="M102" s="8"/>
      <c r="N102" s="8"/>
      <c r="O102" s="8"/>
      <c r="P102" s="8"/>
      <c r="Q102" s="8"/>
      <c r="R102" s="22"/>
    </row>
    <row r="103" spans="1:18" s="38" customFormat="1" ht="31.2" hidden="1" x14ac:dyDescent="0.3">
      <c r="A103" s="4"/>
      <c r="B103" s="33" t="s">
        <v>190</v>
      </c>
      <c r="C103" s="8">
        <v>94500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22">
        <f t="shared" si="87"/>
        <v>94500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22">
        <f t="shared" si="89"/>
        <v>0</v>
      </c>
    </row>
    <row r="104" spans="1:18" s="38" customFormat="1" ht="46.8" hidden="1" x14ac:dyDescent="0.3">
      <c r="A104" s="4"/>
      <c r="B104" s="33" t="s">
        <v>191</v>
      </c>
      <c r="C104" s="8">
        <v>7538100</v>
      </c>
      <c r="D104" s="8">
        <v>0</v>
      </c>
      <c r="E104" s="8">
        <v>0</v>
      </c>
      <c r="F104" s="8">
        <v>0</v>
      </c>
      <c r="G104" s="8">
        <v>0</v>
      </c>
      <c r="H104" s="8">
        <v>-2111587.2000000002</v>
      </c>
      <c r="I104" s="8">
        <v>0</v>
      </c>
      <c r="J104" s="22">
        <f t="shared" si="87"/>
        <v>5426512.7999999998</v>
      </c>
      <c r="K104" s="8">
        <v>7538100</v>
      </c>
      <c r="L104" s="8">
        <v>0</v>
      </c>
      <c r="M104" s="8">
        <v>0</v>
      </c>
      <c r="N104" s="8">
        <v>-7538100</v>
      </c>
      <c r="O104" s="8">
        <v>0</v>
      </c>
      <c r="P104" s="8">
        <v>0</v>
      </c>
      <c r="Q104" s="8">
        <v>0</v>
      </c>
      <c r="R104" s="22">
        <f t="shared" si="89"/>
        <v>0</v>
      </c>
    </row>
    <row r="105" spans="1:18" s="38" customFormat="1" ht="31.2" hidden="1" x14ac:dyDescent="0.3">
      <c r="A105" s="4"/>
      <c r="B105" s="33" t="s">
        <v>235</v>
      </c>
      <c r="C105" s="8">
        <v>0</v>
      </c>
      <c r="D105" s="8">
        <v>15350000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22">
        <f t="shared" si="87"/>
        <v>15350000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22">
        <f t="shared" si="89"/>
        <v>0</v>
      </c>
    </row>
    <row r="106" spans="1:18" s="38" customFormat="1" ht="15.6" hidden="1" x14ac:dyDescent="0.3">
      <c r="A106" s="4"/>
      <c r="B106" s="33" t="s">
        <v>319</v>
      </c>
      <c r="C106" s="8">
        <v>0</v>
      </c>
      <c r="D106" s="8">
        <v>0</v>
      </c>
      <c r="E106" s="8">
        <v>4500000</v>
      </c>
      <c r="F106" s="8">
        <v>0</v>
      </c>
      <c r="G106" s="8">
        <v>0</v>
      </c>
      <c r="H106" s="8">
        <v>0</v>
      </c>
      <c r="I106" s="8">
        <v>0</v>
      </c>
      <c r="J106" s="22">
        <f t="shared" si="87"/>
        <v>4500000</v>
      </c>
      <c r="K106" s="8">
        <v>0</v>
      </c>
      <c r="L106" s="8">
        <v>0</v>
      </c>
      <c r="M106" s="8">
        <v>3000000</v>
      </c>
      <c r="N106" s="8">
        <v>0</v>
      </c>
      <c r="O106" s="8">
        <v>0</v>
      </c>
      <c r="P106" s="8">
        <v>0</v>
      </c>
      <c r="Q106" s="8">
        <v>0</v>
      </c>
      <c r="R106" s="22">
        <f t="shared" si="89"/>
        <v>3000000</v>
      </c>
    </row>
    <row r="107" spans="1:18" s="38" customFormat="1" ht="15.6" x14ac:dyDescent="0.3">
      <c r="A107" s="4" t="s">
        <v>157</v>
      </c>
      <c r="B107" s="33" t="s">
        <v>158</v>
      </c>
      <c r="C107" s="8">
        <f>C108+C126+C134+C128+C132</f>
        <v>159043400</v>
      </c>
      <c r="D107" s="8">
        <f>D108+D126+D134+D128+D132</f>
        <v>-116.88000000000001</v>
      </c>
      <c r="E107" s="8">
        <f>E108+E126+E134+E128+E132</f>
        <v>0</v>
      </c>
      <c r="F107" s="8">
        <f>F108+F126+F134+F128+F132+F130</f>
        <v>0</v>
      </c>
      <c r="G107" s="8">
        <f>G108+G126+G134+G128+G132+G130</f>
        <v>0</v>
      </c>
      <c r="H107" s="8">
        <f>H108+H126+H134+H128+H132+H130</f>
        <v>0</v>
      </c>
      <c r="I107" s="8">
        <f>I108+I126+I134+I128+I132+I130</f>
        <v>-9801200</v>
      </c>
      <c r="J107" s="22">
        <f t="shared" si="87"/>
        <v>149242083.12</v>
      </c>
      <c r="K107" s="8">
        <f>K108+K126+K134+K128+K132</f>
        <v>158129000</v>
      </c>
      <c r="L107" s="8">
        <f>L108+L126+L134+L128+L132</f>
        <v>-9.8800000000000008</v>
      </c>
      <c r="M107" s="8">
        <f>M108+M126+M134+M128+M132</f>
        <v>0</v>
      </c>
      <c r="N107" s="8">
        <f>N108+N126+N134+N128+N132+N130</f>
        <v>0</v>
      </c>
      <c r="O107" s="8">
        <f>O108+O126+O134+O128+O132+O130</f>
        <v>0</v>
      </c>
      <c r="P107" s="8">
        <f>P108+P126+P134+P128+P132+P130</f>
        <v>0</v>
      </c>
      <c r="Q107" s="8">
        <f>Q108+Q126+Q134+Q128+Q132+Q130</f>
        <v>0</v>
      </c>
      <c r="R107" s="22">
        <f t="shared" si="89"/>
        <v>158128990.12</v>
      </c>
    </row>
    <row r="108" spans="1:18" s="38" customFormat="1" ht="31.2" x14ac:dyDescent="0.3">
      <c r="A108" s="4" t="s">
        <v>159</v>
      </c>
      <c r="B108" s="33" t="s">
        <v>160</v>
      </c>
      <c r="C108" s="8">
        <f t="shared" ref="C108:I108" si="104">C109</f>
        <v>144994800</v>
      </c>
      <c r="D108" s="8">
        <f t="shared" si="104"/>
        <v>-26</v>
      </c>
      <c r="E108" s="8">
        <f t="shared" si="104"/>
        <v>0</v>
      </c>
      <c r="F108" s="8">
        <f t="shared" si="104"/>
        <v>-4211</v>
      </c>
      <c r="G108" s="8">
        <f t="shared" si="104"/>
        <v>-363</v>
      </c>
      <c r="H108" s="8">
        <f t="shared" si="104"/>
        <v>0</v>
      </c>
      <c r="I108" s="8">
        <f t="shared" si="104"/>
        <v>-9801200</v>
      </c>
      <c r="J108" s="22">
        <f t="shared" si="87"/>
        <v>135189000</v>
      </c>
      <c r="K108" s="8">
        <f t="shared" ref="K108:Q108" si="105">K109</f>
        <v>144754900</v>
      </c>
      <c r="L108" s="8">
        <f t="shared" si="105"/>
        <v>11</v>
      </c>
      <c r="M108" s="8">
        <f t="shared" si="105"/>
        <v>0</v>
      </c>
      <c r="N108" s="8">
        <f t="shared" si="105"/>
        <v>-1381</v>
      </c>
      <c r="O108" s="8">
        <f t="shared" si="105"/>
        <v>-130</v>
      </c>
      <c r="P108" s="8">
        <f t="shared" si="105"/>
        <v>0</v>
      </c>
      <c r="Q108" s="8">
        <f t="shared" si="105"/>
        <v>0</v>
      </c>
      <c r="R108" s="22">
        <f t="shared" si="89"/>
        <v>144753400</v>
      </c>
    </row>
    <row r="109" spans="1:18" s="38" customFormat="1" ht="31.2" x14ac:dyDescent="0.3">
      <c r="A109" s="4" t="s">
        <v>161</v>
      </c>
      <c r="B109" s="33" t="s">
        <v>162</v>
      </c>
      <c r="C109" s="8">
        <f t="shared" ref="C109:H109" si="106">C111+C112+C113+C114+C115+C116+C117+C119+C120+C121+C122+C123+C124+C125+C118</f>
        <v>144994800</v>
      </c>
      <c r="D109" s="8">
        <f t="shared" si="106"/>
        <v>-26</v>
      </c>
      <c r="E109" s="8">
        <f t="shared" si="106"/>
        <v>0</v>
      </c>
      <c r="F109" s="8">
        <f t="shared" si="106"/>
        <v>-4211</v>
      </c>
      <c r="G109" s="8">
        <f t="shared" si="106"/>
        <v>-363</v>
      </c>
      <c r="H109" s="8">
        <f t="shared" si="106"/>
        <v>0</v>
      </c>
      <c r="I109" s="8">
        <f t="shared" ref="I109" si="107">I111+I112+I113+I114+I115+I116+I117+I119+I120+I121+I122+I123+I124+I125+I118</f>
        <v>-9801200</v>
      </c>
      <c r="J109" s="22">
        <f t="shared" si="87"/>
        <v>135189000</v>
      </c>
      <c r="K109" s="8">
        <f t="shared" ref="K109:P109" si="108">K111+K112+K113+K114+K115+K116+K117+K119+K120+K121+K122+K123+K124+K125+K118</f>
        <v>144754900</v>
      </c>
      <c r="L109" s="8">
        <f t="shared" si="108"/>
        <v>11</v>
      </c>
      <c r="M109" s="8">
        <f t="shared" si="108"/>
        <v>0</v>
      </c>
      <c r="N109" s="8">
        <f t="shared" si="108"/>
        <v>-1381</v>
      </c>
      <c r="O109" s="8">
        <f t="shared" si="108"/>
        <v>-130</v>
      </c>
      <c r="P109" s="8">
        <f t="shared" si="108"/>
        <v>0</v>
      </c>
      <c r="Q109" s="8">
        <f t="shared" ref="Q109" si="109">Q111+Q112+Q113+Q114+Q115+Q116+Q117+Q119+Q120+Q121+Q122+Q123+Q124+Q125+Q118</f>
        <v>0</v>
      </c>
      <c r="R109" s="22">
        <f t="shared" si="89"/>
        <v>144753400</v>
      </c>
    </row>
    <row r="110" spans="1:18" s="38" customFormat="1" ht="15.6" x14ac:dyDescent="0.3">
      <c r="A110" s="4"/>
      <c r="B110" s="33" t="s">
        <v>189</v>
      </c>
      <c r="C110" s="8"/>
      <c r="D110" s="8"/>
      <c r="E110" s="8"/>
      <c r="F110" s="8"/>
      <c r="G110" s="8"/>
      <c r="H110" s="8"/>
      <c r="I110" s="8"/>
      <c r="J110" s="22"/>
      <c r="K110" s="8"/>
      <c r="L110" s="8"/>
      <c r="M110" s="8"/>
      <c r="N110" s="8"/>
      <c r="O110" s="8"/>
      <c r="P110" s="8"/>
      <c r="Q110" s="8"/>
      <c r="R110" s="22"/>
    </row>
    <row r="111" spans="1:18" s="38" customFormat="1" ht="31.2" x14ac:dyDescent="0.3">
      <c r="A111" s="4"/>
      <c r="B111" s="33" t="s">
        <v>174</v>
      </c>
      <c r="C111" s="8">
        <v>133371000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-9801200</v>
      </c>
      <c r="J111" s="22">
        <f t="shared" si="87"/>
        <v>123569800</v>
      </c>
      <c r="K111" s="8">
        <v>133082100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22">
        <f t="shared" si="89"/>
        <v>133082100</v>
      </c>
    </row>
    <row r="112" spans="1:18" s="38" customFormat="1" ht="31.2" hidden="1" x14ac:dyDescent="0.3">
      <c r="A112" s="4"/>
      <c r="B112" s="33" t="s">
        <v>175</v>
      </c>
      <c r="C112" s="8">
        <v>756800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22">
        <f t="shared" si="87"/>
        <v>756800</v>
      </c>
      <c r="K112" s="8">
        <v>756800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22">
        <f t="shared" si="89"/>
        <v>756800</v>
      </c>
    </row>
    <row r="113" spans="1:18" s="38" customFormat="1" ht="62.4" hidden="1" x14ac:dyDescent="0.3">
      <c r="A113" s="4"/>
      <c r="B113" s="33" t="s">
        <v>176</v>
      </c>
      <c r="C113" s="8">
        <v>52200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22">
        <f t="shared" si="87"/>
        <v>52200</v>
      </c>
      <c r="K113" s="8">
        <v>104300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22">
        <f t="shared" si="89"/>
        <v>104300</v>
      </c>
    </row>
    <row r="114" spans="1:18" s="38" customFormat="1" ht="15.6" hidden="1" x14ac:dyDescent="0.3">
      <c r="A114" s="4"/>
      <c r="B114" s="33" t="s">
        <v>177</v>
      </c>
      <c r="C114" s="8">
        <v>2063500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22">
        <f t="shared" si="87"/>
        <v>2063500</v>
      </c>
      <c r="K114" s="8">
        <v>2063500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22">
        <f t="shared" si="89"/>
        <v>2063500</v>
      </c>
    </row>
    <row r="115" spans="1:18" s="38" customFormat="1" ht="78" hidden="1" x14ac:dyDescent="0.3">
      <c r="A115" s="4"/>
      <c r="B115" s="33" t="s">
        <v>178</v>
      </c>
      <c r="C115" s="8">
        <v>4549500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22">
        <f t="shared" si="87"/>
        <v>4549500</v>
      </c>
      <c r="K115" s="8">
        <v>4549500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22">
        <f t="shared" si="89"/>
        <v>4549500</v>
      </c>
    </row>
    <row r="116" spans="1:18" s="38" customFormat="1" ht="78" hidden="1" x14ac:dyDescent="0.3">
      <c r="A116" s="4"/>
      <c r="B116" s="33" t="s">
        <v>179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22">
        <f t="shared" si="87"/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22">
        <f t="shared" si="89"/>
        <v>0</v>
      </c>
    </row>
    <row r="117" spans="1:18" s="38" customFormat="1" ht="46.8" hidden="1" x14ac:dyDescent="0.3">
      <c r="A117" s="4"/>
      <c r="B117" s="33" t="s">
        <v>180</v>
      </c>
      <c r="C117" s="8">
        <v>600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22">
        <f t="shared" si="87"/>
        <v>600</v>
      </c>
      <c r="K117" s="8">
        <v>600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22">
        <f t="shared" si="89"/>
        <v>600</v>
      </c>
    </row>
    <row r="118" spans="1:18" s="38" customFormat="1" ht="46.8" hidden="1" x14ac:dyDescent="0.3">
      <c r="A118" s="4"/>
      <c r="B118" s="33" t="s">
        <v>181</v>
      </c>
      <c r="C118" s="8">
        <v>183500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22">
        <f t="shared" si="87"/>
        <v>183500</v>
      </c>
      <c r="K118" s="8">
        <v>183500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22">
        <f t="shared" si="89"/>
        <v>183500</v>
      </c>
    </row>
    <row r="119" spans="1:18" s="38" customFormat="1" ht="15.6" hidden="1" x14ac:dyDescent="0.3">
      <c r="A119" s="4"/>
      <c r="B119" s="33" t="s">
        <v>182</v>
      </c>
      <c r="C119" s="8">
        <v>2100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22">
        <f t="shared" si="87"/>
        <v>2100</v>
      </c>
      <c r="K119" s="8">
        <v>2100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22">
        <f t="shared" si="89"/>
        <v>2100</v>
      </c>
    </row>
    <row r="120" spans="1:18" s="38" customFormat="1" ht="31.2" hidden="1" x14ac:dyDescent="0.3">
      <c r="A120" s="4"/>
      <c r="B120" s="33" t="s">
        <v>183</v>
      </c>
      <c r="C120" s="8">
        <v>43800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22">
        <f t="shared" si="87"/>
        <v>43800</v>
      </c>
      <c r="K120" s="8">
        <v>43800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22">
        <f t="shared" si="89"/>
        <v>43800</v>
      </c>
    </row>
    <row r="121" spans="1:18" s="38" customFormat="1" ht="46.8" hidden="1" x14ac:dyDescent="0.3">
      <c r="A121" s="4"/>
      <c r="B121" s="33" t="s">
        <v>184</v>
      </c>
      <c r="C121" s="8">
        <v>400</v>
      </c>
      <c r="D121" s="8">
        <v>-37</v>
      </c>
      <c r="E121" s="8">
        <v>0</v>
      </c>
      <c r="F121" s="8">
        <v>0</v>
      </c>
      <c r="G121" s="8">
        <v>-363</v>
      </c>
      <c r="H121" s="8">
        <v>0</v>
      </c>
      <c r="I121" s="8">
        <v>0</v>
      </c>
      <c r="J121" s="22">
        <f t="shared" si="87"/>
        <v>0</v>
      </c>
      <c r="K121" s="8">
        <v>100</v>
      </c>
      <c r="L121" s="8">
        <v>30</v>
      </c>
      <c r="M121" s="8">
        <v>0</v>
      </c>
      <c r="N121" s="8">
        <v>0</v>
      </c>
      <c r="O121" s="8">
        <v>-130</v>
      </c>
      <c r="P121" s="8">
        <v>0</v>
      </c>
      <c r="Q121" s="8">
        <v>0</v>
      </c>
      <c r="R121" s="22">
        <f t="shared" si="89"/>
        <v>0</v>
      </c>
    </row>
    <row r="122" spans="1:18" s="38" customFormat="1" ht="46.8" hidden="1" x14ac:dyDescent="0.3">
      <c r="A122" s="4"/>
      <c r="B122" s="33" t="s">
        <v>185</v>
      </c>
      <c r="C122" s="8">
        <v>4200</v>
      </c>
      <c r="D122" s="8">
        <v>11</v>
      </c>
      <c r="E122" s="8">
        <v>0</v>
      </c>
      <c r="F122" s="8">
        <v>-4211</v>
      </c>
      <c r="G122" s="8">
        <v>0</v>
      </c>
      <c r="H122" s="8">
        <v>0</v>
      </c>
      <c r="I122" s="8">
        <v>0</v>
      </c>
      <c r="J122" s="22">
        <f t="shared" si="87"/>
        <v>0</v>
      </c>
      <c r="K122" s="8">
        <v>1400</v>
      </c>
      <c r="L122" s="8">
        <v>-19</v>
      </c>
      <c r="M122" s="8">
        <v>0</v>
      </c>
      <c r="N122" s="8">
        <v>-1381</v>
      </c>
      <c r="O122" s="8">
        <v>0</v>
      </c>
      <c r="P122" s="8">
        <v>0</v>
      </c>
      <c r="Q122" s="8">
        <v>0</v>
      </c>
      <c r="R122" s="22">
        <f t="shared" si="89"/>
        <v>0</v>
      </c>
    </row>
    <row r="123" spans="1:18" s="38" customFormat="1" ht="31.2" hidden="1" x14ac:dyDescent="0.3">
      <c r="A123" s="4"/>
      <c r="B123" s="33" t="s">
        <v>186</v>
      </c>
      <c r="C123" s="8">
        <v>502600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22">
        <f t="shared" si="87"/>
        <v>502600</v>
      </c>
      <c r="K123" s="8">
        <v>502600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22">
        <f t="shared" si="89"/>
        <v>502600</v>
      </c>
    </row>
    <row r="124" spans="1:18" s="38" customFormat="1" ht="62.4" hidden="1" x14ac:dyDescent="0.3">
      <c r="A124" s="4"/>
      <c r="B124" s="33" t="s">
        <v>320</v>
      </c>
      <c r="C124" s="8">
        <v>9400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22">
        <f t="shared" si="87"/>
        <v>9400</v>
      </c>
      <c r="K124" s="8">
        <v>9400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22">
        <f t="shared" si="89"/>
        <v>9400</v>
      </c>
    </row>
    <row r="125" spans="1:18" s="38" customFormat="1" ht="31.2" hidden="1" x14ac:dyDescent="0.3">
      <c r="A125" s="4"/>
      <c r="B125" s="33" t="s">
        <v>187</v>
      </c>
      <c r="C125" s="8">
        <v>3455200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22">
        <f t="shared" si="87"/>
        <v>3455200</v>
      </c>
      <c r="K125" s="8">
        <v>3455200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22">
        <f t="shared" si="89"/>
        <v>3455200</v>
      </c>
    </row>
    <row r="126" spans="1:18" s="38" customFormat="1" ht="46.8" hidden="1" x14ac:dyDescent="0.3">
      <c r="A126" s="4" t="s">
        <v>163</v>
      </c>
      <c r="B126" s="33" t="s">
        <v>164</v>
      </c>
      <c r="C126" s="8">
        <f t="shared" ref="C126:I126" si="110">C127</f>
        <v>11693200</v>
      </c>
      <c r="D126" s="8">
        <f t="shared" si="110"/>
        <v>-15.64</v>
      </c>
      <c r="E126" s="8">
        <f t="shared" si="110"/>
        <v>0</v>
      </c>
      <c r="F126" s="8">
        <f t="shared" si="110"/>
        <v>0</v>
      </c>
      <c r="G126" s="8">
        <f t="shared" si="110"/>
        <v>0</v>
      </c>
      <c r="H126" s="8">
        <f t="shared" si="110"/>
        <v>0</v>
      </c>
      <c r="I126" s="8">
        <f t="shared" si="110"/>
        <v>0</v>
      </c>
      <c r="J126" s="22">
        <f t="shared" si="87"/>
        <v>11693184.359999999</v>
      </c>
      <c r="K126" s="8">
        <f t="shared" ref="K126:Q126" si="111">K127</f>
        <v>11693200</v>
      </c>
      <c r="L126" s="8">
        <f t="shared" si="111"/>
        <v>-15.64</v>
      </c>
      <c r="M126" s="8">
        <f t="shared" si="111"/>
        <v>0</v>
      </c>
      <c r="N126" s="8">
        <f t="shared" si="111"/>
        <v>0</v>
      </c>
      <c r="O126" s="8">
        <f t="shared" si="111"/>
        <v>0</v>
      </c>
      <c r="P126" s="8">
        <f t="shared" si="111"/>
        <v>0</v>
      </c>
      <c r="Q126" s="8">
        <f t="shared" si="111"/>
        <v>0</v>
      </c>
      <c r="R126" s="22">
        <f t="shared" si="89"/>
        <v>11693184.359999999</v>
      </c>
    </row>
    <row r="127" spans="1:18" s="38" customFormat="1" ht="46.8" hidden="1" x14ac:dyDescent="0.3">
      <c r="A127" s="4" t="s">
        <v>165</v>
      </c>
      <c r="B127" s="33" t="s">
        <v>166</v>
      </c>
      <c r="C127" s="8">
        <v>11693200</v>
      </c>
      <c r="D127" s="8">
        <v>-15.64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22">
        <f t="shared" si="87"/>
        <v>11693184.359999999</v>
      </c>
      <c r="K127" s="8">
        <v>11693200</v>
      </c>
      <c r="L127" s="8">
        <v>-15.64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22">
        <f t="shared" si="89"/>
        <v>11693184.359999999</v>
      </c>
    </row>
    <row r="128" spans="1:18" s="38" customFormat="1" ht="46.8" hidden="1" x14ac:dyDescent="0.3">
      <c r="A128" s="41" t="s">
        <v>199</v>
      </c>
      <c r="B128" s="33" t="s">
        <v>200</v>
      </c>
      <c r="C128" s="8">
        <f t="shared" ref="C128:I128" si="112">C129</f>
        <v>1000</v>
      </c>
      <c r="D128" s="8">
        <f t="shared" si="112"/>
        <v>0</v>
      </c>
      <c r="E128" s="8">
        <f t="shared" si="112"/>
        <v>0</v>
      </c>
      <c r="F128" s="8">
        <f t="shared" si="112"/>
        <v>0</v>
      </c>
      <c r="G128" s="8">
        <f t="shared" si="112"/>
        <v>0</v>
      </c>
      <c r="H128" s="8">
        <f t="shared" si="112"/>
        <v>0</v>
      </c>
      <c r="I128" s="8">
        <f t="shared" si="112"/>
        <v>0</v>
      </c>
      <c r="J128" s="22">
        <f t="shared" si="87"/>
        <v>1000</v>
      </c>
      <c r="K128" s="8">
        <f t="shared" ref="K128:Q128" si="113">K129</f>
        <v>1000</v>
      </c>
      <c r="L128" s="8">
        <f t="shared" si="113"/>
        <v>0</v>
      </c>
      <c r="M128" s="8">
        <f t="shared" si="113"/>
        <v>0</v>
      </c>
      <c r="N128" s="8">
        <f t="shared" si="113"/>
        <v>0</v>
      </c>
      <c r="O128" s="8">
        <f t="shared" si="113"/>
        <v>0</v>
      </c>
      <c r="P128" s="8">
        <f t="shared" si="113"/>
        <v>0</v>
      </c>
      <c r="Q128" s="8">
        <f t="shared" si="113"/>
        <v>0</v>
      </c>
      <c r="R128" s="22">
        <f t="shared" si="89"/>
        <v>1000</v>
      </c>
    </row>
    <row r="129" spans="1:18" s="38" customFormat="1" ht="46.8" hidden="1" x14ac:dyDescent="0.3">
      <c r="A129" s="41" t="s">
        <v>197</v>
      </c>
      <c r="B129" s="33" t="s">
        <v>198</v>
      </c>
      <c r="C129" s="8">
        <v>1000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22">
        <f t="shared" si="87"/>
        <v>1000</v>
      </c>
      <c r="K129" s="8">
        <v>1000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22">
        <f t="shared" si="89"/>
        <v>1000</v>
      </c>
    </row>
    <row r="130" spans="1:18" s="38" customFormat="1" ht="46.8" hidden="1" x14ac:dyDescent="0.3">
      <c r="A130" s="41" t="s">
        <v>266</v>
      </c>
      <c r="B130" s="33" t="s">
        <v>267</v>
      </c>
      <c r="C130" s="8">
        <f>C131</f>
        <v>0</v>
      </c>
      <c r="D130" s="8">
        <f t="shared" ref="D130:I130" si="114">D131</f>
        <v>0</v>
      </c>
      <c r="E130" s="8">
        <f t="shared" si="114"/>
        <v>0</v>
      </c>
      <c r="F130" s="8">
        <f t="shared" si="114"/>
        <v>4211</v>
      </c>
      <c r="G130" s="8">
        <f t="shared" si="114"/>
        <v>363</v>
      </c>
      <c r="H130" s="8">
        <f t="shared" si="114"/>
        <v>0</v>
      </c>
      <c r="I130" s="8">
        <f t="shared" si="114"/>
        <v>0</v>
      </c>
      <c r="J130" s="22">
        <f t="shared" si="87"/>
        <v>4574</v>
      </c>
      <c r="K130" s="8">
        <f>K131</f>
        <v>0</v>
      </c>
      <c r="L130" s="8">
        <f t="shared" ref="L130:M130" si="115">L131</f>
        <v>0</v>
      </c>
      <c r="M130" s="8">
        <f t="shared" si="115"/>
        <v>0</v>
      </c>
      <c r="N130" s="8">
        <f>N131</f>
        <v>1381</v>
      </c>
      <c r="O130" s="8">
        <f>O131</f>
        <v>130</v>
      </c>
      <c r="P130" s="8">
        <f>P131</f>
        <v>0</v>
      </c>
      <c r="Q130" s="8">
        <f>Q131</f>
        <v>0</v>
      </c>
      <c r="R130" s="22">
        <f t="shared" si="89"/>
        <v>1511</v>
      </c>
    </row>
    <row r="131" spans="1:18" s="38" customFormat="1" ht="46.8" hidden="1" x14ac:dyDescent="0.3">
      <c r="A131" s="41" t="s">
        <v>265</v>
      </c>
      <c r="B131" s="33" t="s">
        <v>264</v>
      </c>
      <c r="C131" s="8">
        <v>0</v>
      </c>
      <c r="D131" s="8">
        <v>0</v>
      </c>
      <c r="E131" s="8">
        <v>0</v>
      </c>
      <c r="F131" s="8">
        <v>4211</v>
      </c>
      <c r="G131" s="8">
        <v>363</v>
      </c>
      <c r="H131" s="8">
        <v>0</v>
      </c>
      <c r="I131" s="8">
        <v>0</v>
      </c>
      <c r="J131" s="22">
        <f t="shared" si="87"/>
        <v>4574</v>
      </c>
      <c r="K131" s="8">
        <v>0</v>
      </c>
      <c r="L131" s="8">
        <v>0</v>
      </c>
      <c r="M131" s="8">
        <v>0</v>
      </c>
      <c r="N131" s="8">
        <v>1381</v>
      </c>
      <c r="O131" s="8">
        <v>130</v>
      </c>
      <c r="P131" s="8">
        <v>0</v>
      </c>
      <c r="Q131" s="8">
        <v>0</v>
      </c>
      <c r="R131" s="22">
        <f t="shared" si="89"/>
        <v>1511</v>
      </c>
    </row>
    <row r="132" spans="1:18" s="38" customFormat="1" ht="31.2" hidden="1" x14ac:dyDescent="0.3">
      <c r="A132" s="41" t="s">
        <v>195</v>
      </c>
      <c r="B132" s="42" t="s">
        <v>193</v>
      </c>
      <c r="C132" s="8">
        <f t="shared" ref="C132:I132" si="116">C133</f>
        <v>1362500</v>
      </c>
      <c r="D132" s="8">
        <f t="shared" si="116"/>
        <v>0</v>
      </c>
      <c r="E132" s="8">
        <f t="shared" si="116"/>
        <v>0</v>
      </c>
      <c r="F132" s="8">
        <f t="shared" si="116"/>
        <v>0</v>
      </c>
      <c r="G132" s="8">
        <f t="shared" si="116"/>
        <v>0</v>
      </c>
      <c r="H132" s="8">
        <f t="shared" si="116"/>
        <v>0</v>
      </c>
      <c r="I132" s="8">
        <f t="shared" si="116"/>
        <v>0</v>
      </c>
      <c r="J132" s="22">
        <f t="shared" si="87"/>
        <v>1362500</v>
      </c>
      <c r="K132" s="8">
        <f t="shared" ref="K132:Q132" si="117">K133</f>
        <v>1498800</v>
      </c>
      <c r="L132" s="8">
        <f t="shared" si="117"/>
        <v>0</v>
      </c>
      <c r="M132" s="8">
        <f t="shared" si="117"/>
        <v>0</v>
      </c>
      <c r="N132" s="8">
        <f t="shared" si="117"/>
        <v>0</v>
      </c>
      <c r="O132" s="8">
        <f t="shared" si="117"/>
        <v>0</v>
      </c>
      <c r="P132" s="8">
        <f t="shared" si="117"/>
        <v>0</v>
      </c>
      <c r="Q132" s="8">
        <f t="shared" si="117"/>
        <v>0</v>
      </c>
      <c r="R132" s="22">
        <f t="shared" si="89"/>
        <v>1498800</v>
      </c>
    </row>
    <row r="133" spans="1:18" s="38" customFormat="1" ht="31.2" hidden="1" x14ac:dyDescent="0.3">
      <c r="A133" s="41" t="s">
        <v>196</v>
      </c>
      <c r="B133" s="42" t="s">
        <v>194</v>
      </c>
      <c r="C133" s="8">
        <v>1362500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22">
        <f t="shared" si="87"/>
        <v>1362500</v>
      </c>
      <c r="K133" s="8">
        <v>1498800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22">
        <f t="shared" si="89"/>
        <v>1498800</v>
      </c>
    </row>
    <row r="134" spans="1:18" s="38" customFormat="1" ht="15.6" hidden="1" x14ac:dyDescent="0.3">
      <c r="A134" s="4" t="s">
        <v>167</v>
      </c>
      <c r="B134" s="33" t="s">
        <v>168</v>
      </c>
      <c r="C134" s="8">
        <f t="shared" ref="C134:I134" si="118">C135</f>
        <v>991900</v>
      </c>
      <c r="D134" s="8">
        <f t="shared" si="118"/>
        <v>-75.240000000000009</v>
      </c>
      <c r="E134" s="8">
        <f t="shared" si="118"/>
        <v>0</v>
      </c>
      <c r="F134" s="8">
        <f t="shared" si="118"/>
        <v>0</v>
      </c>
      <c r="G134" s="8">
        <f t="shared" si="118"/>
        <v>0</v>
      </c>
      <c r="H134" s="8">
        <f t="shared" si="118"/>
        <v>0</v>
      </c>
      <c r="I134" s="8">
        <f t="shared" si="118"/>
        <v>0</v>
      </c>
      <c r="J134" s="22">
        <f t="shared" si="87"/>
        <v>991824.76</v>
      </c>
      <c r="K134" s="8">
        <f t="shared" ref="K134:Q134" si="119">K135</f>
        <v>181100</v>
      </c>
      <c r="L134" s="8">
        <f t="shared" si="119"/>
        <v>-5.24</v>
      </c>
      <c r="M134" s="8">
        <f t="shared" si="119"/>
        <v>0</v>
      </c>
      <c r="N134" s="8">
        <f t="shared" si="119"/>
        <v>0</v>
      </c>
      <c r="O134" s="8">
        <f t="shared" si="119"/>
        <v>0</v>
      </c>
      <c r="P134" s="8">
        <f t="shared" si="119"/>
        <v>0</v>
      </c>
      <c r="Q134" s="8">
        <f t="shared" si="119"/>
        <v>0</v>
      </c>
      <c r="R134" s="22">
        <f t="shared" si="89"/>
        <v>181094.76</v>
      </c>
    </row>
    <row r="135" spans="1:18" s="38" customFormat="1" ht="15.6" hidden="1" x14ac:dyDescent="0.3">
      <c r="A135" s="4" t="s">
        <v>169</v>
      </c>
      <c r="B135" s="33" t="s">
        <v>170</v>
      </c>
      <c r="C135" s="8">
        <f t="shared" ref="C135:H135" si="120">C137+C138</f>
        <v>991900</v>
      </c>
      <c r="D135" s="8">
        <f t="shared" si="120"/>
        <v>-75.240000000000009</v>
      </c>
      <c r="E135" s="8">
        <f t="shared" si="120"/>
        <v>0</v>
      </c>
      <c r="F135" s="8">
        <f t="shared" si="120"/>
        <v>0</v>
      </c>
      <c r="G135" s="8">
        <f t="shared" si="120"/>
        <v>0</v>
      </c>
      <c r="H135" s="8">
        <f t="shared" si="120"/>
        <v>0</v>
      </c>
      <c r="I135" s="8">
        <f t="shared" ref="I135" si="121">I137+I138</f>
        <v>0</v>
      </c>
      <c r="J135" s="22">
        <f t="shared" si="87"/>
        <v>991824.76</v>
      </c>
      <c r="K135" s="8">
        <f t="shared" ref="K135:P135" si="122">K137+K138</f>
        <v>181100</v>
      </c>
      <c r="L135" s="8">
        <f t="shared" si="122"/>
        <v>-5.24</v>
      </c>
      <c r="M135" s="8">
        <f t="shared" si="122"/>
        <v>0</v>
      </c>
      <c r="N135" s="8">
        <f t="shared" si="122"/>
        <v>0</v>
      </c>
      <c r="O135" s="8">
        <f t="shared" si="122"/>
        <v>0</v>
      </c>
      <c r="P135" s="8">
        <f t="shared" si="122"/>
        <v>0</v>
      </c>
      <c r="Q135" s="8">
        <f t="shared" ref="Q135" si="123">Q137+Q138</f>
        <v>0</v>
      </c>
      <c r="R135" s="22">
        <f t="shared" si="89"/>
        <v>181094.76</v>
      </c>
    </row>
    <row r="136" spans="1:18" s="38" customFormat="1" ht="15.6" hidden="1" x14ac:dyDescent="0.3">
      <c r="A136" s="4"/>
      <c r="B136" s="33" t="s">
        <v>189</v>
      </c>
      <c r="C136" s="8"/>
      <c r="D136" s="8"/>
      <c r="E136" s="8"/>
      <c r="F136" s="8"/>
      <c r="G136" s="8"/>
      <c r="H136" s="8"/>
      <c r="I136" s="8"/>
      <c r="J136" s="22"/>
      <c r="K136" s="8"/>
      <c r="L136" s="8"/>
      <c r="M136" s="8"/>
      <c r="N136" s="8"/>
      <c r="O136" s="8"/>
      <c r="P136" s="8"/>
      <c r="Q136" s="8"/>
      <c r="R136" s="22"/>
    </row>
    <row r="137" spans="1:18" s="38" customFormat="1" ht="46.8" hidden="1" x14ac:dyDescent="0.3">
      <c r="A137" s="4"/>
      <c r="B137" s="33" t="s">
        <v>188</v>
      </c>
      <c r="C137" s="8">
        <v>134800</v>
      </c>
      <c r="D137" s="8">
        <v>-37.24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22">
        <f t="shared" si="87"/>
        <v>134762.76</v>
      </c>
      <c r="K137" s="8">
        <v>181100</v>
      </c>
      <c r="L137" s="8">
        <v>-5.24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22">
        <f t="shared" si="89"/>
        <v>181094.76</v>
      </c>
    </row>
    <row r="138" spans="1:18" s="38" customFormat="1" ht="46.8" hidden="1" x14ac:dyDescent="0.3">
      <c r="A138" s="4"/>
      <c r="B138" s="33" t="s">
        <v>192</v>
      </c>
      <c r="C138" s="8">
        <v>857100</v>
      </c>
      <c r="D138" s="8">
        <v>-38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22">
        <f t="shared" si="87"/>
        <v>857062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22">
        <f t="shared" si="89"/>
        <v>0</v>
      </c>
    </row>
    <row r="139" spans="1:18" s="43" customFormat="1" ht="15.6" x14ac:dyDescent="0.3">
      <c r="A139" s="4" t="s">
        <v>204</v>
      </c>
      <c r="B139" s="33" t="s">
        <v>201</v>
      </c>
      <c r="C139" s="21">
        <f>C142</f>
        <v>0</v>
      </c>
      <c r="D139" s="21">
        <f t="shared" ref="D139:I139" si="124">D142+D140</f>
        <v>3139348</v>
      </c>
      <c r="E139" s="21">
        <f t="shared" si="124"/>
        <v>0</v>
      </c>
      <c r="F139" s="21">
        <f t="shared" si="124"/>
        <v>0</v>
      </c>
      <c r="G139" s="21">
        <f t="shared" si="124"/>
        <v>2129756.35</v>
      </c>
      <c r="H139" s="21">
        <f t="shared" si="124"/>
        <v>-190651.75</v>
      </c>
      <c r="I139" s="21">
        <f t="shared" si="124"/>
        <v>10132001.18</v>
      </c>
      <c r="J139" s="22">
        <f t="shared" si="87"/>
        <v>15210453.779999999</v>
      </c>
      <c r="K139" s="21">
        <f t="shared" ref="K139:P139" si="125">K142</f>
        <v>0</v>
      </c>
      <c r="L139" s="21">
        <f t="shared" si="125"/>
        <v>2269348</v>
      </c>
      <c r="M139" s="21">
        <f t="shared" si="125"/>
        <v>0</v>
      </c>
      <c r="N139" s="21">
        <f t="shared" si="125"/>
        <v>0</v>
      </c>
      <c r="O139" s="21">
        <f t="shared" si="125"/>
        <v>472302.2</v>
      </c>
      <c r="P139" s="21">
        <f t="shared" si="125"/>
        <v>289502.40000000002</v>
      </c>
      <c r="Q139" s="21">
        <f t="shared" ref="Q139" si="126">Q142</f>
        <v>14474287.4</v>
      </c>
      <c r="R139" s="22">
        <f t="shared" si="89"/>
        <v>17505440</v>
      </c>
    </row>
    <row r="140" spans="1:18" s="43" customFormat="1" ht="46.8" hidden="1" x14ac:dyDescent="0.3">
      <c r="A140" s="4" t="s">
        <v>205</v>
      </c>
      <c r="B140" s="33" t="s">
        <v>202</v>
      </c>
      <c r="C140" s="8">
        <f t="shared" ref="C140:I140" si="127">C141</f>
        <v>0</v>
      </c>
      <c r="D140" s="8">
        <f t="shared" si="127"/>
        <v>870000</v>
      </c>
      <c r="E140" s="8">
        <f t="shared" si="127"/>
        <v>0</v>
      </c>
      <c r="F140" s="8">
        <f t="shared" si="127"/>
        <v>0</v>
      </c>
      <c r="G140" s="8">
        <f t="shared" si="127"/>
        <v>1177300</v>
      </c>
      <c r="H140" s="8">
        <f t="shared" si="127"/>
        <v>0</v>
      </c>
      <c r="I140" s="8">
        <f t="shared" si="127"/>
        <v>0</v>
      </c>
      <c r="J140" s="22">
        <f t="shared" si="87"/>
        <v>2047300</v>
      </c>
      <c r="K140" s="22">
        <f t="shared" ref="K140:Q140" si="128">K141</f>
        <v>0</v>
      </c>
      <c r="L140" s="21">
        <f t="shared" si="128"/>
        <v>0</v>
      </c>
      <c r="M140" s="21">
        <f t="shared" si="128"/>
        <v>0</v>
      </c>
      <c r="N140" s="21">
        <f t="shared" si="128"/>
        <v>0</v>
      </c>
      <c r="O140" s="21">
        <f t="shared" si="128"/>
        <v>0</v>
      </c>
      <c r="P140" s="21">
        <f t="shared" si="128"/>
        <v>0</v>
      </c>
      <c r="Q140" s="21">
        <f t="shared" si="128"/>
        <v>0</v>
      </c>
      <c r="R140" s="22">
        <f t="shared" si="89"/>
        <v>0</v>
      </c>
    </row>
    <row r="141" spans="1:18" s="43" customFormat="1" ht="46.8" hidden="1" x14ac:dyDescent="0.3">
      <c r="A141" s="4" t="s">
        <v>206</v>
      </c>
      <c r="B141" s="35" t="s">
        <v>203</v>
      </c>
      <c r="C141" s="21">
        <v>0</v>
      </c>
      <c r="D141" s="21">
        <v>870000</v>
      </c>
      <c r="E141" s="21">
        <v>0</v>
      </c>
      <c r="F141" s="21">
        <v>0</v>
      </c>
      <c r="G141" s="21">
        <v>1177300</v>
      </c>
      <c r="H141" s="21">
        <v>0</v>
      </c>
      <c r="I141" s="21">
        <v>0</v>
      </c>
      <c r="J141" s="22">
        <f t="shared" ref="J141:J147" si="129">C141+D141+E141+F141+G141+H141+I141</f>
        <v>2047300</v>
      </c>
      <c r="K141" s="22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2">
        <f t="shared" ref="R141:R147" si="130">K141+L141+M141+N141+O141+P141+Q141</f>
        <v>0</v>
      </c>
    </row>
    <row r="142" spans="1:18" s="43" customFormat="1" ht="15.6" x14ac:dyDescent="0.3">
      <c r="A142" s="4" t="s">
        <v>242</v>
      </c>
      <c r="B142" s="35" t="s">
        <v>245</v>
      </c>
      <c r="C142" s="21">
        <f t="shared" ref="C142:I142" si="131">C143</f>
        <v>0</v>
      </c>
      <c r="D142" s="21">
        <f t="shared" si="131"/>
        <v>2269348</v>
      </c>
      <c r="E142" s="21">
        <f t="shared" si="131"/>
        <v>0</v>
      </c>
      <c r="F142" s="21">
        <f t="shared" si="131"/>
        <v>0</v>
      </c>
      <c r="G142" s="21">
        <f t="shared" si="131"/>
        <v>952456.35</v>
      </c>
      <c r="H142" s="21">
        <f t="shared" si="131"/>
        <v>-190651.75</v>
      </c>
      <c r="I142" s="21">
        <f t="shared" si="131"/>
        <v>10132001.18</v>
      </c>
      <c r="J142" s="22">
        <f t="shared" si="129"/>
        <v>13163153.779999999</v>
      </c>
      <c r="K142" s="21">
        <f t="shared" ref="K142:Q142" si="132">K143</f>
        <v>0</v>
      </c>
      <c r="L142" s="21">
        <f t="shared" si="132"/>
        <v>2269348</v>
      </c>
      <c r="M142" s="21">
        <f t="shared" si="132"/>
        <v>0</v>
      </c>
      <c r="N142" s="21">
        <f t="shared" si="132"/>
        <v>0</v>
      </c>
      <c r="O142" s="21">
        <f t="shared" si="132"/>
        <v>472302.2</v>
      </c>
      <c r="P142" s="21">
        <f t="shared" si="132"/>
        <v>289502.40000000002</v>
      </c>
      <c r="Q142" s="21">
        <f t="shared" si="132"/>
        <v>14474287.4</v>
      </c>
      <c r="R142" s="22">
        <f t="shared" si="130"/>
        <v>17505440</v>
      </c>
    </row>
    <row r="143" spans="1:18" s="43" customFormat="1" ht="31.2" x14ac:dyDescent="0.3">
      <c r="A143" s="4" t="s">
        <v>241</v>
      </c>
      <c r="B143" s="35" t="s">
        <v>244</v>
      </c>
      <c r="C143" s="21">
        <f>C145</f>
        <v>0</v>
      </c>
      <c r="D143" s="21">
        <f>D145</f>
        <v>2269348</v>
      </c>
      <c r="E143" s="21">
        <f>E145</f>
        <v>0</v>
      </c>
      <c r="F143" s="21">
        <f>F145</f>
        <v>0</v>
      </c>
      <c r="G143" s="21">
        <f>G145+G146</f>
        <v>952456.35</v>
      </c>
      <c r="H143" s="21">
        <f>H145+H146</f>
        <v>-190651.75</v>
      </c>
      <c r="I143" s="21">
        <f>I145+I146+I147</f>
        <v>10132001.18</v>
      </c>
      <c r="J143" s="22">
        <f t="shared" si="129"/>
        <v>13163153.779999999</v>
      </c>
      <c r="K143" s="21">
        <f>K145</f>
        <v>0</v>
      </c>
      <c r="L143" s="21">
        <f>L145</f>
        <v>2269348</v>
      </c>
      <c r="M143" s="21">
        <f>M145</f>
        <v>0</v>
      </c>
      <c r="N143" s="21">
        <f>N145</f>
        <v>0</v>
      </c>
      <c r="O143" s="21">
        <f>O145+O146</f>
        <v>472302.2</v>
      </c>
      <c r="P143" s="21">
        <f>P145+P146</f>
        <v>289502.40000000002</v>
      </c>
      <c r="Q143" s="21">
        <f>Q145+Q146+Q147</f>
        <v>14474287.4</v>
      </c>
      <c r="R143" s="22">
        <f t="shared" si="130"/>
        <v>17505440</v>
      </c>
    </row>
    <row r="144" spans="1:18" s="43" customFormat="1" ht="15.6" x14ac:dyDescent="0.3">
      <c r="A144" s="4"/>
      <c r="B144" s="35" t="s">
        <v>189</v>
      </c>
      <c r="C144" s="21"/>
      <c r="D144" s="21"/>
      <c r="E144" s="21"/>
      <c r="F144" s="21"/>
      <c r="G144" s="21"/>
      <c r="H144" s="21"/>
      <c r="I144" s="21"/>
      <c r="J144" s="22"/>
      <c r="K144" s="21"/>
      <c r="L144" s="21"/>
      <c r="M144" s="21"/>
      <c r="N144" s="21"/>
      <c r="O144" s="21"/>
      <c r="P144" s="21"/>
      <c r="Q144" s="21"/>
      <c r="R144" s="22"/>
    </row>
    <row r="145" spans="1:18" s="43" customFormat="1" ht="46.8" hidden="1" x14ac:dyDescent="0.3">
      <c r="A145" s="4"/>
      <c r="B145" s="35" t="s">
        <v>243</v>
      </c>
      <c r="C145" s="21">
        <v>0</v>
      </c>
      <c r="D145" s="21">
        <v>2269348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2">
        <f t="shared" si="129"/>
        <v>2269348</v>
      </c>
      <c r="K145" s="21">
        <v>0</v>
      </c>
      <c r="L145" s="21">
        <v>2269348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2">
        <f t="shared" si="130"/>
        <v>2269348</v>
      </c>
    </row>
    <row r="146" spans="1:18" ht="31.2" hidden="1" x14ac:dyDescent="0.3">
      <c r="A146" s="44"/>
      <c r="B146" s="45" t="s">
        <v>321</v>
      </c>
      <c r="C146" s="44"/>
      <c r="D146" s="44"/>
      <c r="E146" s="44"/>
      <c r="F146" s="44"/>
      <c r="G146" s="21">
        <v>952456.35</v>
      </c>
      <c r="H146" s="21">
        <v>-190651.75</v>
      </c>
      <c r="I146" s="21">
        <v>0</v>
      </c>
      <c r="J146" s="22">
        <f t="shared" si="129"/>
        <v>761804.6</v>
      </c>
      <c r="K146" s="21"/>
      <c r="L146" s="21"/>
      <c r="M146" s="21"/>
      <c r="N146" s="21"/>
      <c r="O146" s="21">
        <v>472302.2</v>
      </c>
      <c r="P146" s="21">
        <v>289502.40000000002</v>
      </c>
      <c r="Q146" s="21">
        <v>0</v>
      </c>
      <c r="R146" s="22">
        <f t="shared" si="130"/>
        <v>761804.60000000009</v>
      </c>
    </row>
    <row r="147" spans="1:18" ht="62.4" x14ac:dyDescent="0.3">
      <c r="A147" s="44"/>
      <c r="B147" s="20" t="s">
        <v>331</v>
      </c>
      <c r="C147" s="44"/>
      <c r="D147" s="44"/>
      <c r="E147" s="44"/>
      <c r="F147" s="44"/>
      <c r="G147" s="44"/>
      <c r="H147" s="44"/>
      <c r="I147" s="8">
        <v>10132001.18</v>
      </c>
      <c r="J147" s="22">
        <f t="shared" si="129"/>
        <v>10132001.18</v>
      </c>
      <c r="K147" s="44"/>
      <c r="L147" s="44"/>
      <c r="M147" s="44"/>
      <c r="N147" s="48"/>
      <c r="O147" s="48"/>
      <c r="P147" s="48"/>
      <c r="Q147" s="21">
        <v>14474287.4</v>
      </c>
      <c r="R147" s="22">
        <f t="shared" si="130"/>
        <v>14474287.4</v>
      </c>
    </row>
  </sheetData>
  <mergeCells count="19">
    <mergeCell ref="N8:N10"/>
    <mergeCell ref="I8:I10"/>
    <mergeCell ref="O8:O10"/>
    <mergeCell ref="R8:R10"/>
    <mergeCell ref="H8:H10"/>
    <mergeCell ref="P8:P10"/>
    <mergeCell ref="A6:R6"/>
    <mergeCell ref="A8:A10"/>
    <mergeCell ref="B8:B10"/>
    <mergeCell ref="C8:C10"/>
    <mergeCell ref="D8:D10"/>
    <mergeCell ref="E8:E10"/>
    <mergeCell ref="F8:F10"/>
    <mergeCell ref="G8:G10"/>
    <mergeCell ref="J8:J10"/>
    <mergeCell ref="K8:K10"/>
    <mergeCell ref="L8:L10"/>
    <mergeCell ref="M8:M10"/>
    <mergeCell ref="Q8:Q10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 год</vt:lpstr>
      <vt:lpstr>2020-2021</vt:lpstr>
      <vt:lpstr>'2019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rep:2.46.1.57</dc:description>
  <cp:lastModifiedBy>Уразбаева Марина Витальевна</cp:lastModifiedBy>
  <cp:lastPrinted>2019-11-25T10:15:17Z</cp:lastPrinted>
  <dcterms:created xsi:type="dcterms:W3CDTF">2018-10-16T11:32:33Z</dcterms:created>
  <dcterms:modified xsi:type="dcterms:W3CDTF">2019-11-25T12:41:36Z</dcterms:modified>
</cp:coreProperties>
</file>