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рил.4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4" i="1" l="1"/>
  <c r="F134" i="1"/>
  <c r="G76" i="1"/>
  <c r="F76" i="1"/>
  <c r="F90" i="1"/>
  <c r="F91" i="1" s="1"/>
  <c r="G90" i="1"/>
  <c r="E90" i="1"/>
  <c r="I78" i="1"/>
  <c r="G79" i="1"/>
  <c r="G82" i="1" s="1"/>
  <c r="F79" i="1"/>
  <c r="I52" i="1"/>
  <c r="G53" i="1"/>
  <c r="F53" i="1"/>
  <c r="I50" i="1"/>
  <c r="G24" i="1"/>
  <c r="F24" i="1"/>
  <c r="I19" i="1"/>
  <c r="F112" i="1"/>
  <c r="G112" i="1"/>
  <c r="I130" i="1"/>
  <c r="G145" i="1"/>
  <c r="F145" i="1"/>
  <c r="F146" i="1" s="1"/>
  <c r="F122" i="1"/>
  <c r="G122" i="1"/>
  <c r="I114" i="1"/>
  <c r="I115" i="1"/>
  <c r="I116" i="1"/>
  <c r="I117" i="1"/>
  <c r="I118" i="1"/>
  <c r="I119" i="1"/>
  <c r="I120" i="1"/>
  <c r="I121" i="1"/>
  <c r="I110" i="1"/>
  <c r="I111" i="1"/>
  <c r="I66" i="1"/>
  <c r="I67" i="1"/>
  <c r="I68" i="1"/>
  <c r="I69" i="1"/>
  <c r="I70" i="1"/>
  <c r="I71" i="1"/>
  <c r="I73" i="1"/>
  <c r="I74" i="1"/>
  <c r="I75" i="1"/>
  <c r="G63" i="1"/>
  <c r="F63" i="1"/>
  <c r="I51" i="1"/>
  <c r="I48" i="1"/>
  <c r="I20" i="1"/>
  <c r="E122" i="1"/>
  <c r="E79" i="1"/>
  <c r="E82" i="1" s="1"/>
  <c r="E76" i="1"/>
  <c r="E142" i="1"/>
  <c r="E112" i="1"/>
  <c r="E143" i="1"/>
  <c r="E105" i="1"/>
  <c r="E96" i="1"/>
  <c r="E53" i="1"/>
  <c r="I81" i="1"/>
  <c r="I80" i="1"/>
  <c r="G33" i="1"/>
  <c r="F33" i="1"/>
  <c r="G43" i="1"/>
  <c r="F43" i="1"/>
  <c r="G61" i="1"/>
  <c r="F61" i="1"/>
  <c r="G91" i="1"/>
  <c r="G96" i="1"/>
  <c r="F96" i="1"/>
  <c r="G105" i="1"/>
  <c r="F105" i="1"/>
  <c r="I95" i="1"/>
  <c r="I94" i="1"/>
  <c r="E145" i="1"/>
  <c r="E146" i="1" s="1"/>
  <c r="E91" i="1"/>
  <c r="E61" i="1"/>
  <c r="I60" i="1"/>
  <c r="I25" i="1"/>
  <c r="I89" i="1"/>
  <c r="I59" i="1"/>
  <c r="I39" i="1"/>
  <c r="I87" i="1"/>
  <c r="I86" i="1"/>
  <c r="I83" i="1"/>
  <c r="I44" i="1"/>
  <c r="I103" i="1"/>
  <c r="I97" i="1"/>
  <c r="I58" i="1"/>
  <c r="G142" i="1"/>
  <c r="F142" i="1"/>
  <c r="G143" i="1"/>
  <c r="F143" i="1"/>
  <c r="I141" i="1"/>
  <c r="I139" i="1"/>
  <c r="I106" i="1"/>
  <c r="I84" i="1"/>
  <c r="F65" i="1"/>
  <c r="E64" i="1"/>
  <c r="E65" i="1" s="1"/>
  <c r="E134" i="1"/>
  <c r="E24" i="1"/>
  <c r="F10" i="1"/>
  <c r="G10" i="1"/>
  <c r="E10" i="1"/>
  <c r="I104" i="1"/>
  <c r="I100" i="1"/>
  <c r="I40" i="1"/>
  <c r="I9" i="1"/>
  <c r="I11" i="1"/>
  <c r="I12" i="1"/>
  <c r="I13" i="1"/>
  <c r="I14" i="1"/>
  <c r="I15" i="1"/>
  <c r="I16" i="1"/>
  <c r="I17" i="1"/>
  <c r="I18" i="1"/>
  <c r="I21" i="1"/>
  <c r="I22" i="1"/>
  <c r="I23" i="1"/>
  <c r="I26" i="1"/>
  <c r="I27" i="1"/>
  <c r="I28" i="1"/>
  <c r="I29" i="1"/>
  <c r="I30" i="1"/>
  <c r="I31" i="1"/>
  <c r="I32" i="1"/>
  <c r="I34" i="1"/>
  <c r="I35" i="1"/>
  <c r="I36" i="1"/>
  <c r="I37" i="1"/>
  <c r="I38" i="1"/>
  <c r="I41" i="1"/>
  <c r="I42" i="1"/>
  <c r="I45" i="1"/>
  <c r="I46" i="1"/>
  <c r="I47" i="1"/>
  <c r="I49" i="1"/>
  <c r="I55" i="1"/>
  <c r="I56" i="1"/>
  <c r="I57" i="1"/>
  <c r="I77" i="1"/>
  <c r="I85" i="1"/>
  <c r="I88" i="1"/>
  <c r="I92" i="1"/>
  <c r="I93" i="1"/>
  <c r="I98" i="1"/>
  <c r="I99" i="1"/>
  <c r="I101" i="1"/>
  <c r="I102" i="1"/>
  <c r="I107" i="1"/>
  <c r="I108" i="1"/>
  <c r="I109" i="1"/>
  <c r="I123" i="1"/>
  <c r="I124" i="1"/>
  <c r="I125" i="1"/>
  <c r="I126" i="1"/>
  <c r="I127" i="1"/>
  <c r="I128" i="1"/>
  <c r="I129" i="1"/>
  <c r="I131" i="1"/>
  <c r="I132" i="1"/>
  <c r="I133" i="1"/>
  <c r="I135" i="1"/>
  <c r="I136" i="1"/>
  <c r="I140" i="1"/>
  <c r="I144" i="1"/>
  <c r="I8" i="1"/>
  <c r="E137" i="1" l="1"/>
  <c r="E138" i="1" s="1"/>
  <c r="G137" i="1"/>
  <c r="F137" i="1"/>
  <c r="F82" i="1"/>
  <c r="I145" i="1"/>
  <c r="I122" i="1"/>
  <c r="F138" i="1"/>
  <c r="I82" i="1"/>
  <c r="I76" i="1"/>
  <c r="G138" i="1"/>
  <c r="G146" i="1"/>
  <c r="I146" i="1" s="1"/>
  <c r="F113" i="1"/>
  <c r="G113" i="1"/>
  <c r="G54" i="1"/>
  <c r="G62" i="1" s="1"/>
  <c r="F54" i="1"/>
  <c r="I61" i="1"/>
  <c r="I33" i="1"/>
  <c r="E113" i="1"/>
  <c r="I142" i="1"/>
  <c r="I112" i="1"/>
  <c r="I143" i="1"/>
  <c r="I10" i="1"/>
  <c r="I79" i="1"/>
  <c r="I53" i="1"/>
  <c r="E54" i="1"/>
  <c r="E62" i="1" s="1"/>
  <c r="E147" i="1" s="1"/>
  <c r="I134" i="1"/>
  <c r="I96" i="1"/>
  <c r="I90" i="1"/>
  <c r="I43" i="1"/>
  <c r="I105" i="1"/>
  <c r="I24" i="1"/>
  <c r="I137" i="1" l="1"/>
  <c r="F62" i="1"/>
  <c r="I113" i="1"/>
  <c r="I54" i="1"/>
  <c r="I91" i="1"/>
  <c r="I63" i="1"/>
  <c r="I62" i="1" l="1"/>
  <c r="F147" i="1"/>
  <c r="I64" i="1"/>
  <c r="G65" i="1"/>
  <c r="G147" i="1" s="1"/>
  <c r="H78" i="1" s="1"/>
  <c r="H50" i="1" l="1"/>
  <c r="H52" i="1"/>
  <c r="H130" i="1"/>
  <c r="H19" i="1"/>
  <c r="H114" i="1"/>
  <c r="H116" i="1"/>
  <c r="H118" i="1"/>
  <c r="H120" i="1"/>
  <c r="H122" i="1"/>
  <c r="H111" i="1"/>
  <c r="H115" i="1"/>
  <c r="H117" i="1"/>
  <c r="H119" i="1"/>
  <c r="H121" i="1"/>
  <c r="H110" i="1"/>
  <c r="H66" i="1"/>
  <c r="H68" i="1"/>
  <c r="H70" i="1"/>
  <c r="H73" i="1"/>
  <c r="H75" i="1"/>
  <c r="H67" i="1"/>
  <c r="H69" i="1"/>
  <c r="H71" i="1"/>
  <c r="H74" i="1"/>
  <c r="H76" i="1"/>
  <c r="H51" i="1"/>
  <c r="H48" i="1"/>
  <c r="H20" i="1"/>
  <c r="H80" i="1"/>
  <c r="H81" i="1"/>
  <c r="I65" i="1"/>
  <c r="H33" i="1"/>
  <c r="H30" i="1" l="1"/>
  <c r="I147" i="1"/>
  <c r="H65" i="1"/>
  <c r="H137" i="1"/>
  <c r="H28" i="1"/>
  <c r="H134" i="1"/>
  <c r="H23" i="1"/>
  <c r="H17" i="1"/>
  <c r="H145" i="1"/>
  <c r="H44" i="1"/>
  <c r="H106" i="1"/>
  <c r="H24" i="1"/>
  <c r="H15" i="1"/>
  <c r="H14" i="1"/>
  <c r="H92" i="1"/>
  <c r="H105" i="1"/>
  <c r="H104" i="1"/>
  <c r="H16" i="1"/>
  <c r="H79" i="1"/>
  <c r="H86" i="1"/>
  <c r="H141" i="1"/>
  <c r="H139" i="1"/>
  <c r="H64" i="1"/>
  <c r="H108" i="1"/>
  <c r="H18" i="1"/>
  <c r="H136" i="1"/>
  <c r="H88" i="1"/>
  <c r="H43" i="1"/>
  <c r="H107" i="1"/>
  <c r="H36" i="1"/>
  <c r="H55" i="1"/>
  <c r="H13" i="1"/>
  <c r="H41" i="1"/>
  <c r="H84" i="1"/>
  <c r="H125" i="1"/>
  <c r="H57" i="1"/>
  <c r="H101" i="1"/>
  <c r="H147" i="1"/>
  <c r="H29" i="1"/>
  <c r="H39" i="1"/>
  <c r="H89" i="1"/>
  <c r="H27" i="1"/>
  <c r="H129" i="1"/>
  <c r="H143" i="1"/>
  <c r="H100" i="1"/>
  <c r="H128" i="1"/>
  <c r="H96" i="1"/>
  <c r="H131" i="1"/>
  <c r="H37" i="1"/>
  <c r="H21" i="1"/>
  <c r="H25" i="1"/>
  <c r="H60" i="1"/>
  <c r="H58" i="1"/>
  <c r="H82" i="1"/>
  <c r="H97" i="1"/>
  <c r="H45" i="1"/>
  <c r="H31" i="1"/>
  <c r="H85" i="1"/>
  <c r="H26" i="1"/>
  <c r="H40" i="1"/>
  <c r="H49" i="1"/>
  <c r="H140" i="1"/>
  <c r="H93" i="1"/>
  <c r="H12" i="1"/>
  <c r="H56" i="1"/>
  <c r="H113" i="1"/>
  <c r="H132" i="1"/>
  <c r="H9" i="1"/>
  <c r="H35" i="1"/>
  <c r="H146" i="1"/>
  <c r="H123" i="1"/>
  <c r="H109" i="1"/>
  <c r="H54" i="1"/>
  <c r="H11" i="1"/>
  <c r="H99" i="1"/>
  <c r="H127" i="1"/>
  <c r="H142" i="1"/>
  <c r="H144" i="1"/>
  <c r="H112" i="1"/>
  <c r="H8" i="1"/>
  <c r="H102" i="1"/>
  <c r="H22" i="1"/>
  <c r="H98" i="1"/>
  <c r="H77" i="1"/>
  <c r="H53" i="1"/>
  <c r="H38" i="1"/>
  <c r="H133" i="1"/>
  <c r="H46" i="1"/>
  <c r="H90" i="1"/>
  <c r="H103" i="1"/>
  <c r="H83" i="1"/>
  <c r="H59" i="1"/>
  <c r="H87" i="1"/>
  <c r="H63" i="1"/>
  <c r="H42" i="1"/>
  <c r="H10" i="1"/>
  <c r="H124" i="1"/>
  <c r="H62" i="1"/>
  <c r="H32" i="1"/>
  <c r="H135" i="1"/>
  <c r="H34" i="1"/>
  <c r="H91" i="1"/>
  <c r="H126" i="1"/>
  <c r="H95" i="1"/>
  <c r="H94" i="1"/>
  <c r="H47" i="1"/>
  <c r="H61" i="1"/>
</calcChain>
</file>

<file path=xl/sharedStrings.xml><?xml version="1.0" encoding="utf-8"?>
<sst xmlns="http://schemas.openxmlformats.org/spreadsheetml/2006/main" count="268" uniqueCount="136">
  <si>
    <t>Учреждение</t>
  </si>
  <si>
    <t>КФСР</t>
  </si>
  <si>
    <t xml:space="preserve">КБК </t>
  </si>
  <si>
    <t>наименование</t>
  </si>
  <si>
    <t>Первон. план</t>
  </si>
  <si>
    <t>2014г</t>
  </si>
  <si>
    <t>Уточненный  план</t>
  </si>
  <si>
    <t>Струк</t>
  </si>
  <si>
    <t>тура</t>
  </si>
  <si>
    <t>%</t>
  </si>
  <si>
    <t>% исполн.</t>
  </si>
  <si>
    <t>от уточн.</t>
  </si>
  <si>
    <t>плана</t>
  </si>
  <si>
    <t>Содержание Главы поселения</t>
  </si>
  <si>
    <t>з/плата</t>
  </si>
  <si>
    <t>отчисления</t>
  </si>
  <si>
    <t>ИТОГО</t>
  </si>
  <si>
    <t>Содержание Аппарата</t>
  </si>
  <si>
    <t>Услуги связи</t>
  </si>
  <si>
    <t>223/002</t>
  </si>
  <si>
    <t>тепло</t>
  </si>
  <si>
    <t>223/003</t>
  </si>
  <si>
    <t>Электроэнергия.</t>
  </si>
  <si>
    <t>Содержание имущества</t>
  </si>
  <si>
    <t>прочие услуги</t>
  </si>
  <si>
    <t>прочие расходы</t>
  </si>
  <si>
    <t>материальные запасы</t>
  </si>
  <si>
    <t>Эл.энергия</t>
  </si>
  <si>
    <t>приобретение ОС</t>
  </si>
  <si>
    <t>Матер. запасы</t>
  </si>
  <si>
    <t>по соглашению</t>
  </si>
  <si>
    <t>Итого</t>
  </si>
  <si>
    <t>Всего 0104</t>
  </si>
  <si>
    <t xml:space="preserve">Резервный фонд </t>
  </si>
  <si>
    <t>Резервный фонд</t>
  </si>
  <si>
    <t>Итого 0113</t>
  </si>
  <si>
    <t>Всего 0100</t>
  </si>
  <si>
    <t>Воинский учет на территориях, где отсутствуют военные комиссариаты</t>
  </si>
  <si>
    <t>Итого 0409</t>
  </si>
  <si>
    <t>Всего 0400</t>
  </si>
  <si>
    <t>ИТОГО 0501</t>
  </si>
  <si>
    <t>Коммунальное хозяйство</t>
  </si>
  <si>
    <t>223.003</t>
  </si>
  <si>
    <t>Разработка ген.плана</t>
  </si>
  <si>
    <t>ИТОГО 0502</t>
  </si>
  <si>
    <t>223,226,340</t>
  </si>
  <si>
    <t>ИТОГО 0503</t>
  </si>
  <si>
    <t>Всего 0500</t>
  </si>
  <si>
    <t>Культура</t>
  </si>
  <si>
    <t>отчисление</t>
  </si>
  <si>
    <t>Мероприятия</t>
  </si>
  <si>
    <t>Субсидии по оплате ЖКУ</t>
  </si>
  <si>
    <t>Спорт</t>
  </si>
  <si>
    <t>Всего по поселению</t>
  </si>
  <si>
    <t>Приложение №4</t>
  </si>
  <si>
    <t>0102</t>
  </si>
  <si>
    <t>0104</t>
  </si>
  <si>
    <t>0111</t>
  </si>
  <si>
    <t>0113</t>
  </si>
  <si>
    <t>0310</t>
  </si>
  <si>
    <t>0203</t>
  </si>
  <si>
    <t>0409</t>
  </si>
  <si>
    <t>0801</t>
  </si>
  <si>
    <t xml:space="preserve"> </t>
  </si>
  <si>
    <t>Итого по подразделу</t>
  </si>
  <si>
    <t>0501</t>
  </si>
  <si>
    <t>0502</t>
  </si>
  <si>
    <t>0503</t>
  </si>
  <si>
    <t>0500</t>
  </si>
  <si>
    <t>0400</t>
  </si>
  <si>
    <t xml:space="preserve">Всего </t>
  </si>
  <si>
    <t>Всего</t>
  </si>
  <si>
    <t>Газификация жилого фонда с.Аспа (ул.Макарова, Свердлова, Школьная)</t>
  </si>
  <si>
    <t>226;340</t>
  </si>
  <si>
    <t>211;213;223;340</t>
  </si>
  <si>
    <t>Итого 0203</t>
  </si>
  <si>
    <t>Всего 0200</t>
  </si>
  <si>
    <t>Итого 0310</t>
  </si>
  <si>
    <t>Всего 0300</t>
  </si>
  <si>
    <t>Итого по культуре</t>
  </si>
  <si>
    <t>Всего 0800</t>
  </si>
  <si>
    <t>0406</t>
  </si>
  <si>
    <t>По соглашению за финансовый контроль КСП   4100305020</t>
  </si>
  <si>
    <t>По соглашению за финансовый контроль финанс.управл.   4100305030</t>
  </si>
  <si>
    <t>По соглашению за финансовый контроль финанс.управл. по 44-ФЗ     4100305050</t>
  </si>
  <si>
    <t>Выборы Совета депутатов  9000000020</t>
  </si>
  <si>
    <t>0107</t>
  </si>
  <si>
    <t>Отчисления в совет муниципальных образований 4100201010</t>
  </si>
  <si>
    <t>Реализация мероприятий по энергосбережению  4700101010</t>
  </si>
  <si>
    <t>Реализация мероприятий по обеспечению первичных мер пожарной безопасности в границах населенных пунктов  сельского поселения  4300101010</t>
  </si>
  <si>
    <t>Реализация мероприятий по противодействию экстремизму и профилактике тарроризма на территории  сельского поселения 4600101010</t>
  </si>
  <si>
    <t>Итого 0314</t>
  </si>
  <si>
    <t>Содержание автомобильных дорог общего пользования и мостовых сооружений   4200101010</t>
  </si>
  <si>
    <t>Средства местного бюджета 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  42001ST040</t>
  </si>
  <si>
    <t>Передача полномочий на администрирование по ремонту автомобильных дорог общего пользования местного значения сельских поселений  4200101030</t>
  </si>
  <si>
    <t>Организация сбора и вывоза бытовых отходов  4400201010</t>
  </si>
  <si>
    <t>Уличное освещение   4400301010</t>
  </si>
  <si>
    <t>Прочие расходы в области жилищного хозяйства   4400601050</t>
  </si>
  <si>
    <t>Прочие расходы в области коммунального хозяйства (обслужив.газопровода)   4400701020</t>
  </si>
  <si>
    <t>Прочие расходы в области коммунального хозяйства   4400701010</t>
  </si>
  <si>
    <t>Прочие расходы в области коммунального хозяйства  4400701010</t>
  </si>
  <si>
    <t>225;340,851</t>
  </si>
  <si>
    <t xml:space="preserve">Софинансирование мероприятий по формированию комфортной городской среды </t>
  </si>
  <si>
    <t>итого  4500100110</t>
  </si>
  <si>
    <t>Мероприятия   4500201010</t>
  </si>
  <si>
    <t>Субвенция на составление протоколов  410012П040</t>
  </si>
  <si>
    <t>По соглашению за размещение по закупкам  4100305010</t>
  </si>
  <si>
    <t>Управление объектами (инвентарные, кадастровые, оценочные, межевые работы)  4100701010</t>
  </si>
  <si>
    <t>Приобретение муниципального жилищного фонда  4400601030</t>
  </si>
  <si>
    <t>Исполнительский сбор по Постановлению от 04.12.2017 № 59033/17/103351          4400601080</t>
  </si>
  <si>
    <t>Приобретение основных средств</t>
  </si>
  <si>
    <t>Организация и содержание мест захоронения     4400101010</t>
  </si>
  <si>
    <t>Сельский Дом культуры на 200 мест в с.Аспа Уинского района Пермского края</t>
  </si>
  <si>
    <t>450/296</t>
  </si>
  <si>
    <t>2019г</t>
  </si>
  <si>
    <t>По соглашению за финансовый контроль финанс.управл.      4100305040</t>
  </si>
  <si>
    <t>ЦБУ Уинский район 4100305060</t>
  </si>
  <si>
    <t>Страхование опасных объектов   4100801010</t>
  </si>
  <si>
    <t>Мероприятия в области водного хозяйства  4100801010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</si>
  <si>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  42001ST040</t>
  </si>
  <si>
    <t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 42001ST040</t>
  </si>
  <si>
    <t>Выплата пособий</t>
  </si>
  <si>
    <t>Основное мероприятие "Меры социальной помощи и поддержки отдельных категорий населения"</t>
  </si>
  <si>
    <t>пенсии</t>
  </si>
  <si>
    <t>пожарная служба  0310</t>
  </si>
  <si>
    <t>Библиотека  0801</t>
  </si>
  <si>
    <t>ИТОГО   4100101090</t>
  </si>
  <si>
    <t>Отчет по исполнению бюджета   Аспинского сельского поселения по расходам за 2019 год</t>
  </si>
  <si>
    <t>Факт за 2019 год</t>
  </si>
  <si>
    <t>страхование</t>
  </si>
  <si>
    <t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  410012Р210</t>
  </si>
  <si>
    <t>Передача исполнительно-распорядительных полномочий по решению вопросов местного значения  4100305070</t>
  </si>
  <si>
    <t>Передача исполнительно-распорядительных полномочий по решению вопросов местного значения   4300101020</t>
  </si>
  <si>
    <t>Благоустройство    4400501010</t>
  </si>
  <si>
    <t>310,340</t>
  </si>
  <si>
    <t>к решению Думы Уинского муниципального округа от  23.04.2020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</si>
</sst>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10" fontId="2" fillId="0" borderId="6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topLeftCell="C1" workbookViewId="0">
      <selection activeCell="L9" sqref="L9"/>
    </sheetView>
  </sheetViews>
  <sheetFormatPr defaultRowHeight="14.4" x14ac:dyDescent="0.3"/>
  <cols>
    <col min="1" max="1" width="35.44140625" customWidth="1"/>
    <col min="2" max="2" width="10.109375" customWidth="1"/>
    <col min="3" max="3" width="10.6640625" customWidth="1"/>
    <col min="4" max="4" width="29.33203125" customWidth="1"/>
    <col min="5" max="5" width="17.44140625" customWidth="1"/>
    <col min="6" max="6" width="17.5546875" customWidth="1"/>
    <col min="7" max="7" width="16.6640625" customWidth="1"/>
    <col min="8" max="8" width="12.5546875" customWidth="1"/>
    <col min="9" max="9" width="15" customWidth="1"/>
    <col min="10" max="10" width="11.88671875" customWidth="1"/>
    <col min="11" max="11" width="12.109375" customWidth="1"/>
  </cols>
  <sheetData>
    <row r="1" spans="1:9" x14ac:dyDescent="0.3">
      <c r="F1" s="29" t="s">
        <v>54</v>
      </c>
      <c r="G1" s="29"/>
      <c r="H1" s="29"/>
    </row>
    <row r="2" spans="1:9" ht="36" customHeight="1" x14ac:dyDescent="0.3">
      <c r="F2" s="36" t="s">
        <v>135</v>
      </c>
      <c r="G2" s="36"/>
      <c r="H2" s="36"/>
      <c r="I2" s="36"/>
    </row>
    <row r="3" spans="1:9" ht="18.600000000000001" thickBot="1" x14ac:dyDescent="0.4">
      <c r="A3" s="1" t="s">
        <v>127</v>
      </c>
    </row>
    <row r="4" spans="1:9" ht="15.75" customHeight="1" x14ac:dyDescent="0.3">
      <c r="A4" s="30" t="s">
        <v>0</v>
      </c>
      <c r="B4" s="30" t="s">
        <v>1</v>
      </c>
      <c r="C4" s="30" t="s">
        <v>2</v>
      </c>
      <c r="D4" s="30" t="s">
        <v>3</v>
      </c>
      <c r="E4" s="2" t="s">
        <v>4</v>
      </c>
      <c r="F4" s="2" t="s">
        <v>6</v>
      </c>
      <c r="G4" s="33" t="s">
        <v>128</v>
      </c>
      <c r="H4" s="2" t="s">
        <v>7</v>
      </c>
      <c r="I4" s="2" t="s">
        <v>10</v>
      </c>
    </row>
    <row r="5" spans="1:9" ht="14.25" customHeight="1" x14ac:dyDescent="0.3">
      <c r="A5" s="31"/>
      <c r="B5" s="31"/>
      <c r="C5" s="31"/>
      <c r="D5" s="31"/>
      <c r="E5" s="3" t="s">
        <v>114</v>
      </c>
      <c r="F5" s="3" t="s">
        <v>114</v>
      </c>
      <c r="G5" s="34"/>
      <c r="H5" s="3" t="s">
        <v>8</v>
      </c>
      <c r="I5" s="3" t="s">
        <v>11</v>
      </c>
    </row>
    <row r="6" spans="1:9" ht="15.75" customHeight="1" x14ac:dyDescent="0.3">
      <c r="A6" s="31"/>
      <c r="B6" s="31"/>
      <c r="C6" s="31"/>
      <c r="D6" s="31"/>
      <c r="E6" s="4"/>
      <c r="F6" s="4"/>
      <c r="G6" s="34"/>
      <c r="H6" s="3" t="s">
        <v>9</v>
      </c>
      <c r="I6" s="3" t="s">
        <v>12</v>
      </c>
    </row>
    <row r="7" spans="1:9" ht="0.75" customHeight="1" thickBot="1" x14ac:dyDescent="0.35">
      <c r="A7" s="32"/>
      <c r="B7" s="32"/>
      <c r="C7" s="32"/>
      <c r="D7" s="32"/>
      <c r="E7" s="5"/>
      <c r="F7" s="5"/>
      <c r="G7" s="35"/>
      <c r="H7" s="5"/>
      <c r="I7" s="6" t="s">
        <v>5</v>
      </c>
    </row>
    <row r="8" spans="1:9" ht="22.5" customHeight="1" thickBot="1" x14ac:dyDescent="0.35">
      <c r="A8" s="13" t="s">
        <v>13</v>
      </c>
      <c r="B8" s="16" t="s">
        <v>55</v>
      </c>
      <c r="C8" s="6">
        <v>211</v>
      </c>
      <c r="D8" s="6" t="s">
        <v>14</v>
      </c>
      <c r="E8" s="17">
        <v>555335</v>
      </c>
      <c r="F8" s="17">
        <v>555335</v>
      </c>
      <c r="G8" s="17">
        <v>540203.93000000005</v>
      </c>
      <c r="H8" s="18">
        <f t="shared" ref="H8:H24" si="0">G8/$G$147</f>
        <v>4.4181200142017402E-2</v>
      </c>
      <c r="I8" s="18">
        <f>G8/F8</f>
        <v>0.97275325704304616</v>
      </c>
    </row>
    <row r="9" spans="1:9" ht="21.9" customHeight="1" thickBot="1" x14ac:dyDescent="0.35">
      <c r="A9" s="11"/>
      <c r="B9" s="6"/>
      <c r="C9" s="6">
        <v>213</v>
      </c>
      <c r="D9" s="6" t="s">
        <v>15</v>
      </c>
      <c r="E9" s="17">
        <v>167715</v>
      </c>
      <c r="F9" s="17">
        <v>167715</v>
      </c>
      <c r="G9" s="17">
        <v>161934.41</v>
      </c>
      <c r="H9" s="18">
        <f t="shared" si="0"/>
        <v>1.3243992094040306E-2</v>
      </c>
      <c r="I9" s="18">
        <f t="shared" ref="I9:I107" si="1">G9/F9</f>
        <v>0.96553325582088667</v>
      </c>
    </row>
    <row r="10" spans="1:9" ht="21.9" customHeight="1" thickBot="1" x14ac:dyDescent="0.35">
      <c r="A10" s="13" t="s">
        <v>16</v>
      </c>
      <c r="B10" s="19"/>
      <c r="C10" s="20"/>
      <c r="D10" s="20"/>
      <c r="E10" s="21">
        <f>E8+E9</f>
        <v>723050</v>
      </c>
      <c r="F10" s="21">
        <f t="shared" ref="F10:G10" si="2">F8+F9</f>
        <v>723050</v>
      </c>
      <c r="G10" s="21">
        <f t="shared" si="2"/>
        <v>702138.34000000008</v>
      </c>
      <c r="H10" s="18">
        <f t="shared" si="0"/>
        <v>5.7425192236057708E-2</v>
      </c>
      <c r="I10" s="18">
        <f t="shared" si="1"/>
        <v>0.97107854228614909</v>
      </c>
    </row>
    <row r="11" spans="1:9" ht="30.75" customHeight="1" thickBot="1" x14ac:dyDescent="0.35">
      <c r="A11" s="13" t="s">
        <v>17</v>
      </c>
      <c r="B11" s="16" t="s">
        <v>56</v>
      </c>
      <c r="C11" s="6">
        <v>211</v>
      </c>
      <c r="D11" s="6" t="s">
        <v>14</v>
      </c>
      <c r="E11" s="17">
        <v>1760767</v>
      </c>
      <c r="F11" s="17">
        <v>1257668.04</v>
      </c>
      <c r="G11" s="17">
        <v>1137968.24</v>
      </c>
      <c r="H11" s="18">
        <f t="shared" si="0"/>
        <v>9.3070042209243614E-2</v>
      </c>
      <c r="I11" s="18">
        <f t="shared" si="1"/>
        <v>0.90482401063479356</v>
      </c>
    </row>
    <row r="12" spans="1:9" ht="21.9" customHeight="1" thickBot="1" x14ac:dyDescent="0.35">
      <c r="A12" s="11"/>
      <c r="B12" s="19"/>
      <c r="C12" s="6">
        <v>213</v>
      </c>
      <c r="D12" s="6" t="s">
        <v>15</v>
      </c>
      <c r="E12" s="17">
        <v>531756</v>
      </c>
      <c r="F12" s="17">
        <v>417561.63</v>
      </c>
      <c r="G12" s="17">
        <v>326666.78999999998</v>
      </c>
      <c r="H12" s="18">
        <f t="shared" si="0"/>
        <v>2.671681938474673E-2</v>
      </c>
      <c r="I12" s="18">
        <f t="shared" si="1"/>
        <v>0.78231994160957741</v>
      </c>
    </row>
    <row r="13" spans="1:9" ht="21.9" customHeight="1" thickBot="1" x14ac:dyDescent="0.35">
      <c r="A13" s="11"/>
      <c r="B13" s="19"/>
      <c r="C13" s="6">
        <v>221</v>
      </c>
      <c r="D13" s="6" t="s">
        <v>18</v>
      </c>
      <c r="E13" s="17">
        <v>75610</v>
      </c>
      <c r="F13" s="17">
        <v>69106</v>
      </c>
      <c r="G13" s="17">
        <v>61245.23</v>
      </c>
      <c r="H13" s="18">
        <f t="shared" si="0"/>
        <v>5.0090116233954245E-3</v>
      </c>
      <c r="I13" s="18">
        <f t="shared" si="1"/>
        <v>0.88625054264463288</v>
      </c>
    </row>
    <row r="14" spans="1:9" ht="31.5" customHeight="1" thickBot="1" x14ac:dyDescent="0.35">
      <c r="A14" s="11"/>
      <c r="B14" s="19"/>
      <c r="C14" s="6">
        <v>310</v>
      </c>
      <c r="D14" s="6" t="s">
        <v>110</v>
      </c>
      <c r="E14" s="17"/>
      <c r="F14" s="17">
        <v>8210</v>
      </c>
      <c r="G14" s="17">
        <v>8210</v>
      </c>
      <c r="H14" s="18">
        <f t="shared" si="0"/>
        <v>6.7146429898420554E-4</v>
      </c>
      <c r="I14" s="18">
        <f t="shared" si="1"/>
        <v>1</v>
      </c>
    </row>
    <row r="15" spans="1:9" ht="21.9" customHeight="1" thickBot="1" x14ac:dyDescent="0.35">
      <c r="A15" s="11"/>
      <c r="B15" s="19"/>
      <c r="C15" s="6" t="s">
        <v>19</v>
      </c>
      <c r="D15" s="6" t="s">
        <v>20</v>
      </c>
      <c r="E15" s="17">
        <v>73000</v>
      </c>
      <c r="F15" s="17">
        <v>78000</v>
      </c>
      <c r="G15" s="17">
        <v>51181.25</v>
      </c>
      <c r="H15" s="18">
        <f t="shared" si="0"/>
        <v>4.185917436344137E-3</v>
      </c>
      <c r="I15" s="18">
        <f t="shared" si="1"/>
        <v>0.65616987179487174</v>
      </c>
    </row>
    <row r="16" spans="1:9" ht="21.9" customHeight="1" thickBot="1" x14ac:dyDescent="0.35">
      <c r="A16" s="11"/>
      <c r="B16" s="19"/>
      <c r="C16" s="6" t="s">
        <v>21</v>
      </c>
      <c r="D16" s="6" t="s">
        <v>22</v>
      </c>
      <c r="E16" s="17">
        <v>61687</v>
      </c>
      <c r="F16" s="17">
        <v>70687</v>
      </c>
      <c r="G16" s="17">
        <v>54454.02</v>
      </c>
      <c r="H16" s="18">
        <f t="shared" si="0"/>
        <v>4.4535846974630821E-3</v>
      </c>
      <c r="I16" s="18">
        <f t="shared" si="1"/>
        <v>0.77035409622702899</v>
      </c>
    </row>
    <row r="17" spans="1:9" ht="21.9" customHeight="1" thickBot="1" x14ac:dyDescent="0.35">
      <c r="A17" s="11"/>
      <c r="B17" s="19"/>
      <c r="C17" s="6">
        <v>225</v>
      </c>
      <c r="D17" s="6" t="s">
        <v>23</v>
      </c>
      <c r="E17" s="17">
        <v>25860</v>
      </c>
      <c r="F17" s="17">
        <v>85945</v>
      </c>
      <c r="G17" s="17">
        <v>65924.600000000006</v>
      </c>
      <c r="H17" s="18">
        <f t="shared" si="0"/>
        <v>5.3917192843866207E-3</v>
      </c>
      <c r="I17" s="18">
        <f t="shared" si="1"/>
        <v>0.76705567514107864</v>
      </c>
    </row>
    <row r="18" spans="1:9" ht="21.9" customHeight="1" thickBot="1" x14ac:dyDescent="0.35">
      <c r="A18" s="11"/>
      <c r="B18" s="19"/>
      <c r="C18" s="6">
        <v>226</v>
      </c>
      <c r="D18" s="6" t="s">
        <v>24</v>
      </c>
      <c r="E18" s="17">
        <v>121359</v>
      </c>
      <c r="F18" s="17">
        <v>241291.01</v>
      </c>
      <c r="G18" s="17">
        <v>223250.52</v>
      </c>
      <c r="H18" s="18">
        <f t="shared" si="0"/>
        <v>1.8258800719812344E-2</v>
      </c>
      <c r="I18" s="18">
        <f t="shared" si="1"/>
        <v>0.92523347637361197</v>
      </c>
    </row>
    <row r="19" spans="1:9" ht="21.9" customHeight="1" thickBot="1" x14ac:dyDescent="0.35">
      <c r="A19" s="27"/>
      <c r="B19" s="19"/>
      <c r="C19" s="6">
        <v>227</v>
      </c>
      <c r="D19" s="6" t="s">
        <v>129</v>
      </c>
      <c r="E19" s="17"/>
      <c r="F19" s="17">
        <v>5704.78</v>
      </c>
      <c r="G19" s="17">
        <v>5704.78</v>
      </c>
      <c r="H19" s="18">
        <f t="shared" si="0"/>
        <v>4.665719979974562E-4</v>
      </c>
      <c r="I19" s="18">
        <f t="shared" si="1"/>
        <v>1</v>
      </c>
    </row>
    <row r="20" spans="1:9" ht="21.9" customHeight="1" thickBot="1" x14ac:dyDescent="0.35">
      <c r="A20" s="25"/>
      <c r="B20" s="19"/>
      <c r="C20" s="6">
        <v>264</v>
      </c>
      <c r="D20" s="6"/>
      <c r="E20" s="17"/>
      <c r="F20" s="17">
        <v>108000.08</v>
      </c>
      <c r="G20" s="17">
        <v>108000.08</v>
      </c>
      <c r="H20" s="18">
        <f t="shared" si="0"/>
        <v>8.8329108413444709E-3</v>
      </c>
      <c r="I20" s="18">
        <f t="shared" si="1"/>
        <v>1</v>
      </c>
    </row>
    <row r="21" spans="1:9" ht="21.9" customHeight="1" thickBot="1" x14ac:dyDescent="0.35">
      <c r="A21" s="11"/>
      <c r="B21" s="6"/>
      <c r="C21" s="6">
        <v>291</v>
      </c>
      <c r="D21" s="6" t="s">
        <v>25</v>
      </c>
      <c r="E21" s="17">
        <v>19368</v>
      </c>
      <c r="F21" s="17">
        <v>43859.78</v>
      </c>
      <c r="G21" s="17">
        <v>42637.58</v>
      </c>
      <c r="H21" s="18">
        <f t="shared" si="0"/>
        <v>3.4871635523852597E-3</v>
      </c>
      <c r="I21" s="18">
        <f t="shared" si="1"/>
        <v>0.97213392315237335</v>
      </c>
    </row>
    <row r="22" spans="1:9" ht="21.9" customHeight="1" thickBot="1" x14ac:dyDescent="0.35">
      <c r="A22" s="11"/>
      <c r="B22" s="6"/>
      <c r="C22" s="6">
        <v>266</v>
      </c>
      <c r="D22" s="6" t="s">
        <v>121</v>
      </c>
      <c r="E22" s="17">
        <v>286778</v>
      </c>
      <c r="F22" s="17">
        <v>53011.89</v>
      </c>
      <c r="G22" s="17">
        <v>53011.89</v>
      </c>
      <c r="H22" s="18">
        <f t="shared" si="0"/>
        <v>4.3356384356489416E-3</v>
      </c>
      <c r="I22" s="18">
        <f t="shared" si="1"/>
        <v>1</v>
      </c>
    </row>
    <row r="23" spans="1:9" ht="21.9" customHeight="1" thickBot="1" x14ac:dyDescent="0.35">
      <c r="A23" s="11"/>
      <c r="B23" s="6"/>
      <c r="C23" s="6">
        <v>340</v>
      </c>
      <c r="D23" s="6" t="s">
        <v>26</v>
      </c>
      <c r="E23" s="17">
        <v>93464</v>
      </c>
      <c r="F23" s="17">
        <v>325343.89</v>
      </c>
      <c r="G23" s="17">
        <v>278947.71999999997</v>
      </c>
      <c r="H23" s="18">
        <f t="shared" si="0"/>
        <v>2.2814060324365702E-2</v>
      </c>
      <c r="I23" s="18">
        <f t="shared" si="1"/>
        <v>0.8573934491285512</v>
      </c>
    </row>
    <row r="24" spans="1:9" ht="21.75" customHeight="1" thickBot="1" x14ac:dyDescent="0.35">
      <c r="A24" s="13" t="s">
        <v>16</v>
      </c>
      <c r="B24" s="20"/>
      <c r="C24" s="20"/>
      <c r="D24" s="20"/>
      <c r="E24" s="21">
        <f>E11+E12+E13+E14+E15+E16+E17+E18+E21+E22+E23</f>
        <v>3049649</v>
      </c>
      <c r="F24" s="21">
        <f>F11+F12+F13+F14+F15+F16+F17+F18+F19+F20+F21+F22+F23</f>
        <v>2764389.0999999996</v>
      </c>
      <c r="G24" s="21">
        <f>G11+G12+G13+G14+G15+G16+G17+G18+G19+G20+G21+G22+G23</f>
        <v>2417202.7000000002</v>
      </c>
      <c r="H24" s="18">
        <f t="shared" si="0"/>
        <v>0.197693704806118</v>
      </c>
      <c r="I24" s="18">
        <f t="shared" si="1"/>
        <v>0.87440754993571657</v>
      </c>
    </row>
    <row r="25" spans="1:9" ht="21.75" hidden="1" customHeight="1" thickBot="1" x14ac:dyDescent="0.35">
      <c r="A25" s="13"/>
      <c r="B25" s="19"/>
      <c r="C25" s="6"/>
      <c r="D25" s="6"/>
      <c r="E25" s="17"/>
      <c r="F25" s="17"/>
      <c r="G25" s="17"/>
      <c r="H25" s="18">
        <f t="shared" ref="H25" si="3">G25/$G$147</f>
        <v>0</v>
      </c>
      <c r="I25" s="18" t="e">
        <f t="shared" ref="I25" si="4">G25/F25</f>
        <v>#DIV/0!</v>
      </c>
    </row>
    <row r="26" spans="1:9" ht="21.75" hidden="1" customHeight="1" thickBot="1" x14ac:dyDescent="0.35">
      <c r="A26" s="13"/>
      <c r="B26" s="16"/>
      <c r="C26" s="6"/>
      <c r="D26" s="6"/>
      <c r="E26" s="17"/>
      <c r="F26" s="17"/>
      <c r="G26" s="17"/>
      <c r="H26" s="18">
        <f t="shared" ref="H26:H59" si="5">G26/$G$147</f>
        <v>0</v>
      </c>
      <c r="I26" s="18" t="e">
        <f t="shared" si="1"/>
        <v>#DIV/0!</v>
      </c>
    </row>
    <row r="27" spans="1:9" ht="21.75" hidden="1" customHeight="1" thickBot="1" x14ac:dyDescent="0.35">
      <c r="A27" s="11"/>
      <c r="B27" s="6"/>
      <c r="C27" s="6"/>
      <c r="D27" s="6"/>
      <c r="E27" s="17"/>
      <c r="F27" s="17"/>
      <c r="G27" s="17"/>
      <c r="H27" s="18">
        <f t="shared" si="5"/>
        <v>0</v>
      </c>
      <c r="I27" s="18" t="e">
        <f t="shared" si="1"/>
        <v>#DIV/0!</v>
      </c>
    </row>
    <row r="28" spans="1:9" ht="21.75" hidden="1" customHeight="1" thickBot="1" x14ac:dyDescent="0.35">
      <c r="A28" s="11"/>
      <c r="B28" s="6"/>
      <c r="C28" s="6"/>
      <c r="D28" s="6"/>
      <c r="E28" s="17"/>
      <c r="F28" s="17"/>
      <c r="G28" s="17"/>
      <c r="H28" s="18">
        <f t="shared" si="5"/>
        <v>0</v>
      </c>
      <c r="I28" s="18" t="e">
        <f t="shared" si="1"/>
        <v>#DIV/0!</v>
      </c>
    </row>
    <row r="29" spans="1:9" ht="36.75" hidden="1" customHeight="1" thickBot="1" x14ac:dyDescent="0.35">
      <c r="A29" s="11"/>
      <c r="B29" s="6"/>
      <c r="C29" s="6"/>
      <c r="D29" s="6"/>
      <c r="E29" s="17"/>
      <c r="F29" s="17"/>
      <c r="G29" s="17"/>
      <c r="H29" s="18">
        <f t="shared" si="5"/>
        <v>0</v>
      </c>
      <c r="I29" s="18" t="e">
        <f t="shared" si="1"/>
        <v>#DIV/0!</v>
      </c>
    </row>
    <row r="30" spans="1:9" ht="21.75" hidden="1" customHeight="1" thickBot="1" x14ac:dyDescent="0.35">
      <c r="A30" s="11"/>
      <c r="B30" s="6"/>
      <c r="C30" s="6"/>
      <c r="D30" s="6"/>
      <c r="E30" s="17"/>
      <c r="F30" s="17"/>
      <c r="G30" s="17"/>
      <c r="H30" s="18">
        <f t="shared" si="5"/>
        <v>0</v>
      </c>
      <c r="I30" s="18" t="e">
        <f t="shared" si="1"/>
        <v>#DIV/0!</v>
      </c>
    </row>
    <row r="31" spans="1:9" ht="21.75" hidden="1" customHeight="1" thickBot="1" x14ac:dyDescent="0.35">
      <c r="A31" s="11"/>
      <c r="B31" s="6"/>
      <c r="C31" s="6"/>
      <c r="D31" s="6"/>
      <c r="E31" s="17"/>
      <c r="F31" s="17"/>
      <c r="G31" s="17"/>
      <c r="H31" s="18">
        <f t="shared" si="5"/>
        <v>0</v>
      </c>
      <c r="I31" s="18" t="e">
        <f t="shared" si="1"/>
        <v>#DIV/0!</v>
      </c>
    </row>
    <row r="32" spans="1:9" ht="21.75" hidden="1" customHeight="1" thickBot="1" x14ac:dyDescent="0.35">
      <c r="A32" s="11"/>
      <c r="B32" s="6"/>
      <c r="C32" s="6"/>
      <c r="D32" s="6"/>
      <c r="E32" s="17"/>
      <c r="F32" s="17"/>
      <c r="G32" s="17"/>
      <c r="H32" s="18">
        <f t="shared" si="5"/>
        <v>0</v>
      </c>
      <c r="I32" s="18" t="e">
        <f t="shared" si="1"/>
        <v>#DIV/0!</v>
      </c>
    </row>
    <row r="33" spans="1:9" ht="21.75" hidden="1" customHeight="1" thickBot="1" x14ac:dyDescent="0.35">
      <c r="A33" s="13"/>
      <c r="B33" s="20"/>
      <c r="C33" s="20"/>
      <c r="D33" s="20"/>
      <c r="E33" s="21"/>
      <c r="F33" s="21">
        <f>F25+F26+F27+F28+F29+F30+F31+F32</f>
        <v>0</v>
      </c>
      <c r="G33" s="21">
        <f>G25+G26+G27+G28+G29+G30+G31+G32</f>
        <v>0</v>
      </c>
      <c r="H33" s="18">
        <f t="shared" si="5"/>
        <v>0</v>
      </c>
      <c r="I33" s="18" t="e">
        <f t="shared" si="1"/>
        <v>#DIV/0!</v>
      </c>
    </row>
    <row r="34" spans="1:9" ht="0.75" customHeight="1" thickBot="1" x14ac:dyDescent="0.35">
      <c r="A34" s="13"/>
      <c r="B34" s="16"/>
      <c r="C34" s="6"/>
      <c r="D34" s="6"/>
      <c r="E34" s="17"/>
      <c r="F34" s="17"/>
      <c r="G34" s="17"/>
      <c r="H34" s="18">
        <f t="shared" si="5"/>
        <v>0</v>
      </c>
      <c r="I34" s="18" t="e">
        <f t="shared" si="1"/>
        <v>#DIV/0!</v>
      </c>
    </row>
    <row r="35" spans="1:9" ht="21.75" hidden="1" customHeight="1" thickBot="1" x14ac:dyDescent="0.35">
      <c r="A35" s="11"/>
      <c r="B35" s="6"/>
      <c r="C35" s="6"/>
      <c r="D35" s="6"/>
      <c r="E35" s="17"/>
      <c r="F35" s="17"/>
      <c r="G35" s="17"/>
      <c r="H35" s="18">
        <f t="shared" si="5"/>
        <v>0</v>
      </c>
      <c r="I35" s="18" t="e">
        <f t="shared" si="1"/>
        <v>#DIV/0!</v>
      </c>
    </row>
    <row r="36" spans="1:9" ht="21.75" hidden="1" customHeight="1" thickBot="1" x14ac:dyDescent="0.35">
      <c r="A36" s="11"/>
      <c r="B36" s="6"/>
      <c r="C36" s="6"/>
      <c r="D36" s="6"/>
      <c r="E36" s="17"/>
      <c r="F36" s="17"/>
      <c r="G36" s="17"/>
      <c r="H36" s="18">
        <f t="shared" si="5"/>
        <v>0</v>
      </c>
      <c r="I36" s="18" t="e">
        <f t="shared" si="1"/>
        <v>#DIV/0!</v>
      </c>
    </row>
    <row r="37" spans="1:9" ht="21.75" hidden="1" customHeight="1" thickBot="1" x14ac:dyDescent="0.35">
      <c r="A37" s="11"/>
      <c r="B37" s="6"/>
      <c r="C37" s="6"/>
      <c r="D37" s="6"/>
      <c r="E37" s="17"/>
      <c r="F37" s="17"/>
      <c r="G37" s="17"/>
      <c r="H37" s="18">
        <f t="shared" si="5"/>
        <v>0</v>
      </c>
      <c r="I37" s="18" t="e">
        <f t="shared" si="1"/>
        <v>#DIV/0!</v>
      </c>
    </row>
    <row r="38" spans="1:9" ht="21.75" hidden="1" customHeight="1" thickBot="1" x14ac:dyDescent="0.35">
      <c r="A38" s="11"/>
      <c r="B38" s="6"/>
      <c r="C38" s="6"/>
      <c r="D38" s="6"/>
      <c r="E38" s="17"/>
      <c r="F38" s="17"/>
      <c r="G38" s="17"/>
      <c r="H38" s="18">
        <f t="shared" si="5"/>
        <v>0</v>
      </c>
      <c r="I38" s="18" t="e">
        <f t="shared" si="1"/>
        <v>#DIV/0!</v>
      </c>
    </row>
    <row r="39" spans="1:9" ht="21.75" hidden="1" customHeight="1" thickBot="1" x14ac:dyDescent="0.35">
      <c r="A39" s="11"/>
      <c r="B39" s="6"/>
      <c r="C39" s="6"/>
      <c r="D39" s="6"/>
      <c r="E39" s="17"/>
      <c r="F39" s="17"/>
      <c r="G39" s="17"/>
      <c r="H39" s="18">
        <f t="shared" si="5"/>
        <v>0</v>
      </c>
      <c r="I39" s="18" t="e">
        <f t="shared" si="1"/>
        <v>#DIV/0!</v>
      </c>
    </row>
    <row r="40" spans="1:9" ht="42.75" hidden="1" customHeight="1" thickBot="1" x14ac:dyDescent="0.35">
      <c r="A40" s="11"/>
      <c r="B40" s="6"/>
      <c r="C40" s="6"/>
      <c r="D40" s="6"/>
      <c r="E40" s="17"/>
      <c r="F40" s="17"/>
      <c r="G40" s="17"/>
      <c r="H40" s="18">
        <f t="shared" si="5"/>
        <v>0</v>
      </c>
      <c r="I40" s="18" t="e">
        <f t="shared" si="1"/>
        <v>#DIV/0!</v>
      </c>
    </row>
    <row r="41" spans="1:9" ht="21.75" hidden="1" customHeight="1" thickBot="1" x14ac:dyDescent="0.35">
      <c r="A41" s="11"/>
      <c r="B41" s="6"/>
      <c r="C41" s="6"/>
      <c r="D41" s="6"/>
      <c r="E41" s="17"/>
      <c r="F41" s="17"/>
      <c r="G41" s="17"/>
      <c r="H41" s="18">
        <f t="shared" si="5"/>
        <v>0</v>
      </c>
      <c r="I41" s="18" t="e">
        <f t="shared" si="1"/>
        <v>#DIV/0!</v>
      </c>
    </row>
    <row r="42" spans="1:9" ht="39" hidden="1" customHeight="1" thickBot="1" x14ac:dyDescent="0.35">
      <c r="A42" s="11"/>
      <c r="B42" s="6"/>
      <c r="C42" s="6"/>
      <c r="D42" s="6"/>
      <c r="E42" s="17"/>
      <c r="F42" s="17"/>
      <c r="G42" s="17"/>
      <c r="H42" s="18">
        <f t="shared" si="5"/>
        <v>0</v>
      </c>
      <c r="I42" s="18" t="e">
        <f t="shared" si="1"/>
        <v>#DIV/0!</v>
      </c>
    </row>
    <row r="43" spans="1:9" ht="21.75" hidden="1" customHeight="1" thickBot="1" x14ac:dyDescent="0.35">
      <c r="A43" s="13"/>
      <c r="B43" s="20"/>
      <c r="C43" s="20"/>
      <c r="D43" s="20"/>
      <c r="E43" s="21"/>
      <c r="F43" s="21">
        <f>F34+F35+F36+F37+F38+F39+F40+F41+F42</f>
        <v>0</v>
      </c>
      <c r="G43" s="21">
        <f>G34+G35+G36+G37+G38+G39+G40+G41+G42</f>
        <v>0</v>
      </c>
      <c r="H43" s="18">
        <f t="shared" si="5"/>
        <v>0</v>
      </c>
      <c r="I43" s="18" t="e">
        <f t="shared" si="1"/>
        <v>#DIV/0!</v>
      </c>
    </row>
    <row r="44" spans="1:9" ht="38.25" customHeight="1" thickBot="1" x14ac:dyDescent="0.35">
      <c r="A44" s="12" t="s">
        <v>106</v>
      </c>
      <c r="B44" s="20"/>
      <c r="C44" s="20"/>
      <c r="D44" s="6" t="s">
        <v>30</v>
      </c>
      <c r="E44" s="17">
        <v>950</v>
      </c>
      <c r="F44" s="17">
        <v>950</v>
      </c>
      <c r="G44" s="17">
        <v>950</v>
      </c>
      <c r="H44" s="18">
        <f t="shared" si="5"/>
        <v>7.7696843366016464E-5</v>
      </c>
      <c r="I44" s="18">
        <f t="shared" si="1"/>
        <v>1</v>
      </c>
    </row>
    <row r="45" spans="1:9" ht="63.75" customHeight="1" thickBot="1" x14ac:dyDescent="0.35">
      <c r="A45" s="11" t="s">
        <v>83</v>
      </c>
      <c r="B45" s="16" t="s">
        <v>56</v>
      </c>
      <c r="C45" s="6">
        <v>251</v>
      </c>
      <c r="D45" s="6" t="s">
        <v>30</v>
      </c>
      <c r="E45" s="17">
        <v>29643</v>
      </c>
      <c r="F45" s="17">
        <v>29643</v>
      </c>
      <c r="G45" s="17">
        <v>29643</v>
      </c>
      <c r="H45" s="18">
        <f t="shared" si="5"/>
        <v>2.4243868714724486E-3</v>
      </c>
      <c r="I45" s="18">
        <f t="shared" si="1"/>
        <v>1</v>
      </c>
    </row>
    <row r="46" spans="1:9" ht="39" customHeight="1" thickBot="1" x14ac:dyDescent="0.35">
      <c r="A46" s="12" t="s">
        <v>105</v>
      </c>
      <c r="B46" s="16" t="s">
        <v>56</v>
      </c>
      <c r="C46" s="6"/>
      <c r="D46" s="6"/>
      <c r="E46" s="17">
        <v>1000</v>
      </c>
      <c r="F46" s="17">
        <v>1000</v>
      </c>
      <c r="G46" s="17"/>
      <c r="H46" s="18">
        <f t="shared" si="5"/>
        <v>0</v>
      </c>
      <c r="I46" s="18">
        <f t="shared" si="1"/>
        <v>0</v>
      </c>
    </row>
    <row r="47" spans="1:9" ht="57.75" customHeight="1" thickBot="1" x14ac:dyDescent="0.35">
      <c r="A47" s="11" t="s">
        <v>82</v>
      </c>
      <c r="B47" s="16" t="s">
        <v>56</v>
      </c>
      <c r="C47" s="6">
        <v>251</v>
      </c>
      <c r="D47" s="6" t="s">
        <v>30</v>
      </c>
      <c r="E47" s="17">
        <v>47035</v>
      </c>
      <c r="F47" s="17">
        <v>47035</v>
      </c>
      <c r="G47" s="17">
        <v>47035</v>
      </c>
      <c r="H47" s="18">
        <f t="shared" si="5"/>
        <v>3.8468116081269311E-3</v>
      </c>
      <c r="I47" s="18">
        <f t="shared" si="1"/>
        <v>1</v>
      </c>
    </row>
    <row r="48" spans="1:9" ht="57.75" customHeight="1" thickBot="1" x14ac:dyDescent="0.35">
      <c r="A48" s="24" t="s">
        <v>115</v>
      </c>
      <c r="B48" s="16" t="s">
        <v>56</v>
      </c>
      <c r="C48" s="6">
        <v>251</v>
      </c>
      <c r="D48" s="6" t="s">
        <v>30</v>
      </c>
      <c r="E48" s="17">
        <v>36900</v>
      </c>
      <c r="F48" s="17">
        <v>36900</v>
      </c>
      <c r="G48" s="17">
        <v>36900</v>
      </c>
      <c r="H48" s="18">
        <f t="shared" si="5"/>
        <v>3.0179089686379027E-3</v>
      </c>
      <c r="I48" s="18">
        <f t="shared" si="1"/>
        <v>1</v>
      </c>
    </row>
    <row r="49" spans="1:9" ht="74.25" customHeight="1" thickBot="1" x14ac:dyDescent="0.35">
      <c r="A49" s="11" t="s">
        <v>84</v>
      </c>
      <c r="B49" s="16" t="s">
        <v>56</v>
      </c>
      <c r="C49" s="6">
        <v>251</v>
      </c>
      <c r="D49" s="6" t="s">
        <v>30</v>
      </c>
      <c r="E49" s="17">
        <v>1447</v>
      </c>
      <c r="F49" s="17">
        <v>1447</v>
      </c>
      <c r="G49" s="17">
        <v>1447</v>
      </c>
      <c r="H49" s="18">
        <f t="shared" si="5"/>
        <v>1.1834456036907982E-4</v>
      </c>
      <c r="I49" s="18">
        <f t="shared" si="1"/>
        <v>1</v>
      </c>
    </row>
    <row r="50" spans="1:9" ht="121.5" customHeight="1" thickBot="1" x14ac:dyDescent="0.35">
      <c r="A50" s="27" t="s">
        <v>130</v>
      </c>
      <c r="B50" s="16"/>
      <c r="C50" s="6"/>
      <c r="D50" s="6"/>
      <c r="E50" s="17"/>
      <c r="F50" s="17">
        <v>112332.06</v>
      </c>
      <c r="G50" s="17">
        <v>112332.06</v>
      </c>
      <c r="H50" s="18">
        <f t="shared" si="5"/>
        <v>9.187206811370488E-3</v>
      </c>
      <c r="I50" s="18">
        <f t="shared" si="1"/>
        <v>1</v>
      </c>
    </row>
    <row r="51" spans="1:9" ht="39.75" customHeight="1" thickBot="1" x14ac:dyDescent="0.35">
      <c r="A51" s="24" t="s">
        <v>116</v>
      </c>
      <c r="B51" s="16" t="s">
        <v>56</v>
      </c>
      <c r="C51" s="6">
        <v>251</v>
      </c>
      <c r="D51" s="6" t="s">
        <v>30</v>
      </c>
      <c r="E51" s="17">
        <v>314945</v>
      </c>
      <c r="F51" s="17">
        <v>345861</v>
      </c>
      <c r="G51" s="17">
        <v>345861</v>
      </c>
      <c r="H51" s="18">
        <f t="shared" si="5"/>
        <v>2.8286639940435603E-2</v>
      </c>
      <c r="I51" s="18">
        <f t="shared" si="1"/>
        <v>1</v>
      </c>
    </row>
    <row r="52" spans="1:9" ht="75" customHeight="1" thickBot="1" x14ac:dyDescent="0.35">
      <c r="A52" s="27" t="s">
        <v>131</v>
      </c>
      <c r="B52" s="16"/>
      <c r="C52" s="6"/>
      <c r="D52" s="6"/>
      <c r="E52" s="17"/>
      <c r="F52" s="17">
        <v>520779.65</v>
      </c>
      <c r="G52" s="17">
        <v>520779.65</v>
      </c>
      <c r="H52" s="18">
        <f t="shared" si="5"/>
        <v>4.2592563046588296E-2</v>
      </c>
      <c r="I52" s="18">
        <f t="shared" si="1"/>
        <v>1</v>
      </c>
    </row>
    <row r="53" spans="1:9" ht="31.5" customHeight="1" thickBot="1" x14ac:dyDescent="0.35">
      <c r="A53" s="13" t="s">
        <v>31</v>
      </c>
      <c r="B53" s="6"/>
      <c r="C53" s="6"/>
      <c r="D53" s="6"/>
      <c r="E53" s="21">
        <f>E44+E45+E46+E47+E48+E49+E51</f>
        <v>431920</v>
      </c>
      <c r="F53" s="21">
        <f>F44+F45+F46+F47+F48+F49+F50+F51+F52</f>
        <v>1095947.71</v>
      </c>
      <c r="G53" s="21">
        <f>G44+G45+G46+G47+G48+G49+G50+G51+G52</f>
        <v>1094947.71</v>
      </c>
      <c r="H53" s="18">
        <f t="shared" si="5"/>
        <v>8.9551558650366764E-2</v>
      </c>
      <c r="I53" s="18">
        <f t="shared" si="1"/>
        <v>0.99908754770791031</v>
      </c>
    </row>
    <row r="54" spans="1:9" ht="21.9" customHeight="1" thickBot="1" x14ac:dyDescent="0.35">
      <c r="A54" s="13" t="s">
        <v>32</v>
      </c>
      <c r="B54" s="6"/>
      <c r="C54" s="6"/>
      <c r="D54" s="6"/>
      <c r="E54" s="21">
        <f>E24+E33+E43+E53</f>
        <v>3481569</v>
      </c>
      <c r="F54" s="21">
        <f>F24+F33+F43+F53</f>
        <v>3860336.8099999996</v>
      </c>
      <c r="G54" s="21">
        <f>G24+G33+G43+G53</f>
        <v>3512150.41</v>
      </c>
      <c r="H54" s="18">
        <f t="shared" si="5"/>
        <v>0.28724526345648477</v>
      </c>
      <c r="I54" s="18">
        <f t="shared" si="1"/>
        <v>0.90980413960304163</v>
      </c>
    </row>
    <row r="55" spans="1:9" ht="21.9" customHeight="1" thickBot="1" x14ac:dyDescent="0.35">
      <c r="A55" s="13" t="s">
        <v>33</v>
      </c>
      <c r="B55" s="16" t="s">
        <v>57</v>
      </c>
      <c r="C55" s="6"/>
      <c r="D55" s="6" t="s">
        <v>34</v>
      </c>
      <c r="E55" s="17">
        <v>10000</v>
      </c>
      <c r="F55" s="17"/>
      <c r="G55" s="17">
        <v>0</v>
      </c>
      <c r="H55" s="18">
        <f t="shared" si="5"/>
        <v>0</v>
      </c>
      <c r="I55" s="18" t="e">
        <f t="shared" si="1"/>
        <v>#DIV/0!</v>
      </c>
    </row>
    <row r="56" spans="1:9" ht="26.25" customHeight="1" thickBot="1" x14ac:dyDescent="0.35">
      <c r="A56" s="11" t="s">
        <v>85</v>
      </c>
      <c r="B56" s="16" t="s">
        <v>86</v>
      </c>
      <c r="C56" s="6">
        <v>296</v>
      </c>
      <c r="D56" s="6" t="s">
        <v>25</v>
      </c>
      <c r="E56" s="17"/>
      <c r="F56" s="17"/>
      <c r="G56" s="17">
        <v>0</v>
      </c>
      <c r="H56" s="18">
        <f t="shared" si="5"/>
        <v>0</v>
      </c>
      <c r="I56" s="18" t="e">
        <f t="shared" si="1"/>
        <v>#DIV/0!</v>
      </c>
    </row>
    <row r="57" spans="1:9" ht="54" customHeight="1" thickBot="1" x14ac:dyDescent="0.35">
      <c r="A57" s="11" t="s">
        <v>87</v>
      </c>
      <c r="B57" s="16" t="s">
        <v>58</v>
      </c>
      <c r="C57" s="6">
        <v>296</v>
      </c>
      <c r="D57" s="6" t="s">
        <v>25</v>
      </c>
      <c r="E57" s="17">
        <v>25000</v>
      </c>
      <c r="F57" s="17">
        <v>25000</v>
      </c>
      <c r="G57" s="17">
        <v>25000</v>
      </c>
      <c r="H57" s="18">
        <f t="shared" si="5"/>
        <v>2.0446537727899072E-3</v>
      </c>
      <c r="I57" s="18">
        <f t="shared" si="1"/>
        <v>1</v>
      </c>
    </row>
    <row r="58" spans="1:9" ht="72.75" customHeight="1" thickBot="1" x14ac:dyDescent="0.35">
      <c r="A58" s="12" t="s">
        <v>107</v>
      </c>
      <c r="B58" s="16" t="s">
        <v>58</v>
      </c>
      <c r="C58" s="6">
        <v>226</v>
      </c>
      <c r="D58" s="6" t="s">
        <v>24</v>
      </c>
      <c r="E58" s="17">
        <v>0</v>
      </c>
      <c r="F58" s="17"/>
      <c r="G58" s="17"/>
      <c r="H58" s="18">
        <f t="shared" si="5"/>
        <v>0</v>
      </c>
      <c r="I58" s="18" t="e">
        <f t="shared" si="1"/>
        <v>#DIV/0!</v>
      </c>
    </row>
    <row r="59" spans="1:9" ht="40.5" customHeight="1" thickBot="1" x14ac:dyDescent="0.35">
      <c r="A59" s="24" t="s">
        <v>117</v>
      </c>
      <c r="B59" s="16" t="s">
        <v>58</v>
      </c>
      <c r="C59" s="6">
        <v>226</v>
      </c>
      <c r="D59" s="6" t="s">
        <v>24</v>
      </c>
      <c r="E59" s="17"/>
      <c r="F59" s="17"/>
      <c r="G59" s="17"/>
      <c r="H59" s="18">
        <f t="shared" si="5"/>
        <v>0</v>
      </c>
      <c r="I59" s="18" t="e">
        <f t="shared" si="1"/>
        <v>#DIV/0!</v>
      </c>
    </row>
    <row r="60" spans="1:9" ht="60" customHeight="1" thickBot="1" x14ac:dyDescent="0.35">
      <c r="A60" s="11" t="s">
        <v>88</v>
      </c>
      <c r="B60" s="16" t="s">
        <v>58</v>
      </c>
      <c r="C60" s="6">
        <v>340</v>
      </c>
      <c r="D60" s="6" t="s">
        <v>26</v>
      </c>
      <c r="E60" s="17"/>
      <c r="F60" s="17"/>
      <c r="G60" s="17">
        <v>0</v>
      </c>
      <c r="H60" s="18">
        <f t="shared" ref="H60:H61" si="6">G60/$G$147</f>
        <v>0</v>
      </c>
      <c r="I60" s="18" t="e">
        <f t="shared" ref="I60:I61" si="7">G60/F60</f>
        <v>#DIV/0!</v>
      </c>
    </row>
    <row r="61" spans="1:9" ht="21.9" customHeight="1" thickBot="1" x14ac:dyDescent="0.35">
      <c r="A61" s="13" t="s">
        <v>35</v>
      </c>
      <c r="B61" s="6"/>
      <c r="C61" s="6"/>
      <c r="D61" s="6"/>
      <c r="E61" s="21">
        <f>E56+E57+E58+E59+E60</f>
        <v>25000</v>
      </c>
      <c r="F61" s="21">
        <f>F56+F57+F58+F59+F60</f>
        <v>25000</v>
      </c>
      <c r="G61" s="21">
        <f>G56+G57+G58+G59+G60</f>
        <v>25000</v>
      </c>
      <c r="H61" s="18">
        <f t="shared" si="6"/>
        <v>2.0446537727899072E-3</v>
      </c>
      <c r="I61" s="18">
        <f t="shared" si="7"/>
        <v>1</v>
      </c>
    </row>
    <row r="62" spans="1:9" ht="21.9" customHeight="1" thickBot="1" x14ac:dyDescent="0.35">
      <c r="A62" s="13" t="s">
        <v>36</v>
      </c>
      <c r="B62" s="6"/>
      <c r="C62" s="6"/>
      <c r="D62" s="6"/>
      <c r="E62" s="21">
        <f>E10+E54+E55+E61</f>
        <v>4239619</v>
      </c>
      <c r="F62" s="21">
        <f>F10+F54+F55+F61</f>
        <v>4608386.8099999996</v>
      </c>
      <c r="G62" s="21">
        <f>G10+G54+G55+G61</f>
        <v>4239288.75</v>
      </c>
      <c r="H62" s="18">
        <f t="shared" ref="H62:H84" si="8">G62/$G$147</f>
        <v>0.34671510946533235</v>
      </c>
      <c r="I62" s="18">
        <f t="shared" si="1"/>
        <v>0.91990731784947544</v>
      </c>
    </row>
    <row r="63" spans="1:9" ht="33.75" customHeight="1" thickBot="1" x14ac:dyDescent="0.35">
      <c r="A63" s="11" t="s">
        <v>37</v>
      </c>
      <c r="B63" s="16" t="s">
        <v>60</v>
      </c>
      <c r="C63" s="6" t="s">
        <v>74</v>
      </c>
      <c r="D63" s="6"/>
      <c r="E63" s="17">
        <v>220800</v>
      </c>
      <c r="F63" s="17">
        <f>F64</f>
        <v>220800</v>
      </c>
      <c r="G63" s="17">
        <f>G64</f>
        <v>220800</v>
      </c>
      <c r="H63" s="18">
        <f t="shared" si="8"/>
        <v>1.8058382121280459E-2</v>
      </c>
      <c r="I63" s="18">
        <f>G63/F63</f>
        <v>1</v>
      </c>
    </row>
    <row r="64" spans="1:9" ht="21.9" customHeight="1" thickBot="1" x14ac:dyDescent="0.35">
      <c r="A64" s="13" t="s">
        <v>75</v>
      </c>
      <c r="B64" s="6"/>
      <c r="C64" s="6"/>
      <c r="D64" s="6"/>
      <c r="E64" s="21">
        <f>E63</f>
        <v>220800</v>
      </c>
      <c r="F64" s="21">
        <v>220800</v>
      </c>
      <c r="G64" s="21">
        <v>220800</v>
      </c>
      <c r="H64" s="18">
        <f t="shared" si="8"/>
        <v>1.8058382121280459E-2</v>
      </c>
      <c r="I64" s="18">
        <f>G64/F64</f>
        <v>1</v>
      </c>
    </row>
    <row r="65" spans="1:9" ht="21.9" customHeight="1" thickBot="1" x14ac:dyDescent="0.35">
      <c r="A65" s="13" t="s">
        <v>76</v>
      </c>
      <c r="B65" s="6"/>
      <c r="C65" s="6"/>
      <c r="D65" s="6"/>
      <c r="E65" s="21">
        <f>E64</f>
        <v>220800</v>
      </c>
      <c r="F65" s="21">
        <f t="shared" ref="F65:G65" si="9">F64</f>
        <v>220800</v>
      </c>
      <c r="G65" s="21">
        <f t="shared" si="9"/>
        <v>220800</v>
      </c>
      <c r="H65" s="18">
        <f t="shared" si="8"/>
        <v>1.8058382121280459E-2</v>
      </c>
      <c r="I65" s="18">
        <f>G65/F65</f>
        <v>1</v>
      </c>
    </row>
    <row r="66" spans="1:9" ht="21.9" customHeight="1" thickBot="1" x14ac:dyDescent="0.35">
      <c r="A66" s="13" t="s">
        <v>124</v>
      </c>
      <c r="B66" s="16" t="s">
        <v>56</v>
      </c>
      <c r="C66" s="6">
        <v>211</v>
      </c>
      <c r="D66" s="6" t="s">
        <v>14</v>
      </c>
      <c r="E66" s="17">
        <v>1377253</v>
      </c>
      <c r="F66" s="17">
        <v>676156.5</v>
      </c>
      <c r="G66" s="17">
        <v>676156.5</v>
      </c>
      <c r="H66" s="18">
        <f t="shared" si="8"/>
        <v>5.5300237548856754E-2</v>
      </c>
      <c r="I66" s="18">
        <f t="shared" ref="I66:I76" si="10">G66/F66</f>
        <v>1</v>
      </c>
    </row>
    <row r="67" spans="1:9" ht="21.9" customHeight="1" thickBot="1" x14ac:dyDescent="0.35">
      <c r="A67" s="24"/>
      <c r="B67" s="6"/>
      <c r="C67" s="6">
        <v>213</v>
      </c>
      <c r="D67" s="6" t="s">
        <v>15</v>
      </c>
      <c r="E67" s="17">
        <v>415931</v>
      </c>
      <c r="F67" s="17">
        <v>219334.61</v>
      </c>
      <c r="G67" s="17">
        <v>219334.61</v>
      </c>
      <c r="H67" s="18">
        <f t="shared" si="8"/>
        <v>1.7938533513596113E-2</v>
      </c>
      <c r="I67" s="18">
        <f t="shared" si="10"/>
        <v>1</v>
      </c>
    </row>
    <row r="68" spans="1:9" ht="21.9" customHeight="1" thickBot="1" x14ac:dyDescent="0.35">
      <c r="A68" s="24"/>
      <c r="B68" s="6"/>
      <c r="C68" s="6">
        <v>221</v>
      </c>
      <c r="D68" s="6" t="s">
        <v>18</v>
      </c>
      <c r="E68" s="17">
        <v>11258</v>
      </c>
      <c r="F68" s="17">
        <v>11258</v>
      </c>
      <c r="G68" s="17">
        <v>8054.9</v>
      </c>
      <c r="H68" s="18">
        <f t="shared" si="8"/>
        <v>6.5877926697781688E-4</v>
      </c>
      <c r="I68" s="18">
        <f t="shared" si="10"/>
        <v>0.715482323680938</v>
      </c>
    </row>
    <row r="69" spans="1:9" ht="21.9" customHeight="1" thickBot="1" x14ac:dyDescent="0.35">
      <c r="A69" s="24"/>
      <c r="B69" s="6"/>
      <c r="C69" s="6" t="s">
        <v>21</v>
      </c>
      <c r="D69" s="6" t="s">
        <v>27</v>
      </c>
      <c r="E69" s="17">
        <v>72234</v>
      </c>
      <c r="F69" s="17">
        <v>72234</v>
      </c>
      <c r="G69" s="17">
        <v>57810.13</v>
      </c>
      <c r="H69" s="18">
        <f t="shared" si="8"/>
        <v>4.7280680163989995E-3</v>
      </c>
      <c r="I69" s="18">
        <f t="shared" si="10"/>
        <v>0.80031744054046572</v>
      </c>
    </row>
    <row r="70" spans="1:9" ht="21.9" customHeight="1" thickBot="1" x14ac:dyDescent="0.35">
      <c r="A70" s="24"/>
      <c r="B70" s="6"/>
      <c r="C70" s="6" t="s">
        <v>19</v>
      </c>
      <c r="D70" s="6" t="s">
        <v>20</v>
      </c>
      <c r="E70" s="17">
        <v>77000</v>
      </c>
      <c r="F70" s="17">
        <v>77000</v>
      </c>
      <c r="G70" s="17">
        <v>45927.78</v>
      </c>
      <c r="H70" s="18">
        <f t="shared" si="8"/>
        <v>3.7562563461145935E-3</v>
      </c>
      <c r="I70" s="18">
        <f t="shared" si="10"/>
        <v>0.59646467532467529</v>
      </c>
    </row>
    <row r="71" spans="1:9" ht="21.9" customHeight="1" thickBot="1" x14ac:dyDescent="0.35">
      <c r="A71" s="24"/>
      <c r="B71" s="6"/>
      <c r="C71" s="6">
        <v>225</v>
      </c>
      <c r="D71" s="6" t="s">
        <v>23</v>
      </c>
      <c r="E71" s="17"/>
      <c r="F71" s="17"/>
      <c r="G71" s="17"/>
      <c r="H71" s="18">
        <f t="shared" si="8"/>
        <v>0</v>
      </c>
      <c r="I71" s="18" t="e">
        <f t="shared" si="10"/>
        <v>#DIV/0!</v>
      </c>
    </row>
    <row r="72" spans="1:9" ht="21.9" customHeight="1" thickBot="1" x14ac:dyDescent="0.35">
      <c r="A72" s="28"/>
      <c r="B72" s="6"/>
      <c r="C72" s="6">
        <v>226</v>
      </c>
      <c r="D72" s="6" t="s">
        <v>24</v>
      </c>
      <c r="E72" s="17"/>
      <c r="F72" s="17">
        <v>10300</v>
      </c>
      <c r="G72" s="17">
        <v>10231.549999999999</v>
      </c>
      <c r="H72" s="18"/>
      <c r="I72" s="18"/>
    </row>
    <row r="73" spans="1:9" ht="21.9" customHeight="1" thickBot="1" x14ac:dyDescent="0.35">
      <c r="A73" s="24"/>
      <c r="B73" s="6"/>
      <c r="C73" s="6">
        <v>266</v>
      </c>
      <c r="D73" s="6" t="s">
        <v>121</v>
      </c>
      <c r="E73" s="17">
        <v>21993</v>
      </c>
      <c r="F73" s="17">
        <v>1266.1500000000001</v>
      </c>
      <c r="G73" s="17">
        <v>1266.1500000000001</v>
      </c>
      <c r="H73" s="18">
        <f t="shared" si="8"/>
        <v>1.0355353497671765E-4</v>
      </c>
      <c r="I73" s="18">
        <f t="shared" si="10"/>
        <v>1</v>
      </c>
    </row>
    <row r="74" spans="1:9" ht="21.9" customHeight="1" thickBot="1" x14ac:dyDescent="0.35">
      <c r="A74" s="24"/>
      <c r="B74" s="6"/>
      <c r="C74" s="6">
        <v>291</v>
      </c>
      <c r="D74" s="6" t="s">
        <v>25</v>
      </c>
      <c r="E74" s="17">
        <v>1451</v>
      </c>
      <c r="F74" s="17">
        <v>726</v>
      </c>
      <c r="G74" s="17">
        <v>726</v>
      </c>
      <c r="H74" s="18">
        <f t="shared" si="8"/>
        <v>5.9376745561818902E-5</v>
      </c>
      <c r="I74" s="18">
        <f t="shared" si="10"/>
        <v>1</v>
      </c>
    </row>
    <row r="75" spans="1:9" ht="21.9" customHeight="1" thickBot="1" x14ac:dyDescent="0.35">
      <c r="A75" s="24"/>
      <c r="B75" s="6"/>
      <c r="C75" s="6">
        <v>340</v>
      </c>
      <c r="D75" s="6" t="s">
        <v>26</v>
      </c>
      <c r="E75" s="17">
        <v>16500</v>
      </c>
      <c r="F75" s="17">
        <v>17797.8</v>
      </c>
      <c r="G75" s="17">
        <v>17797.8</v>
      </c>
      <c r="H75" s="18">
        <f t="shared" si="8"/>
        <v>1.4556135566944084E-3</v>
      </c>
      <c r="I75" s="18">
        <f t="shared" si="10"/>
        <v>1</v>
      </c>
    </row>
    <row r="76" spans="1:9" ht="21.9" customHeight="1" thickBot="1" x14ac:dyDescent="0.35">
      <c r="A76" s="13" t="s">
        <v>16</v>
      </c>
      <c r="B76" s="20"/>
      <c r="C76" s="20"/>
      <c r="D76" s="20"/>
      <c r="E76" s="21">
        <f>E66+E67+E68+E69+E70+E73+E74+E75</f>
        <v>1993620</v>
      </c>
      <c r="F76" s="21">
        <f>F66+F67+F68+F69+F70+F71+F72+F73+F74+F75</f>
        <v>1086073.0599999998</v>
      </c>
      <c r="G76" s="21">
        <f>G66+G67+G68+G69+G70+G71+G72+G73+G74+G75</f>
        <v>1037305.4200000002</v>
      </c>
      <c r="H76" s="18">
        <f t="shared" si="8"/>
        <v>8.4837217621536773E-2</v>
      </c>
      <c r="I76" s="18">
        <f t="shared" si="10"/>
        <v>0.95509727494759911</v>
      </c>
    </row>
    <row r="77" spans="1:9" ht="82.5" customHeight="1" thickBot="1" x14ac:dyDescent="0.35">
      <c r="A77" s="11" t="s">
        <v>89</v>
      </c>
      <c r="B77" s="16" t="s">
        <v>59</v>
      </c>
      <c r="C77" s="6" t="s">
        <v>73</v>
      </c>
      <c r="D77" s="6"/>
      <c r="E77" s="17">
        <v>50000</v>
      </c>
      <c r="F77" s="17">
        <v>29935</v>
      </c>
      <c r="G77" s="17">
        <v>29935</v>
      </c>
      <c r="H77" s="18">
        <f t="shared" si="8"/>
        <v>2.4482684275386347E-3</v>
      </c>
      <c r="I77" s="18">
        <f t="shared" si="1"/>
        <v>1</v>
      </c>
    </row>
    <row r="78" spans="1:9" ht="70.5" customHeight="1" thickBot="1" x14ac:dyDescent="0.35">
      <c r="A78" s="27" t="s">
        <v>132</v>
      </c>
      <c r="B78" s="16"/>
      <c r="C78" s="6"/>
      <c r="D78" s="6"/>
      <c r="E78" s="17"/>
      <c r="F78" s="17">
        <v>922852.82</v>
      </c>
      <c r="G78" s="17">
        <v>922852.82</v>
      </c>
      <c r="H78" s="18">
        <f t="shared" si="8"/>
        <v>7.5476580005712196E-2</v>
      </c>
      <c r="I78" s="18">
        <f t="shared" si="1"/>
        <v>1</v>
      </c>
    </row>
    <row r="79" spans="1:9" ht="21.9" customHeight="1" thickBot="1" x14ac:dyDescent="0.35">
      <c r="A79" s="13" t="s">
        <v>77</v>
      </c>
      <c r="B79" s="6"/>
      <c r="C79" s="6"/>
      <c r="D79" s="6"/>
      <c r="E79" s="21">
        <f>E76+E77</f>
        <v>2043620</v>
      </c>
      <c r="F79" s="21">
        <f>F77+F78</f>
        <v>952787.82</v>
      </c>
      <c r="G79" s="21">
        <f>G77+G78</f>
        <v>952787.82</v>
      </c>
      <c r="H79" s="18">
        <f t="shared" si="8"/>
        <v>7.7924848433250829E-2</v>
      </c>
      <c r="I79" s="18">
        <f t="shared" si="1"/>
        <v>1</v>
      </c>
    </row>
    <row r="80" spans="1:9" ht="88.5" customHeight="1" thickBot="1" x14ac:dyDescent="0.35">
      <c r="A80" s="11" t="s">
        <v>90</v>
      </c>
      <c r="B80" s="6"/>
      <c r="C80" s="6"/>
      <c r="D80" s="6" t="s">
        <v>63</v>
      </c>
      <c r="E80" s="17">
        <v>3000</v>
      </c>
      <c r="F80" s="17">
        <v>0</v>
      </c>
      <c r="G80" s="17"/>
      <c r="H80" s="18">
        <f t="shared" si="8"/>
        <v>0</v>
      </c>
      <c r="I80" s="18" t="e">
        <f t="shared" si="1"/>
        <v>#DIV/0!</v>
      </c>
    </row>
    <row r="81" spans="1:9" ht="26.25" customHeight="1" thickBot="1" x14ac:dyDescent="0.35">
      <c r="A81" s="13" t="s">
        <v>91</v>
      </c>
      <c r="B81" s="6"/>
      <c r="C81" s="6"/>
      <c r="D81" s="6"/>
      <c r="E81" s="21">
        <v>3000</v>
      </c>
      <c r="F81" s="21">
        <v>0</v>
      </c>
      <c r="G81" s="21">
        <v>0</v>
      </c>
      <c r="H81" s="18">
        <f t="shared" si="8"/>
        <v>0</v>
      </c>
      <c r="I81" s="18" t="e">
        <f t="shared" si="1"/>
        <v>#DIV/0!</v>
      </c>
    </row>
    <row r="82" spans="1:9" ht="21.9" customHeight="1" thickBot="1" x14ac:dyDescent="0.35">
      <c r="A82" s="13" t="s">
        <v>78</v>
      </c>
      <c r="B82" s="6"/>
      <c r="C82" s="6"/>
      <c r="D82" s="6"/>
      <c r="E82" s="21">
        <f>E79+E81</f>
        <v>2046620</v>
      </c>
      <c r="F82" s="21">
        <f>F76+F79+F81</f>
        <v>2038860.88</v>
      </c>
      <c r="G82" s="21">
        <f>G76+G79+G81</f>
        <v>1990093.2400000002</v>
      </c>
      <c r="H82" s="18">
        <f t="shared" si="8"/>
        <v>0.16276206605478763</v>
      </c>
      <c r="I82" s="18">
        <f t="shared" ref="I82:I83" si="11">G82/F82</f>
        <v>0.97608093790097161</v>
      </c>
    </row>
    <row r="83" spans="1:9" ht="39" customHeight="1" thickBot="1" x14ac:dyDescent="0.35">
      <c r="A83" s="24" t="s">
        <v>118</v>
      </c>
      <c r="B83" s="16" t="s">
        <v>81</v>
      </c>
      <c r="C83" s="6">
        <v>227</v>
      </c>
      <c r="D83" s="6" t="s">
        <v>24</v>
      </c>
      <c r="E83" s="17">
        <v>25200</v>
      </c>
      <c r="F83" s="17">
        <v>0</v>
      </c>
      <c r="G83" s="17"/>
      <c r="H83" s="18">
        <f t="shared" si="8"/>
        <v>0</v>
      </c>
      <c r="I83" s="18" t="e">
        <f t="shared" si="11"/>
        <v>#DIV/0!</v>
      </c>
    </row>
    <row r="84" spans="1:9" ht="57" customHeight="1" thickBot="1" x14ac:dyDescent="0.35">
      <c r="A84" s="11" t="s">
        <v>92</v>
      </c>
      <c r="B84" s="16" t="s">
        <v>61</v>
      </c>
      <c r="C84" s="6">
        <v>225</v>
      </c>
      <c r="D84" s="6" t="s">
        <v>23</v>
      </c>
      <c r="E84" s="17">
        <v>899067.76</v>
      </c>
      <c r="F84" s="17">
        <v>945339.16</v>
      </c>
      <c r="G84" s="17">
        <v>876856.2</v>
      </c>
      <c r="H84" s="18">
        <f t="shared" si="8"/>
        <v>7.1714693500968846E-2</v>
      </c>
      <c r="I84" s="18">
        <f t="shared" si="1"/>
        <v>0.92755725892070306</v>
      </c>
    </row>
    <row r="85" spans="1:9" ht="138.75" customHeight="1" thickBot="1" x14ac:dyDescent="0.35">
      <c r="A85" s="24" t="s">
        <v>93</v>
      </c>
      <c r="B85" s="16" t="s">
        <v>61</v>
      </c>
      <c r="C85" s="6">
        <v>225</v>
      </c>
      <c r="D85" s="6" t="s">
        <v>23</v>
      </c>
      <c r="E85" s="17">
        <v>193532.24</v>
      </c>
      <c r="F85" s="17">
        <v>277541.82</v>
      </c>
      <c r="G85" s="17">
        <v>277541.82</v>
      </c>
      <c r="H85" s="18">
        <f t="shared" ref="H85:H107" si="12">G85/$G$147</f>
        <v>2.2699077174799093E-2</v>
      </c>
      <c r="I85" s="18">
        <f t="shared" si="1"/>
        <v>1</v>
      </c>
    </row>
    <row r="86" spans="1:9" ht="1.5" customHeight="1" thickBot="1" x14ac:dyDescent="0.35">
      <c r="A86" s="14" t="s">
        <v>119</v>
      </c>
      <c r="B86" s="16" t="s">
        <v>61</v>
      </c>
      <c r="C86" s="6">
        <v>540</v>
      </c>
      <c r="D86" s="6" t="s">
        <v>23</v>
      </c>
      <c r="E86" s="17"/>
      <c r="F86" s="17"/>
      <c r="G86" s="17">
        <v>0</v>
      </c>
      <c r="H86" s="18">
        <f t="shared" si="12"/>
        <v>0</v>
      </c>
      <c r="I86" s="18" t="e">
        <f t="shared" si="1"/>
        <v>#DIV/0!</v>
      </c>
    </row>
    <row r="87" spans="1:9" ht="95.25" customHeight="1" thickBot="1" x14ac:dyDescent="0.35">
      <c r="A87" s="11" t="s">
        <v>94</v>
      </c>
      <c r="B87" s="16" t="s">
        <v>61</v>
      </c>
      <c r="C87" s="6">
        <v>540</v>
      </c>
      <c r="D87" s="6" t="s">
        <v>30</v>
      </c>
      <c r="E87" s="17">
        <v>24154</v>
      </c>
      <c r="F87" s="17">
        <v>24154</v>
      </c>
      <c r="G87" s="17">
        <v>24154</v>
      </c>
      <c r="H87" s="18">
        <f t="shared" si="12"/>
        <v>1.9754626891186964E-3</v>
      </c>
      <c r="I87" s="18">
        <f t="shared" si="1"/>
        <v>1</v>
      </c>
    </row>
    <row r="88" spans="1:9" ht="135" hidden="1" customHeight="1" thickBot="1" x14ac:dyDescent="0.35">
      <c r="A88" s="24" t="s">
        <v>120</v>
      </c>
      <c r="B88" s="16" t="s">
        <v>61</v>
      </c>
      <c r="C88" s="6">
        <v>540</v>
      </c>
      <c r="D88" s="6" t="s">
        <v>30</v>
      </c>
      <c r="E88" s="17"/>
      <c r="F88" s="17"/>
      <c r="G88" s="17">
        <v>0</v>
      </c>
      <c r="H88" s="18">
        <f t="shared" si="12"/>
        <v>0</v>
      </c>
      <c r="I88" s="18" t="e">
        <f t="shared" si="1"/>
        <v>#DIV/0!</v>
      </c>
    </row>
    <row r="89" spans="1:9" ht="0.75" customHeight="1" thickBot="1" x14ac:dyDescent="0.35">
      <c r="A89" s="12"/>
      <c r="B89" s="16" t="s">
        <v>61</v>
      </c>
      <c r="C89" s="6"/>
      <c r="D89" s="6"/>
      <c r="E89" s="17"/>
      <c r="F89" s="17"/>
      <c r="G89" s="17"/>
      <c r="H89" s="18">
        <f t="shared" si="12"/>
        <v>0</v>
      </c>
      <c r="I89" s="18" t="e">
        <f t="shared" si="1"/>
        <v>#DIV/0!</v>
      </c>
    </row>
    <row r="90" spans="1:9" ht="21.9" customHeight="1" thickBot="1" x14ac:dyDescent="0.35">
      <c r="A90" s="13" t="s">
        <v>38</v>
      </c>
      <c r="B90" s="16" t="s">
        <v>61</v>
      </c>
      <c r="C90" s="6"/>
      <c r="D90" s="6"/>
      <c r="E90" s="21">
        <f>E84+E85+E87</f>
        <v>1116754</v>
      </c>
      <c r="F90" s="21">
        <f t="shared" ref="F90:G90" si="13">F84+F85+F87</f>
        <v>1247034.98</v>
      </c>
      <c r="G90" s="21">
        <f t="shared" si="13"/>
        <v>1178552.02</v>
      </c>
      <c r="H90" s="18">
        <f t="shared" si="12"/>
        <v>9.638923336488664E-2</v>
      </c>
      <c r="I90" s="18">
        <f t="shared" si="1"/>
        <v>0.94508336887229905</v>
      </c>
    </row>
    <row r="91" spans="1:9" ht="21.9" customHeight="1" thickBot="1" x14ac:dyDescent="0.35">
      <c r="A91" s="13" t="s">
        <v>39</v>
      </c>
      <c r="B91" s="19" t="s">
        <v>69</v>
      </c>
      <c r="C91" s="6"/>
      <c r="D91" s="6"/>
      <c r="E91" s="21">
        <f>E83+E90</f>
        <v>1141954</v>
      </c>
      <c r="F91" s="21">
        <f>F83+F90</f>
        <v>1247034.98</v>
      </c>
      <c r="G91" s="21">
        <f>G83+G90</f>
        <v>1178552.02</v>
      </c>
      <c r="H91" s="18">
        <f t="shared" si="12"/>
        <v>9.638923336488664E-2</v>
      </c>
      <c r="I91" s="18">
        <f t="shared" si="1"/>
        <v>0.94508336887229905</v>
      </c>
    </row>
    <row r="92" spans="1:9" ht="39.75" customHeight="1" thickBot="1" x14ac:dyDescent="0.35">
      <c r="A92" s="11" t="s">
        <v>97</v>
      </c>
      <c r="B92" s="16" t="s">
        <v>65</v>
      </c>
      <c r="C92" s="6">
        <v>225</v>
      </c>
      <c r="D92" s="6" t="s">
        <v>23</v>
      </c>
      <c r="E92" s="17">
        <v>8600</v>
      </c>
      <c r="F92" s="17">
        <v>8400</v>
      </c>
      <c r="G92" s="17">
        <v>8400</v>
      </c>
      <c r="H92" s="18">
        <f t="shared" si="12"/>
        <v>6.8700366765740879E-4</v>
      </c>
      <c r="I92" s="18">
        <f t="shared" si="1"/>
        <v>1</v>
      </c>
    </row>
    <row r="93" spans="1:9" ht="39.75" customHeight="1" thickBot="1" x14ac:dyDescent="0.35">
      <c r="A93" s="11" t="s">
        <v>97</v>
      </c>
      <c r="B93" s="16" t="s">
        <v>65</v>
      </c>
      <c r="C93" s="6">
        <v>291</v>
      </c>
      <c r="D93" s="6" t="s">
        <v>25</v>
      </c>
      <c r="E93" s="17">
        <v>32250</v>
      </c>
      <c r="F93" s="17">
        <v>26263</v>
      </c>
      <c r="G93" s="17">
        <v>26263</v>
      </c>
      <c r="H93" s="18">
        <f t="shared" si="12"/>
        <v>2.147949681391253E-3</v>
      </c>
      <c r="I93" s="18">
        <f t="shared" si="1"/>
        <v>1</v>
      </c>
    </row>
    <row r="94" spans="1:9" ht="43.5" customHeight="1" thickBot="1" x14ac:dyDescent="0.35">
      <c r="A94" s="12" t="s">
        <v>108</v>
      </c>
      <c r="B94" s="16" t="s">
        <v>65</v>
      </c>
      <c r="C94" s="6">
        <v>310</v>
      </c>
      <c r="D94" s="6" t="s">
        <v>110</v>
      </c>
      <c r="E94" s="17">
        <v>555000</v>
      </c>
      <c r="F94" s="17">
        <v>0</v>
      </c>
      <c r="G94" s="17"/>
      <c r="H94" s="18">
        <f t="shared" si="12"/>
        <v>0</v>
      </c>
      <c r="I94" s="18" t="e">
        <f t="shared" si="1"/>
        <v>#DIV/0!</v>
      </c>
    </row>
    <row r="95" spans="1:9" ht="57.75" customHeight="1" thickBot="1" x14ac:dyDescent="0.35">
      <c r="A95" s="12" t="s">
        <v>109</v>
      </c>
      <c r="B95" s="16" t="s">
        <v>65</v>
      </c>
      <c r="C95" s="6">
        <v>296</v>
      </c>
      <c r="D95" s="6" t="s">
        <v>25</v>
      </c>
      <c r="E95" s="17"/>
      <c r="F95" s="17"/>
      <c r="G95" s="17"/>
      <c r="H95" s="18">
        <f t="shared" si="12"/>
        <v>0</v>
      </c>
      <c r="I95" s="18" t="e">
        <f t="shared" si="1"/>
        <v>#DIV/0!</v>
      </c>
    </row>
    <row r="96" spans="1:9" ht="21.9" customHeight="1" thickBot="1" x14ac:dyDescent="0.35">
      <c r="A96" s="13" t="s">
        <v>40</v>
      </c>
      <c r="B96" s="16" t="s">
        <v>65</v>
      </c>
      <c r="C96" s="6"/>
      <c r="D96" s="6"/>
      <c r="E96" s="21">
        <f>E92+E93+E94+E95</f>
        <v>595850</v>
      </c>
      <c r="F96" s="21">
        <f>F92+F93+F94+F95</f>
        <v>34663</v>
      </c>
      <c r="G96" s="21">
        <f>G92+G93+G94+G95</f>
        <v>34663</v>
      </c>
      <c r="H96" s="18">
        <f t="shared" si="12"/>
        <v>2.8349533490486618E-3</v>
      </c>
      <c r="I96" s="18">
        <f t="shared" si="1"/>
        <v>1</v>
      </c>
    </row>
    <row r="97" spans="1:10" ht="66" customHeight="1" thickBot="1" x14ac:dyDescent="0.35">
      <c r="A97" s="11" t="s">
        <v>98</v>
      </c>
      <c r="B97" s="16" t="s">
        <v>66</v>
      </c>
      <c r="C97" s="6">
        <v>225</v>
      </c>
      <c r="D97" s="6" t="s">
        <v>23</v>
      </c>
      <c r="E97" s="17">
        <v>258510</v>
      </c>
      <c r="F97" s="17">
        <v>258510</v>
      </c>
      <c r="G97" s="17">
        <v>176375.39</v>
      </c>
      <c r="H97" s="18">
        <f t="shared" si="12"/>
        <v>1.4425064263631651E-2</v>
      </c>
      <c r="I97" s="18">
        <f t="shared" si="1"/>
        <v>0.68227685582762765</v>
      </c>
    </row>
    <row r="98" spans="1:10" ht="47.25" customHeight="1" thickBot="1" x14ac:dyDescent="0.35">
      <c r="A98" s="11" t="s">
        <v>99</v>
      </c>
      <c r="B98" s="16" t="s">
        <v>66</v>
      </c>
      <c r="C98" s="6" t="s">
        <v>42</v>
      </c>
      <c r="D98" s="6" t="s">
        <v>27</v>
      </c>
      <c r="E98" s="17">
        <v>58782</v>
      </c>
      <c r="F98" s="17">
        <v>122282</v>
      </c>
      <c r="G98" s="17">
        <v>119094.88</v>
      </c>
      <c r="H98" s="18">
        <f t="shared" si="12"/>
        <v>9.7403118284784505E-3</v>
      </c>
      <c r="I98" s="18">
        <f t="shared" si="1"/>
        <v>0.97393631114963775</v>
      </c>
    </row>
    <row r="99" spans="1:10" ht="49.5" customHeight="1" thickBot="1" x14ac:dyDescent="0.35">
      <c r="A99" s="11" t="s">
        <v>100</v>
      </c>
      <c r="B99" s="16" t="s">
        <v>66</v>
      </c>
      <c r="C99" s="6">
        <v>225</v>
      </c>
      <c r="D99" s="6" t="s">
        <v>23</v>
      </c>
      <c r="E99" s="17"/>
      <c r="F99" s="17">
        <v>0</v>
      </c>
      <c r="G99" s="17"/>
      <c r="H99" s="18">
        <f t="shared" si="12"/>
        <v>0</v>
      </c>
      <c r="I99" s="18" t="e">
        <f t="shared" si="1"/>
        <v>#DIV/0!</v>
      </c>
    </row>
    <row r="100" spans="1:10" ht="0.75" hidden="1" customHeight="1" thickBot="1" x14ac:dyDescent="0.35">
      <c r="A100" s="11" t="s">
        <v>41</v>
      </c>
      <c r="B100" s="16" t="s">
        <v>66</v>
      </c>
      <c r="C100" s="6">
        <v>225</v>
      </c>
      <c r="D100" s="6" t="s">
        <v>23</v>
      </c>
      <c r="E100" s="17"/>
      <c r="F100" s="17"/>
      <c r="G100" s="17"/>
      <c r="H100" s="18">
        <f t="shared" si="12"/>
        <v>0</v>
      </c>
      <c r="I100" s="18" t="e">
        <f t="shared" si="1"/>
        <v>#DIV/0!</v>
      </c>
    </row>
    <row r="101" spans="1:10" ht="3" hidden="1" customHeight="1" thickBot="1" x14ac:dyDescent="0.35">
      <c r="A101" s="11" t="s">
        <v>41</v>
      </c>
      <c r="B101" s="16" t="s">
        <v>66</v>
      </c>
      <c r="C101" s="6">
        <v>290</v>
      </c>
      <c r="D101" s="6" t="s">
        <v>25</v>
      </c>
      <c r="E101" s="17"/>
      <c r="F101" s="17"/>
      <c r="G101" s="17"/>
      <c r="H101" s="18">
        <f t="shared" si="12"/>
        <v>0</v>
      </c>
      <c r="I101" s="18" t="e">
        <f t="shared" si="1"/>
        <v>#DIV/0!</v>
      </c>
    </row>
    <row r="102" spans="1:10" ht="0.75" customHeight="1" thickBot="1" x14ac:dyDescent="0.35">
      <c r="A102" s="11" t="s">
        <v>43</v>
      </c>
      <c r="B102" s="16" t="s">
        <v>66</v>
      </c>
      <c r="C102" s="6">
        <v>226</v>
      </c>
      <c r="D102" s="6" t="s">
        <v>24</v>
      </c>
      <c r="E102" s="17"/>
      <c r="F102" s="17"/>
      <c r="G102" s="17"/>
      <c r="H102" s="18">
        <f t="shared" si="12"/>
        <v>0</v>
      </c>
      <c r="I102" s="18" t="e">
        <f t="shared" si="1"/>
        <v>#DIV/0!</v>
      </c>
      <c r="J102" t="s">
        <v>63</v>
      </c>
    </row>
    <row r="103" spans="1:10" ht="52.5" customHeight="1" thickBot="1" x14ac:dyDescent="0.35">
      <c r="A103" s="12" t="s">
        <v>100</v>
      </c>
      <c r="B103" s="16" t="s">
        <v>66</v>
      </c>
      <c r="C103" s="6">
        <v>226</v>
      </c>
      <c r="D103" s="6" t="s">
        <v>24</v>
      </c>
      <c r="E103" s="17">
        <v>18500</v>
      </c>
      <c r="F103" s="17">
        <v>0</v>
      </c>
      <c r="G103" s="17"/>
      <c r="H103" s="18">
        <f t="shared" si="12"/>
        <v>0</v>
      </c>
      <c r="I103" s="18" t="e">
        <f t="shared" si="1"/>
        <v>#DIV/0!</v>
      </c>
    </row>
    <row r="104" spans="1:10" ht="54" customHeight="1" thickBot="1" x14ac:dyDescent="0.35">
      <c r="A104" s="11" t="s">
        <v>72</v>
      </c>
      <c r="B104" s="16" t="s">
        <v>66</v>
      </c>
      <c r="C104" s="6">
        <v>540</v>
      </c>
      <c r="D104" s="6"/>
      <c r="E104" s="17"/>
      <c r="F104" s="17"/>
      <c r="G104" s="17"/>
      <c r="H104" s="18">
        <f t="shared" si="12"/>
        <v>0</v>
      </c>
      <c r="I104" s="18" t="e">
        <f t="shared" si="1"/>
        <v>#DIV/0!</v>
      </c>
    </row>
    <row r="105" spans="1:10" ht="21.9" customHeight="1" thickBot="1" x14ac:dyDescent="0.35">
      <c r="A105" s="13" t="s">
        <v>44</v>
      </c>
      <c r="B105" s="19" t="s">
        <v>66</v>
      </c>
      <c r="C105" s="6"/>
      <c r="D105" s="6"/>
      <c r="E105" s="21">
        <f>E97+E98+E99+E103</f>
        <v>335792</v>
      </c>
      <c r="F105" s="21">
        <f>F97+F98+F99+F103+F104</f>
        <v>380792</v>
      </c>
      <c r="G105" s="21">
        <f>G97+G98+G99+G103+G104</f>
        <v>295470.27</v>
      </c>
      <c r="H105" s="18">
        <f t="shared" si="12"/>
        <v>2.4165376092110103E-2</v>
      </c>
      <c r="I105" s="18">
        <f t="shared" si="1"/>
        <v>0.77593612785982902</v>
      </c>
    </row>
    <row r="106" spans="1:10" ht="38.25" customHeight="1" thickBot="1" x14ac:dyDescent="0.35">
      <c r="A106" s="12" t="s">
        <v>111</v>
      </c>
      <c r="B106" s="16" t="s">
        <v>67</v>
      </c>
      <c r="C106" s="6">
        <v>222.22499999999999</v>
      </c>
      <c r="D106" s="6"/>
      <c r="E106" s="17">
        <v>0</v>
      </c>
      <c r="F106" s="17">
        <v>18580</v>
      </c>
      <c r="G106" s="17">
        <v>15580</v>
      </c>
      <c r="H106" s="18">
        <f t="shared" si="12"/>
        <v>1.2742282312026702E-3</v>
      </c>
      <c r="I106" s="18">
        <f t="shared" si="1"/>
        <v>0.83853606027987082</v>
      </c>
    </row>
    <row r="107" spans="1:10" ht="36" customHeight="1" thickBot="1" x14ac:dyDescent="0.35">
      <c r="A107" s="11" t="s">
        <v>95</v>
      </c>
      <c r="B107" s="16" t="s">
        <v>67</v>
      </c>
      <c r="C107" s="6">
        <v>225</v>
      </c>
      <c r="D107" s="6" t="s">
        <v>23</v>
      </c>
      <c r="E107" s="17">
        <v>34900</v>
      </c>
      <c r="F107" s="17">
        <v>0</v>
      </c>
      <c r="G107" s="17"/>
      <c r="H107" s="18">
        <f t="shared" si="12"/>
        <v>0</v>
      </c>
      <c r="I107" s="18" t="e">
        <f t="shared" si="1"/>
        <v>#DIV/0!</v>
      </c>
    </row>
    <row r="108" spans="1:10" ht="21.9" customHeight="1" thickBot="1" x14ac:dyDescent="0.35">
      <c r="A108" s="11" t="s">
        <v>96</v>
      </c>
      <c r="B108" s="16" t="s">
        <v>67</v>
      </c>
      <c r="C108" s="6" t="s">
        <v>45</v>
      </c>
      <c r="D108" s="6"/>
      <c r="E108" s="17">
        <v>352198</v>
      </c>
      <c r="F108" s="17">
        <v>511133</v>
      </c>
      <c r="G108" s="17">
        <v>358001.76</v>
      </c>
      <c r="H108" s="18">
        <f t="shared" ref="H108:H147" si="14">G108/$G$147</f>
        <v>2.9279585969977075E-2</v>
      </c>
      <c r="I108" s="18">
        <f t="shared" ref="I108:I147" si="15">G108/F108</f>
        <v>0.70040823034317878</v>
      </c>
    </row>
    <row r="109" spans="1:10" ht="33.75" customHeight="1" thickBot="1" x14ac:dyDescent="0.35">
      <c r="A109" s="28" t="s">
        <v>133</v>
      </c>
      <c r="B109" s="16" t="s">
        <v>67</v>
      </c>
      <c r="C109" s="6" t="s">
        <v>101</v>
      </c>
      <c r="D109" s="6" t="s">
        <v>23</v>
      </c>
      <c r="E109" s="17">
        <v>14979</v>
      </c>
      <c r="F109" s="17">
        <v>3735</v>
      </c>
      <c r="G109" s="17">
        <v>3735</v>
      </c>
      <c r="H109" s="18">
        <f t="shared" si="14"/>
        <v>3.0547127365481211E-4</v>
      </c>
      <c r="I109" s="18">
        <f t="shared" si="15"/>
        <v>1</v>
      </c>
    </row>
    <row r="110" spans="1:10" ht="58.5" customHeight="1" thickBot="1" x14ac:dyDescent="0.35">
      <c r="A110" s="11" t="s">
        <v>102</v>
      </c>
      <c r="B110" s="16" t="s">
        <v>67</v>
      </c>
      <c r="C110" s="6">
        <v>540</v>
      </c>
      <c r="D110" s="6" t="s">
        <v>30</v>
      </c>
      <c r="E110" s="17">
        <v>50988</v>
      </c>
      <c r="F110" s="17">
        <v>141944.95000000001</v>
      </c>
      <c r="G110" s="17">
        <v>141944.95000000001</v>
      </c>
      <c r="H110" s="18">
        <f t="shared" si="14"/>
        <v>1.160913110183899E-2</v>
      </c>
      <c r="I110" s="18">
        <f t="shared" si="15"/>
        <v>1</v>
      </c>
    </row>
    <row r="111" spans="1:10" ht="58.5" customHeight="1" thickBot="1" x14ac:dyDescent="0.35">
      <c r="A111" s="24" t="s">
        <v>88</v>
      </c>
      <c r="B111" s="16" t="s">
        <v>67</v>
      </c>
      <c r="C111" s="6">
        <v>340</v>
      </c>
      <c r="D111" s="6" t="s">
        <v>26</v>
      </c>
      <c r="E111" s="17">
        <v>20000</v>
      </c>
      <c r="F111" s="17">
        <v>20000</v>
      </c>
      <c r="G111" s="17">
        <v>12195</v>
      </c>
      <c r="H111" s="18">
        <f t="shared" si="14"/>
        <v>9.9738211036691678E-4</v>
      </c>
      <c r="I111" s="18">
        <f t="shared" si="15"/>
        <v>0.60975000000000001</v>
      </c>
    </row>
    <row r="112" spans="1:10" ht="21.9" customHeight="1" thickBot="1" x14ac:dyDescent="0.35">
      <c r="A112" s="13" t="s">
        <v>46</v>
      </c>
      <c r="B112" s="19" t="s">
        <v>67</v>
      </c>
      <c r="C112" s="20"/>
      <c r="D112" s="20"/>
      <c r="E112" s="21">
        <f>E106+E107+E108+E109+E110+E111</f>
        <v>473065</v>
      </c>
      <c r="F112" s="21">
        <f t="shared" ref="F112:G112" si="16">F106+F107+F108+F109+F110+F111</f>
        <v>695392.95</v>
      </c>
      <c r="G112" s="21">
        <f t="shared" si="16"/>
        <v>531456.71</v>
      </c>
      <c r="H112" s="18">
        <f t="shared" si="14"/>
        <v>4.3465798687040459E-2</v>
      </c>
      <c r="I112" s="18">
        <f t="shared" si="15"/>
        <v>0.76425380786503516</v>
      </c>
    </row>
    <row r="113" spans="1:9" ht="21.9" customHeight="1" thickBot="1" x14ac:dyDescent="0.35">
      <c r="A113" s="15" t="s">
        <v>47</v>
      </c>
      <c r="B113" s="22" t="s">
        <v>68</v>
      </c>
      <c r="C113" s="15"/>
      <c r="D113" s="15"/>
      <c r="E113" s="23">
        <f>E96+E105+E112</f>
        <v>1404707</v>
      </c>
      <c r="F113" s="23">
        <f>F96+F105+F112</f>
        <v>1110847.95</v>
      </c>
      <c r="G113" s="23">
        <f>G96+G105+G112</f>
        <v>861589.98</v>
      </c>
      <c r="H113" s="18">
        <f t="shared" si="14"/>
        <v>7.0466128128199218E-2</v>
      </c>
      <c r="I113" s="18">
        <f t="shared" si="15"/>
        <v>0.77561468245946708</v>
      </c>
    </row>
    <row r="114" spans="1:9" ht="21.9" customHeight="1" thickBot="1" x14ac:dyDescent="0.35">
      <c r="A114" s="13" t="s">
        <v>125</v>
      </c>
      <c r="B114" s="19" t="s">
        <v>56</v>
      </c>
      <c r="C114" s="6">
        <v>221</v>
      </c>
      <c r="D114" s="6" t="s">
        <v>18</v>
      </c>
      <c r="E114" s="17">
        <v>44465</v>
      </c>
      <c r="F114" s="26">
        <v>44465</v>
      </c>
      <c r="G114" s="26">
        <v>38813.96</v>
      </c>
      <c r="H114" s="18">
        <f t="shared" si="14"/>
        <v>3.1744443900366616E-3</v>
      </c>
      <c r="I114" s="18">
        <f t="shared" si="15"/>
        <v>0.87291037894973578</v>
      </c>
    </row>
    <row r="115" spans="1:9" ht="21.9" customHeight="1" thickBot="1" x14ac:dyDescent="0.35">
      <c r="A115" s="13"/>
      <c r="B115" s="16"/>
      <c r="C115" s="6" t="s">
        <v>19</v>
      </c>
      <c r="D115" s="6" t="s">
        <v>20</v>
      </c>
      <c r="E115" s="17">
        <v>193807</v>
      </c>
      <c r="F115" s="26">
        <v>152607</v>
      </c>
      <c r="G115" s="26">
        <v>109886.47</v>
      </c>
      <c r="H115" s="18">
        <f t="shared" si="14"/>
        <v>8.9871914185625981E-3</v>
      </c>
      <c r="I115" s="18">
        <f t="shared" si="15"/>
        <v>0.72006179270937765</v>
      </c>
    </row>
    <row r="116" spans="1:9" ht="21.9" customHeight="1" thickBot="1" x14ac:dyDescent="0.35">
      <c r="A116" s="24"/>
      <c r="B116" s="6"/>
      <c r="C116" s="6" t="s">
        <v>21</v>
      </c>
      <c r="D116" s="6" t="s">
        <v>27</v>
      </c>
      <c r="E116" s="17">
        <v>50894</v>
      </c>
      <c r="F116" s="26">
        <v>50894</v>
      </c>
      <c r="G116" s="26">
        <v>21817.32</v>
      </c>
      <c r="H116" s="18">
        <f t="shared" si="14"/>
        <v>1.7843546260065879E-3</v>
      </c>
      <c r="I116" s="18">
        <f t="shared" si="15"/>
        <v>0.42868157346642038</v>
      </c>
    </row>
    <row r="117" spans="1:9" ht="21.9" customHeight="1" thickBot="1" x14ac:dyDescent="0.35">
      <c r="A117" s="24"/>
      <c r="B117" s="6"/>
      <c r="C117" s="6">
        <v>226</v>
      </c>
      <c r="D117" s="6" t="s">
        <v>24</v>
      </c>
      <c r="E117" s="17">
        <v>25000</v>
      </c>
      <c r="F117" s="26">
        <v>16000</v>
      </c>
      <c r="G117" s="26">
        <v>14755.79</v>
      </c>
      <c r="H117" s="18">
        <f t="shared" si="14"/>
        <v>1.2068192677598235E-3</v>
      </c>
      <c r="I117" s="18">
        <f t="shared" si="15"/>
        <v>0.92223687500000007</v>
      </c>
    </row>
    <row r="118" spans="1:9" ht="21.9" customHeight="1" thickBot="1" x14ac:dyDescent="0.35">
      <c r="A118" s="24"/>
      <c r="B118" s="6"/>
      <c r="C118" s="6">
        <v>225</v>
      </c>
      <c r="D118" s="6" t="s">
        <v>23</v>
      </c>
      <c r="E118" s="17">
        <v>5648</v>
      </c>
      <c r="F118" s="26">
        <v>7198</v>
      </c>
      <c r="G118" s="26">
        <v>4049.24</v>
      </c>
      <c r="H118" s="18">
        <f t="shared" si="14"/>
        <v>3.3117175371727214E-4</v>
      </c>
      <c r="I118" s="18">
        <f t="shared" si="15"/>
        <v>0.56255070853014721</v>
      </c>
    </row>
    <row r="119" spans="1:9" ht="21.9" customHeight="1" thickBot="1" x14ac:dyDescent="0.35">
      <c r="A119" s="24"/>
      <c r="B119" s="6"/>
      <c r="C119" s="6">
        <v>291</v>
      </c>
      <c r="D119" s="6" t="s">
        <v>25</v>
      </c>
      <c r="E119" s="17">
        <v>1475</v>
      </c>
      <c r="F119" s="26">
        <v>370</v>
      </c>
      <c r="G119" s="26">
        <v>370</v>
      </c>
      <c r="H119" s="18">
        <f t="shared" si="14"/>
        <v>3.0260875837290624E-5</v>
      </c>
      <c r="I119" s="18">
        <f t="shared" si="15"/>
        <v>1</v>
      </c>
    </row>
    <row r="120" spans="1:9" ht="21.9" customHeight="1" thickBot="1" x14ac:dyDescent="0.35">
      <c r="A120" s="24"/>
      <c r="B120" s="6"/>
      <c r="C120" s="6">
        <v>310</v>
      </c>
      <c r="D120" s="6" t="s">
        <v>28</v>
      </c>
      <c r="E120" s="17"/>
      <c r="F120" s="26"/>
      <c r="G120" s="26"/>
      <c r="H120" s="18">
        <f t="shared" si="14"/>
        <v>0</v>
      </c>
      <c r="I120" s="18" t="e">
        <f t="shared" si="15"/>
        <v>#DIV/0!</v>
      </c>
    </row>
    <row r="121" spans="1:9" ht="21.9" customHeight="1" thickBot="1" x14ac:dyDescent="0.35">
      <c r="A121" s="24"/>
      <c r="B121" s="6"/>
      <c r="C121" s="6">
        <v>340</v>
      </c>
      <c r="D121" s="6" t="s">
        <v>29</v>
      </c>
      <c r="E121" s="17">
        <v>8500</v>
      </c>
      <c r="F121" s="26">
        <v>5500</v>
      </c>
      <c r="G121" s="26">
        <v>4026</v>
      </c>
      <c r="H121" s="18">
        <f t="shared" si="14"/>
        <v>3.2927104357008662E-4</v>
      </c>
      <c r="I121" s="18">
        <f t="shared" si="15"/>
        <v>0.73199999999999998</v>
      </c>
    </row>
    <row r="122" spans="1:9" ht="21.9" customHeight="1" thickBot="1" x14ac:dyDescent="0.35">
      <c r="A122" s="13" t="s">
        <v>126</v>
      </c>
      <c r="B122" s="20"/>
      <c r="C122" s="20"/>
      <c r="D122" s="20"/>
      <c r="E122" s="21">
        <f>E114+E115+E116+E117+E118+E119+E120+E121</f>
        <v>329789</v>
      </c>
      <c r="F122" s="21">
        <f t="shared" ref="F122:G122" si="17">F114+F115+F116+F117+F118+F119+F120+F121</f>
        <v>277034</v>
      </c>
      <c r="G122" s="21">
        <f t="shared" si="17"/>
        <v>193718.78</v>
      </c>
      <c r="H122" s="18">
        <f t="shared" si="14"/>
        <v>1.5843513375490319E-2</v>
      </c>
      <c r="I122" s="18">
        <f t="shared" si="15"/>
        <v>0.69925994643256784</v>
      </c>
    </row>
    <row r="123" spans="1:9" ht="21.9" customHeight="1" thickBot="1" x14ac:dyDescent="0.35">
      <c r="A123" s="13" t="s">
        <v>48</v>
      </c>
      <c r="B123" s="16" t="s">
        <v>62</v>
      </c>
      <c r="C123" s="6">
        <v>211</v>
      </c>
      <c r="D123" s="6" t="s">
        <v>14</v>
      </c>
      <c r="E123" s="17">
        <v>1339954</v>
      </c>
      <c r="F123" s="17">
        <v>1579278</v>
      </c>
      <c r="G123" s="17">
        <v>1551187.92</v>
      </c>
      <c r="H123" s="18">
        <f t="shared" si="14"/>
        <v>0.12686568931736514</v>
      </c>
      <c r="I123" s="18">
        <f t="shared" si="15"/>
        <v>0.98221334052649367</v>
      </c>
    </row>
    <row r="124" spans="1:9" ht="21.9" customHeight="1" thickBot="1" x14ac:dyDescent="0.35">
      <c r="A124" s="11" t="s">
        <v>48</v>
      </c>
      <c r="B124" s="16" t="s">
        <v>62</v>
      </c>
      <c r="C124" s="6">
        <v>213</v>
      </c>
      <c r="D124" s="6" t="s">
        <v>49</v>
      </c>
      <c r="E124" s="17">
        <v>404666</v>
      </c>
      <c r="F124" s="17">
        <v>539099.80000000005</v>
      </c>
      <c r="G124" s="17">
        <v>465151.51</v>
      </c>
      <c r="H124" s="18">
        <f t="shared" si="14"/>
        <v>3.804295159361689E-2</v>
      </c>
      <c r="I124" s="18">
        <f t="shared" si="15"/>
        <v>0.86283005484327757</v>
      </c>
    </row>
    <row r="125" spans="1:9" ht="21.9" customHeight="1" thickBot="1" x14ac:dyDescent="0.35">
      <c r="A125" s="11" t="s">
        <v>48</v>
      </c>
      <c r="B125" s="16" t="s">
        <v>62</v>
      </c>
      <c r="C125" s="6">
        <v>221</v>
      </c>
      <c r="D125" s="6" t="s">
        <v>18</v>
      </c>
      <c r="E125" s="17">
        <v>59210</v>
      </c>
      <c r="F125" s="17">
        <v>58630</v>
      </c>
      <c r="G125" s="17">
        <v>44886.92</v>
      </c>
      <c r="H125" s="18">
        <f t="shared" si="14"/>
        <v>3.6711284130767495E-3</v>
      </c>
      <c r="I125" s="18">
        <f t="shared" si="15"/>
        <v>0.76559645232815965</v>
      </c>
    </row>
    <row r="126" spans="1:9" ht="21.9" customHeight="1" thickBot="1" x14ac:dyDescent="0.35">
      <c r="A126" s="11" t="s">
        <v>48</v>
      </c>
      <c r="B126" s="16" t="s">
        <v>62</v>
      </c>
      <c r="C126" s="6" t="s">
        <v>21</v>
      </c>
      <c r="D126" s="6" t="s">
        <v>27</v>
      </c>
      <c r="E126" s="17">
        <v>146474</v>
      </c>
      <c r="F126" s="17">
        <v>146474</v>
      </c>
      <c r="G126" s="17">
        <v>143535.46</v>
      </c>
      <c r="H126" s="18">
        <f t="shared" si="14"/>
        <v>1.1739212792725391E-2</v>
      </c>
      <c r="I126" s="18">
        <f t="shared" si="15"/>
        <v>0.97993814601908869</v>
      </c>
    </row>
    <row r="127" spans="1:9" ht="21.9" customHeight="1" thickBot="1" x14ac:dyDescent="0.35">
      <c r="A127" s="11" t="s">
        <v>48</v>
      </c>
      <c r="B127" s="16" t="s">
        <v>62</v>
      </c>
      <c r="C127" s="6" t="s">
        <v>19</v>
      </c>
      <c r="D127" s="6" t="s">
        <v>20</v>
      </c>
      <c r="E127" s="17">
        <v>260110</v>
      </c>
      <c r="F127" s="17">
        <v>264210</v>
      </c>
      <c r="G127" s="17">
        <v>220061.01</v>
      </c>
      <c r="H127" s="18">
        <f t="shared" si="14"/>
        <v>1.79979429736183E-2</v>
      </c>
      <c r="I127" s="18">
        <f t="shared" si="15"/>
        <v>0.83290189621891686</v>
      </c>
    </row>
    <row r="128" spans="1:9" ht="21.9" customHeight="1" thickBot="1" x14ac:dyDescent="0.35">
      <c r="A128" s="11" t="s">
        <v>48</v>
      </c>
      <c r="B128" s="16" t="s">
        <v>62</v>
      </c>
      <c r="C128" s="6">
        <v>225</v>
      </c>
      <c r="D128" s="6" t="s">
        <v>23</v>
      </c>
      <c r="E128" s="17">
        <v>419955</v>
      </c>
      <c r="F128" s="17">
        <v>364732.8</v>
      </c>
      <c r="G128" s="17">
        <v>348524.34</v>
      </c>
      <c r="H128" s="18">
        <f t="shared" si="14"/>
        <v>2.8504464267604494E-2</v>
      </c>
      <c r="I128" s="18">
        <f t="shared" si="15"/>
        <v>0.95556072829205385</v>
      </c>
    </row>
    <row r="129" spans="1:9" ht="21.9" customHeight="1" thickBot="1" x14ac:dyDescent="0.35">
      <c r="A129" s="11" t="s">
        <v>48</v>
      </c>
      <c r="B129" s="16" t="s">
        <v>62</v>
      </c>
      <c r="C129" s="6">
        <v>226</v>
      </c>
      <c r="D129" s="6" t="s">
        <v>24</v>
      </c>
      <c r="E129" s="17">
        <v>96219</v>
      </c>
      <c r="F129" s="17">
        <v>122706.71</v>
      </c>
      <c r="G129" s="17">
        <v>119021.14</v>
      </c>
      <c r="H129" s="18">
        <f t="shared" si="14"/>
        <v>9.7342809177102287E-3</v>
      </c>
      <c r="I129" s="18">
        <f t="shared" si="15"/>
        <v>0.96996439722000527</v>
      </c>
    </row>
    <row r="130" spans="1:9" ht="21.9" customHeight="1" thickBot="1" x14ac:dyDescent="0.35">
      <c r="A130" s="25" t="s">
        <v>48</v>
      </c>
      <c r="B130" s="16" t="s">
        <v>62</v>
      </c>
      <c r="C130" s="6">
        <v>264</v>
      </c>
      <c r="D130" s="6"/>
      <c r="E130" s="17"/>
      <c r="F130" s="17">
        <v>18365.84</v>
      </c>
      <c r="G130" s="17">
        <v>18365.84</v>
      </c>
      <c r="H130" s="18">
        <f t="shared" si="14"/>
        <v>1.5020713618582315E-3</v>
      </c>
      <c r="I130" s="18">
        <f t="shared" si="15"/>
        <v>1</v>
      </c>
    </row>
    <row r="131" spans="1:9" ht="21.9" customHeight="1" thickBot="1" x14ac:dyDescent="0.35">
      <c r="A131" s="11" t="s">
        <v>48</v>
      </c>
      <c r="B131" s="16" t="s">
        <v>62</v>
      </c>
      <c r="C131" s="6">
        <v>291</v>
      </c>
      <c r="D131" s="6" t="s">
        <v>25</v>
      </c>
      <c r="E131" s="17">
        <v>286459</v>
      </c>
      <c r="F131" s="17">
        <v>279569</v>
      </c>
      <c r="G131" s="17">
        <v>279569</v>
      </c>
      <c r="H131" s="18">
        <f t="shared" si="14"/>
        <v>2.2864872424204062E-2</v>
      </c>
      <c r="I131" s="18">
        <f t="shared" si="15"/>
        <v>1</v>
      </c>
    </row>
    <row r="132" spans="1:9" ht="21.9" customHeight="1" thickBot="1" x14ac:dyDescent="0.35">
      <c r="A132" s="11" t="s">
        <v>48</v>
      </c>
      <c r="B132" s="16" t="s">
        <v>62</v>
      </c>
      <c r="C132" s="6">
        <v>266</v>
      </c>
      <c r="D132" s="6" t="s">
        <v>121</v>
      </c>
      <c r="E132" s="17"/>
      <c r="F132" s="17">
        <v>11488</v>
      </c>
      <c r="G132" s="17">
        <v>11487.8</v>
      </c>
      <c r="H132" s="18">
        <f t="shared" si="14"/>
        <v>9.3954294444223571E-4</v>
      </c>
      <c r="I132" s="18">
        <f t="shared" si="15"/>
        <v>0.99998259052924787</v>
      </c>
    </row>
    <row r="133" spans="1:9" ht="21.9" customHeight="1" thickBot="1" x14ac:dyDescent="0.35">
      <c r="A133" s="11" t="s">
        <v>48</v>
      </c>
      <c r="B133" s="16" t="s">
        <v>62</v>
      </c>
      <c r="C133" s="16" t="s">
        <v>134</v>
      </c>
      <c r="D133" s="6" t="s">
        <v>26</v>
      </c>
      <c r="E133" s="17">
        <v>100464</v>
      </c>
      <c r="F133" s="17">
        <v>135643.81</v>
      </c>
      <c r="G133" s="17">
        <v>132992.75</v>
      </c>
      <c r="H133" s="18">
        <f t="shared" si="14"/>
        <v>1.0876965121648197E-2</v>
      </c>
      <c r="I133" s="18">
        <f t="shared" si="15"/>
        <v>0.98045572444477935</v>
      </c>
    </row>
    <row r="134" spans="1:9" ht="21.9" customHeight="1" thickBot="1" x14ac:dyDescent="0.35">
      <c r="A134" s="13" t="s">
        <v>103</v>
      </c>
      <c r="B134" s="16" t="s">
        <v>62</v>
      </c>
      <c r="C134" s="6"/>
      <c r="D134" s="6"/>
      <c r="E134" s="21">
        <f>E123+E124+E125+E126+E127+E128+E129+E131+E132+E133</f>
        <v>3113511</v>
      </c>
      <c r="F134" s="21">
        <f>F123+F124+F125+F126+F127+F128+F129+F130+F131+F132+F133</f>
        <v>3520197.9599999995</v>
      </c>
      <c r="G134" s="21">
        <f>G123+G124+G125+G126+G127+G128+G129+G130+G131+G132+G133</f>
        <v>3334783.69</v>
      </c>
      <c r="H134" s="18">
        <f t="shared" si="14"/>
        <v>0.27273912212786994</v>
      </c>
      <c r="I134" s="18">
        <f t="shared" si="15"/>
        <v>0.94732845365321461</v>
      </c>
    </row>
    <row r="135" spans="1:9" ht="21.9" customHeight="1" thickBot="1" x14ac:dyDescent="0.35">
      <c r="A135" s="6" t="s">
        <v>104</v>
      </c>
      <c r="B135" s="6"/>
      <c r="C135" s="6" t="s">
        <v>113</v>
      </c>
      <c r="D135" s="6" t="s">
        <v>50</v>
      </c>
      <c r="E135" s="17">
        <v>25000</v>
      </c>
      <c r="F135" s="17">
        <v>53000</v>
      </c>
      <c r="G135" s="17">
        <v>50777</v>
      </c>
      <c r="H135" s="18">
        <f t="shared" si="14"/>
        <v>4.1528553848381245E-3</v>
      </c>
      <c r="I135" s="18">
        <f t="shared" si="15"/>
        <v>0.95805660377358492</v>
      </c>
    </row>
    <row r="136" spans="1:9" ht="55.5" customHeight="1" thickBot="1" x14ac:dyDescent="0.35">
      <c r="A136" s="12" t="s">
        <v>112</v>
      </c>
      <c r="B136" s="6">
        <v>801</v>
      </c>
      <c r="C136" s="6">
        <v>251</v>
      </c>
      <c r="D136" s="6" t="s">
        <v>30</v>
      </c>
      <c r="E136" s="17"/>
      <c r="F136" s="17"/>
      <c r="G136" s="17"/>
      <c r="H136" s="18">
        <f t="shared" si="14"/>
        <v>0</v>
      </c>
      <c r="I136" s="18" t="e">
        <f t="shared" si="15"/>
        <v>#DIV/0!</v>
      </c>
    </row>
    <row r="137" spans="1:9" ht="21.9" customHeight="1" thickBot="1" x14ac:dyDescent="0.35">
      <c r="A137" s="13" t="s">
        <v>79</v>
      </c>
      <c r="B137" s="19" t="s">
        <v>62</v>
      </c>
      <c r="C137" s="20"/>
      <c r="D137" s="20"/>
      <c r="E137" s="21">
        <f>E122+E134+E135</f>
        <v>3468300</v>
      </c>
      <c r="F137" s="21">
        <f>F122+F134+F135+F136</f>
        <v>3850231.9599999995</v>
      </c>
      <c r="G137" s="21">
        <f>G122+G134+G135+G136</f>
        <v>3579279.4699999997</v>
      </c>
      <c r="H137" s="18">
        <f t="shared" si="14"/>
        <v>0.29273549088819834</v>
      </c>
      <c r="I137" s="18">
        <f t="shared" si="15"/>
        <v>0.92962696979950277</v>
      </c>
    </row>
    <row r="138" spans="1:9" ht="21.9" customHeight="1" thickBot="1" x14ac:dyDescent="0.35">
      <c r="A138" s="13" t="s">
        <v>80</v>
      </c>
      <c r="B138" s="19"/>
      <c r="C138" s="20"/>
      <c r="D138" s="20"/>
      <c r="E138" s="21">
        <f>E137</f>
        <v>3468300</v>
      </c>
      <c r="F138" s="21">
        <f>F122+F134+F135</f>
        <v>3850231.9599999995</v>
      </c>
      <c r="G138" s="21">
        <f>G122+G134+G135</f>
        <v>3579279.4699999997</v>
      </c>
      <c r="H138" s="18">
        <v>0.21540000000000001</v>
      </c>
      <c r="I138" s="18">
        <v>1</v>
      </c>
    </row>
    <row r="139" spans="1:9" ht="1.5" customHeight="1" thickBot="1" x14ac:dyDescent="0.35">
      <c r="A139" s="13"/>
      <c r="B139" s="20">
        <v>1003</v>
      </c>
      <c r="C139" s="20">
        <v>290</v>
      </c>
      <c r="D139" s="6" t="s">
        <v>25</v>
      </c>
      <c r="E139" s="21">
        <v>0</v>
      </c>
      <c r="F139" s="21">
        <v>0</v>
      </c>
      <c r="G139" s="21">
        <v>0</v>
      </c>
      <c r="H139" s="18">
        <f t="shared" si="14"/>
        <v>0</v>
      </c>
      <c r="I139" s="18" t="e">
        <f t="shared" si="15"/>
        <v>#DIV/0!</v>
      </c>
    </row>
    <row r="140" spans="1:9" ht="25.5" customHeight="1" thickBot="1" x14ac:dyDescent="0.35">
      <c r="A140" s="13" t="s">
        <v>51</v>
      </c>
      <c r="B140" s="20">
        <v>1003</v>
      </c>
      <c r="C140" s="20"/>
      <c r="D140" s="20"/>
      <c r="E140" s="21">
        <v>52000</v>
      </c>
      <c r="F140" s="21">
        <v>60000</v>
      </c>
      <c r="G140" s="21">
        <v>60000</v>
      </c>
      <c r="H140" s="18">
        <f t="shared" si="14"/>
        <v>4.9071690546957768E-3</v>
      </c>
      <c r="I140" s="18">
        <f t="shared" si="15"/>
        <v>1</v>
      </c>
    </row>
    <row r="141" spans="1:9" ht="77.25" customHeight="1" thickBot="1" x14ac:dyDescent="0.35">
      <c r="A141" s="13" t="s">
        <v>122</v>
      </c>
      <c r="B141" s="20">
        <v>1001</v>
      </c>
      <c r="C141" s="6">
        <v>264</v>
      </c>
      <c r="D141" s="6" t="s">
        <v>123</v>
      </c>
      <c r="E141" s="21">
        <v>102000</v>
      </c>
      <c r="F141" s="21">
        <v>102000</v>
      </c>
      <c r="G141" s="21">
        <v>74468.5</v>
      </c>
      <c r="H141" s="18">
        <f t="shared" si="14"/>
        <v>6.0904919791602077E-3</v>
      </c>
      <c r="I141" s="18">
        <f t="shared" si="15"/>
        <v>0.73008333333333331</v>
      </c>
    </row>
    <row r="142" spans="1:9" ht="21.75" customHeight="1" thickBot="1" x14ac:dyDescent="0.35">
      <c r="A142" s="13" t="s">
        <v>64</v>
      </c>
      <c r="B142" s="20">
        <v>1000</v>
      </c>
      <c r="C142" s="20"/>
      <c r="D142" s="20"/>
      <c r="E142" s="21">
        <f>E140+E141</f>
        <v>154000</v>
      </c>
      <c r="F142" s="21">
        <f>F139+F140+F141</f>
        <v>162000</v>
      </c>
      <c r="G142" s="21">
        <f>G139+G140+G141</f>
        <v>134468.5</v>
      </c>
      <c r="H142" s="18">
        <f t="shared" si="14"/>
        <v>1.0997661033855985E-2</v>
      </c>
      <c r="I142" s="18">
        <f t="shared" si="15"/>
        <v>0.83005246913580244</v>
      </c>
    </row>
    <row r="143" spans="1:9" ht="21.75" customHeight="1" thickBot="1" x14ac:dyDescent="0.35">
      <c r="A143" s="13" t="s">
        <v>70</v>
      </c>
      <c r="B143" s="20">
        <v>1000</v>
      </c>
      <c r="C143" s="20"/>
      <c r="D143" s="20"/>
      <c r="E143" s="21">
        <f>E140+E141</f>
        <v>154000</v>
      </c>
      <c r="F143" s="21">
        <f>F139+F140+F141</f>
        <v>162000</v>
      </c>
      <c r="G143" s="21">
        <f>G139+G140+G141</f>
        <v>134468.5</v>
      </c>
      <c r="H143" s="18">
        <f t="shared" ref="H143" si="18">G143/$G$147</f>
        <v>1.0997661033855985E-2</v>
      </c>
      <c r="I143" s="18">
        <f t="shared" ref="I143" si="19">G143/F143</f>
        <v>0.83005246913580244</v>
      </c>
    </row>
    <row r="144" spans="1:9" ht="21.9" customHeight="1" thickBot="1" x14ac:dyDescent="0.35">
      <c r="A144" s="13" t="s">
        <v>52</v>
      </c>
      <c r="B144" s="20">
        <v>1101</v>
      </c>
      <c r="C144" s="20">
        <v>290</v>
      </c>
      <c r="D144" s="20" t="s">
        <v>25</v>
      </c>
      <c r="E144" s="17">
        <v>40000</v>
      </c>
      <c r="F144" s="17">
        <v>27787</v>
      </c>
      <c r="G144" s="17">
        <v>22937</v>
      </c>
      <c r="H144" s="18">
        <f t="shared" si="14"/>
        <v>1.875928943459284E-3</v>
      </c>
      <c r="I144" s="18">
        <f t="shared" si="15"/>
        <v>0.82545794796127681</v>
      </c>
    </row>
    <row r="145" spans="1:9" ht="21.9" customHeight="1" thickBot="1" x14ac:dyDescent="0.35">
      <c r="A145" s="13" t="s">
        <v>64</v>
      </c>
      <c r="B145" s="6">
        <v>1101</v>
      </c>
      <c r="C145" s="20"/>
      <c r="D145" s="20"/>
      <c r="E145" s="17">
        <f t="shared" ref="E145:G146" si="20">E144</f>
        <v>40000</v>
      </c>
      <c r="F145" s="17">
        <f t="shared" si="20"/>
        <v>27787</v>
      </c>
      <c r="G145" s="17">
        <f t="shared" si="20"/>
        <v>22937</v>
      </c>
      <c r="H145" s="18">
        <f t="shared" ref="H145" si="21">G145/$G$147</f>
        <v>1.875928943459284E-3</v>
      </c>
      <c r="I145" s="18">
        <f t="shared" ref="I145" si="22">G145/F145</f>
        <v>0.82545794796127681</v>
      </c>
    </row>
    <row r="146" spans="1:9" ht="21.9" customHeight="1" thickBot="1" x14ac:dyDescent="0.35">
      <c r="A146" s="13" t="s">
        <v>71</v>
      </c>
      <c r="B146" s="20">
        <v>1100</v>
      </c>
      <c r="C146" s="20"/>
      <c r="D146" s="20"/>
      <c r="E146" s="17">
        <f t="shared" si="20"/>
        <v>40000</v>
      </c>
      <c r="F146" s="17">
        <f t="shared" si="20"/>
        <v>27787</v>
      </c>
      <c r="G146" s="17">
        <f t="shared" si="20"/>
        <v>22937</v>
      </c>
      <c r="H146" s="18">
        <f t="shared" ref="H146" si="23">G146/$G$147</f>
        <v>1.875928943459284E-3</v>
      </c>
      <c r="I146" s="18">
        <f t="shared" ref="I146" si="24">G146/F146</f>
        <v>0.82545794796127681</v>
      </c>
    </row>
    <row r="147" spans="1:9" ht="21.9" customHeight="1" thickBot="1" x14ac:dyDescent="0.35">
      <c r="A147" s="7" t="s">
        <v>53</v>
      </c>
      <c r="B147" s="8"/>
      <c r="C147" s="8"/>
      <c r="D147" s="8"/>
      <c r="E147" s="9">
        <f>E62+E65+E82+E91+E113+E138+E143+E146</f>
        <v>12716000</v>
      </c>
      <c r="F147" s="9">
        <f>F62+F65+F82+F91+F113+F138+F143+F146</f>
        <v>13265949.579999998</v>
      </c>
      <c r="G147" s="9">
        <f>G62+G65+G82+G91+G113+G138+G143+G146</f>
        <v>12227008.960000001</v>
      </c>
      <c r="H147" s="10">
        <f t="shared" si="14"/>
        <v>1</v>
      </c>
      <c r="I147" s="10">
        <f t="shared" si="15"/>
        <v>0.92168365982889577</v>
      </c>
    </row>
    <row r="148" spans="1:9" ht="21.9" customHeight="1" thickBot="1" x14ac:dyDescent="0.35">
      <c r="A148" s="7"/>
      <c r="B148" s="8"/>
      <c r="C148" s="8"/>
      <c r="D148" s="8"/>
      <c r="E148" s="9"/>
      <c r="F148" s="9"/>
      <c r="G148" s="9"/>
      <c r="H148" s="10"/>
      <c r="I148" s="10"/>
    </row>
    <row r="149" spans="1:9" ht="21.9" customHeight="1" x14ac:dyDescent="0.3"/>
  </sheetData>
  <mergeCells count="7">
    <mergeCell ref="F1:H1"/>
    <mergeCell ref="A4:A7"/>
    <mergeCell ref="B4:B7"/>
    <mergeCell ref="C4:C7"/>
    <mergeCell ref="D4:D7"/>
    <mergeCell ref="G4:G7"/>
    <mergeCell ref="F2:I2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2020-04-24T11:41:36Z</dcterms:modified>
</cp:coreProperties>
</file>