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tabRatio="840"/>
  </bookViews>
  <sheets>
    <sheet name="ПР.1 ДОХ." sheetId="1" r:id="rId1"/>
    <sheet name=" прил.2 расх." sheetId="2" r:id="rId2"/>
    <sheet name="программы" sheetId="8" r:id="rId3"/>
    <sheet name="Ведомств. прил.4 расх. " sheetId="5" r:id="rId4"/>
    <sheet name="прил.5 источ." sheetId="4" r:id="rId5"/>
    <sheet name="прил.6 рез.ф" sheetId="9" r:id="rId6"/>
    <sheet name="дор.фонд" sheetId="6" r:id="rId7"/>
  </sheets>
  <definedNames>
    <definedName name="APPT" localSheetId="0">'ПР.1 ДОХ.'!$A$30</definedName>
    <definedName name="FIO" localSheetId="1">' прил.2 расх.'!$F$16</definedName>
    <definedName name="FIO" localSheetId="3">'Ведомств. прил.4 расх. '!$G$17</definedName>
    <definedName name="FIO" localSheetId="0">'ПР.1 ДОХ.'!#REF!</definedName>
    <definedName name="LAST_CELL" localSheetId="0">'ПР.1 ДОХ.'!$F$175</definedName>
    <definedName name="SIGN" localSheetId="0">'ПР.1 ДОХ.'!$A$30:$E$31</definedName>
    <definedName name="_xlnm.Print_Titles" localSheetId="0">'ПР.1 ДОХ.'!$19:$20</definedName>
  </definedNames>
  <calcPr calcId="145621"/>
</workbook>
</file>

<file path=xl/calcChain.xml><?xml version="1.0" encoding="utf-8"?>
<calcChain xmlns="http://schemas.openxmlformats.org/spreadsheetml/2006/main">
  <c r="M22" i="9" l="1"/>
  <c r="L22" i="9"/>
  <c r="K22" i="9"/>
  <c r="J22" i="9"/>
  <c r="I22" i="9"/>
  <c r="H22" i="9"/>
  <c r="D21" i="8"/>
  <c r="E21" i="8"/>
  <c r="F21" i="8" s="1"/>
  <c r="C21" i="8"/>
  <c r="F16" i="8"/>
  <c r="F17" i="8"/>
  <c r="F18" i="8"/>
  <c r="F19" i="8"/>
  <c r="F20" i="8"/>
  <c r="F15" i="8"/>
  <c r="F14" i="8"/>
  <c r="F13" i="8"/>
  <c r="F12" i="8"/>
  <c r="F11" i="8"/>
  <c r="F12" i="2"/>
  <c r="F16" i="2"/>
  <c r="F20" i="2"/>
  <c r="F22" i="2"/>
  <c r="F24" i="2"/>
  <c r="F36" i="2"/>
  <c r="F39" i="2"/>
  <c r="F43" i="2"/>
  <c r="F45" i="2"/>
  <c r="F47" i="2"/>
  <c r="F49" i="2"/>
  <c r="F51" i="2"/>
  <c r="F55" i="2"/>
  <c r="F59" i="2"/>
  <c r="F62" i="2"/>
  <c r="F58" i="2" s="1"/>
  <c r="F71" i="2"/>
  <c r="F73" i="2"/>
  <c r="F76" i="2"/>
  <c r="F78" i="2"/>
  <c r="F80" i="2"/>
  <c r="F82" i="2"/>
  <c r="F84" i="2"/>
  <c r="F87" i="2"/>
  <c r="F89" i="2"/>
  <c r="F91" i="2"/>
  <c r="F95" i="2"/>
  <c r="F97" i="2"/>
  <c r="F99" i="2"/>
  <c r="F101" i="2"/>
  <c r="F103" i="2"/>
  <c r="F108" i="2"/>
  <c r="F106" i="2" s="1"/>
  <c r="F105" i="2" s="1"/>
  <c r="F111" i="2"/>
  <c r="F114" i="2"/>
  <c r="F118" i="2"/>
  <c r="F120" i="2"/>
  <c r="F122" i="2"/>
  <c r="F128" i="2"/>
  <c r="F131" i="2"/>
  <c r="F134" i="2"/>
  <c r="F137" i="2"/>
  <c r="F139" i="2"/>
  <c r="F141" i="2"/>
  <c r="F143" i="2"/>
  <c r="F145" i="2"/>
  <c r="F147" i="2"/>
  <c r="F150" i="2"/>
  <c r="F152" i="2"/>
  <c r="F157" i="2"/>
  <c r="F159" i="2"/>
  <c r="F167" i="2"/>
  <c r="F162" i="2" s="1"/>
  <c r="F161" i="2" s="1"/>
  <c r="F171" i="2"/>
  <c r="F170" i="2" s="1"/>
  <c r="F169" i="2" s="1"/>
  <c r="F173" i="2"/>
  <c r="F175" i="2"/>
  <c r="F177" i="2"/>
  <c r="F180" i="2"/>
  <c r="F183" i="2"/>
  <c r="F187" i="2"/>
  <c r="E30" i="6"/>
  <c r="D29" i="6"/>
  <c r="C29" i="6"/>
  <c r="C28" i="6" s="1"/>
  <c r="B29" i="6"/>
  <c r="B28" i="6" s="1"/>
  <c r="D28" i="6"/>
  <c r="E27" i="6"/>
  <c r="E26" i="6"/>
  <c r="D25" i="6"/>
  <c r="C25" i="6"/>
  <c r="B25" i="6"/>
  <c r="E24" i="6"/>
  <c r="D23" i="6"/>
  <c r="C23" i="6"/>
  <c r="B23" i="6"/>
  <c r="E22" i="6"/>
  <c r="D21" i="6"/>
  <c r="C21" i="6"/>
  <c r="B21" i="6"/>
  <c r="E20" i="6"/>
  <c r="D19" i="6"/>
  <c r="C19" i="6"/>
  <c r="B19" i="6"/>
  <c r="E18" i="6"/>
  <c r="D17" i="6"/>
  <c r="C17" i="6"/>
  <c r="B17" i="6"/>
  <c r="E16" i="6"/>
  <c r="B16" i="6"/>
  <c r="D15" i="6"/>
  <c r="C15" i="6"/>
  <c r="E23" i="6" l="1"/>
  <c r="E17" i="6"/>
  <c r="E25" i="6"/>
  <c r="E28" i="6"/>
  <c r="E29" i="6"/>
  <c r="B14" i="6"/>
  <c r="B12" i="6" s="1"/>
  <c r="B11" i="6" s="1"/>
  <c r="B31" i="6" s="1"/>
  <c r="E19" i="6"/>
  <c r="C14" i="6"/>
  <c r="C13" i="6" s="1"/>
  <c r="C12" i="6" s="1"/>
  <c r="C11" i="6" s="1"/>
  <c r="C31" i="6" s="1"/>
  <c r="F136" i="2"/>
  <c r="F42" i="2"/>
  <c r="F110" i="2"/>
  <c r="F15" i="2"/>
  <c r="F75" i="2"/>
  <c r="F69" i="2" s="1"/>
  <c r="F94" i="2"/>
  <c r="D14" i="6"/>
  <c r="E15" i="6"/>
  <c r="E21" i="6"/>
  <c r="F11" i="2" l="1"/>
  <c r="F190" i="2" s="1"/>
  <c r="F93" i="2"/>
  <c r="E14" i="6"/>
  <c r="D13" i="6"/>
  <c r="E13" i="6" l="1"/>
  <c r="D12" i="6"/>
  <c r="E12" i="6" l="1"/>
  <c r="D11" i="6"/>
  <c r="D31" i="6" l="1"/>
  <c r="E11" i="6"/>
  <c r="E31" i="6" l="1"/>
  <c r="H68" i="5" l="1"/>
  <c r="H63" i="5" s="1"/>
  <c r="I293" i="5"/>
  <c r="I112" i="5"/>
  <c r="J371" i="5"/>
  <c r="J370" i="5"/>
  <c r="I369" i="5"/>
  <c r="H369" i="5"/>
  <c r="H368" i="5" s="1"/>
  <c r="H367" i="5" s="1"/>
  <c r="G369" i="5"/>
  <c r="I368" i="5"/>
  <c r="I367" i="5" s="1"/>
  <c r="I365" i="5"/>
  <c r="G365" i="5"/>
  <c r="G362" i="5"/>
  <c r="I361" i="5"/>
  <c r="H361" i="5"/>
  <c r="J360" i="5"/>
  <c r="J359" i="5"/>
  <c r="G359" i="5"/>
  <c r="J358" i="5"/>
  <c r="I357" i="5"/>
  <c r="H357" i="5"/>
  <c r="H356" i="5" s="1"/>
  <c r="H355" i="5" s="1"/>
  <c r="G357" i="5"/>
  <c r="G355" i="5"/>
  <c r="J354" i="5"/>
  <c r="I353" i="5"/>
  <c r="H353" i="5"/>
  <c r="H352" i="5" s="1"/>
  <c r="H351" i="5" s="1"/>
  <c r="G353" i="5"/>
  <c r="G352" i="5" s="1"/>
  <c r="G351" i="5" s="1"/>
  <c r="J350" i="5"/>
  <c r="I349" i="5"/>
  <c r="H349" i="5"/>
  <c r="G349" i="5"/>
  <c r="G344" i="5" s="1"/>
  <c r="G343" i="5" s="1"/>
  <c r="J348" i="5"/>
  <c r="J347" i="5"/>
  <c r="J346" i="5"/>
  <c r="I345" i="5"/>
  <c r="H345" i="5"/>
  <c r="I341" i="5"/>
  <c r="H341" i="5"/>
  <c r="G341" i="5"/>
  <c r="J340" i="5"/>
  <c r="J339" i="5"/>
  <c r="J338" i="5"/>
  <c r="J337" i="5"/>
  <c r="J336" i="5"/>
  <c r="J334" i="5"/>
  <c r="G334" i="5"/>
  <c r="J333" i="5"/>
  <c r="H332" i="5"/>
  <c r="G332" i="5"/>
  <c r="J331" i="5"/>
  <c r="J330" i="5"/>
  <c r="I329" i="5"/>
  <c r="H329" i="5"/>
  <c r="G329" i="5"/>
  <c r="J328" i="5"/>
  <c r="I327" i="5"/>
  <c r="H327" i="5"/>
  <c r="G327" i="5"/>
  <c r="J326" i="5"/>
  <c r="I325" i="5"/>
  <c r="H325" i="5"/>
  <c r="G325" i="5"/>
  <c r="J324" i="5"/>
  <c r="I323" i="5"/>
  <c r="H323" i="5"/>
  <c r="G323" i="5"/>
  <c r="I321" i="5"/>
  <c r="H321" i="5"/>
  <c r="G321" i="5"/>
  <c r="J320" i="5"/>
  <c r="I319" i="5"/>
  <c r="H319" i="5"/>
  <c r="G319" i="5"/>
  <c r="I316" i="5"/>
  <c r="H316" i="5"/>
  <c r="G316" i="5"/>
  <c r="J315" i="5"/>
  <c r="J314" i="5"/>
  <c r="I313" i="5"/>
  <c r="G313" i="5"/>
  <c r="I310" i="5"/>
  <c r="H310" i="5"/>
  <c r="G310" i="5"/>
  <c r="J309" i="5"/>
  <c r="J308" i="5"/>
  <c r="J307" i="5"/>
  <c r="J306" i="5"/>
  <c r="J305" i="5"/>
  <c r="J304" i="5"/>
  <c r="G304" i="5"/>
  <c r="J303" i="5"/>
  <c r="I302" i="5"/>
  <c r="H302" i="5"/>
  <c r="G302" i="5"/>
  <c r="J301" i="5"/>
  <c r="I300" i="5"/>
  <c r="H300" i="5"/>
  <c r="G300" i="5"/>
  <c r="J299" i="5"/>
  <c r="I298" i="5"/>
  <c r="H298" i="5"/>
  <c r="J297" i="5"/>
  <c r="I296" i="5"/>
  <c r="H296" i="5"/>
  <c r="G296" i="5"/>
  <c r="J295" i="5"/>
  <c r="J294" i="5"/>
  <c r="H293" i="5"/>
  <c r="G293" i="5"/>
  <c r="I290" i="5"/>
  <c r="H290" i="5"/>
  <c r="G290" i="5"/>
  <c r="J289" i="5"/>
  <c r="J288" i="5"/>
  <c r="G288" i="5"/>
  <c r="J287" i="5"/>
  <c r="J286" i="5"/>
  <c r="I285" i="5"/>
  <c r="H285" i="5"/>
  <c r="G285" i="5"/>
  <c r="J284" i="5"/>
  <c r="I283" i="5"/>
  <c r="H283" i="5"/>
  <c r="G283" i="5"/>
  <c r="J282" i="5"/>
  <c r="I281" i="5"/>
  <c r="H281" i="5"/>
  <c r="G281" i="5"/>
  <c r="J280" i="5"/>
  <c r="I279" i="5"/>
  <c r="H279" i="5"/>
  <c r="G279" i="5"/>
  <c r="I277" i="5"/>
  <c r="H277" i="5"/>
  <c r="G277" i="5"/>
  <c r="I273" i="5"/>
  <c r="H273" i="5"/>
  <c r="G273" i="5"/>
  <c r="J272" i="5"/>
  <c r="I271" i="5"/>
  <c r="H271" i="5"/>
  <c r="G271" i="5"/>
  <c r="I269" i="5"/>
  <c r="H269" i="5"/>
  <c r="G269" i="5"/>
  <c r="J268" i="5"/>
  <c r="J267" i="5"/>
  <c r="I266" i="5"/>
  <c r="H266" i="5"/>
  <c r="G266" i="5"/>
  <c r="J265" i="5"/>
  <c r="I264" i="5"/>
  <c r="H264" i="5"/>
  <c r="G264" i="5"/>
  <c r="J263" i="5"/>
  <c r="J262" i="5"/>
  <c r="G262" i="5"/>
  <c r="J261" i="5"/>
  <c r="I260" i="5"/>
  <c r="H260" i="5"/>
  <c r="G260" i="5"/>
  <c r="J259" i="5"/>
  <c r="I258" i="5"/>
  <c r="H258" i="5"/>
  <c r="G258" i="5"/>
  <c r="J256" i="5"/>
  <c r="I255" i="5"/>
  <c r="H255" i="5"/>
  <c r="G255" i="5"/>
  <c r="I253" i="5"/>
  <c r="H253" i="5"/>
  <c r="G253" i="5"/>
  <c r="J250" i="5"/>
  <c r="J249" i="5"/>
  <c r="J248" i="5"/>
  <c r="J247" i="5"/>
  <c r="J246" i="5"/>
  <c r="J245" i="5"/>
  <c r="I244" i="5"/>
  <c r="H244" i="5"/>
  <c r="G244" i="5"/>
  <c r="J243" i="5"/>
  <c r="I242" i="5"/>
  <c r="H242" i="5"/>
  <c r="H241" i="5" s="1"/>
  <c r="G241" i="5"/>
  <c r="J239" i="5"/>
  <c r="J238" i="5"/>
  <c r="I237" i="5"/>
  <c r="I236" i="5" s="1"/>
  <c r="H237" i="5"/>
  <c r="H236" i="5" s="1"/>
  <c r="H235" i="5" s="1"/>
  <c r="G237" i="5"/>
  <c r="J234" i="5"/>
  <c r="I233" i="5"/>
  <c r="H233" i="5"/>
  <c r="G233" i="5"/>
  <c r="I231" i="5"/>
  <c r="H231" i="5"/>
  <c r="G231" i="5"/>
  <c r="J230" i="5"/>
  <c r="I229" i="5"/>
  <c r="H229" i="5"/>
  <c r="G229" i="5"/>
  <c r="J228" i="5"/>
  <c r="I227" i="5"/>
  <c r="H227" i="5"/>
  <c r="G227" i="5"/>
  <c r="J226" i="5"/>
  <c r="I225" i="5"/>
  <c r="H225" i="5"/>
  <c r="G225" i="5"/>
  <c r="H21" i="5"/>
  <c r="I21" i="5"/>
  <c r="H197" i="5"/>
  <c r="I221" i="5"/>
  <c r="H221" i="5"/>
  <c r="G221" i="5"/>
  <c r="J220" i="5"/>
  <c r="J219" i="5"/>
  <c r="I218" i="5"/>
  <c r="H218" i="5"/>
  <c r="G218" i="5"/>
  <c r="J217" i="5"/>
  <c r="J216" i="5"/>
  <c r="J215" i="5"/>
  <c r="J214" i="5"/>
  <c r="J213" i="5"/>
  <c r="J212" i="5"/>
  <c r="J211" i="5"/>
  <c r="J210" i="5"/>
  <c r="J209" i="5"/>
  <c r="J208" i="5"/>
  <c r="J207" i="5"/>
  <c r="I206" i="5"/>
  <c r="H206" i="5"/>
  <c r="G206" i="5"/>
  <c r="J205" i="5"/>
  <c r="I204" i="5"/>
  <c r="H204" i="5"/>
  <c r="J204" i="5" s="1"/>
  <c r="G204" i="5"/>
  <c r="J203" i="5"/>
  <c r="I202" i="5"/>
  <c r="I198" i="5" s="1"/>
  <c r="H202" i="5"/>
  <c r="H198" i="5" s="1"/>
  <c r="G202" i="5"/>
  <c r="G198" i="5" s="1"/>
  <c r="J201" i="5"/>
  <c r="J200" i="5"/>
  <c r="J199" i="5"/>
  <c r="I197" i="5"/>
  <c r="J196" i="5"/>
  <c r="J195" i="5"/>
  <c r="I194" i="5"/>
  <c r="H194" i="5"/>
  <c r="G194" i="5"/>
  <c r="J190" i="5"/>
  <c r="J189" i="5"/>
  <c r="I188" i="5"/>
  <c r="H188" i="5"/>
  <c r="H187" i="5" s="1"/>
  <c r="H186" i="5" s="1"/>
  <c r="G188" i="5"/>
  <c r="I187" i="5"/>
  <c r="I184" i="5"/>
  <c r="H184" i="5"/>
  <c r="G184" i="5"/>
  <c r="G181" i="5"/>
  <c r="I180" i="5"/>
  <c r="H180" i="5"/>
  <c r="J179" i="5"/>
  <c r="J178" i="5"/>
  <c r="G178" i="5"/>
  <c r="J177" i="5"/>
  <c r="I176" i="5"/>
  <c r="H176" i="5"/>
  <c r="H175" i="5" s="1"/>
  <c r="H174" i="5" s="1"/>
  <c r="G176" i="5"/>
  <c r="G174" i="5"/>
  <c r="J173" i="5"/>
  <c r="I172" i="5"/>
  <c r="H172" i="5"/>
  <c r="H171" i="5" s="1"/>
  <c r="H170" i="5" s="1"/>
  <c r="G172" i="5"/>
  <c r="G171" i="5" s="1"/>
  <c r="G170" i="5" s="1"/>
  <c r="J169" i="5"/>
  <c r="I168" i="5"/>
  <c r="H168" i="5"/>
  <c r="G168" i="5"/>
  <c r="J167" i="5"/>
  <c r="J166" i="5"/>
  <c r="J165" i="5"/>
  <c r="I164" i="5"/>
  <c r="H164" i="5"/>
  <c r="G163" i="5"/>
  <c r="G162" i="5" s="1"/>
  <c r="I160" i="5"/>
  <c r="H160" i="5"/>
  <c r="G160" i="5"/>
  <c r="J159" i="5"/>
  <c r="J158" i="5"/>
  <c r="G158" i="5"/>
  <c r="J157" i="5"/>
  <c r="J156" i="5"/>
  <c r="J155" i="5"/>
  <c r="J153" i="5"/>
  <c r="G153" i="5"/>
  <c r="J152" i="5"/>
  <c r="H151" i="5"/>
  <c r="G151" i="5"/>
  <c r="J150" i="5"/>
  <c r="J149" i="5"/>
  <c r="I148" i="5"/>
  <c r="H148" i="5"/>
  <c r="G148" i="5"/>
  <c r="J147" i="5"/>
  <c r="I146" i="5"/>
  <c r="H146" i="5"/>
  <c r="G146" i="5"/>
  <c r="J145" i="5"/>
  <c r="I144" i="5"/>
  <c r="H144" i="5"/>
  <c r="G144" i="5"/>
  <c r="J143" i="5"/>
  <c r="I142" i="5"/>
  <c r="H142" i="5"/>
  <c r="G142" i="5"/>
  <c r="I140" i="5"/>
  <c r="H140" i="5"/>
  <c r="G140" i="5"/>
  <c r="J139" i="5"/>
  <c r="I138" i="5"/>
  <c r="H138" i="5"/>
  <c r="G138" i="5"/>
  <c r="I135" i="5"/>
  <c r="H135" i="5"/>
  <c r="G135" i="5"/>
  <c r="J134" i="5"/>
  <c r="J133" i="5"/>
  <c r="I132" i="5"/>
  <c r="H132" i="5"/>
  <c r="G132" i="5"/>
  <c r="I129" i="5"/>
  <c r="H129" i="5"/>
  <c r="G129" i="5"/>
  <c r="J128" i="5"/>
  <c r="J127" i="5"/>
  <c r="J126" i="5"/>
  <c r="J125" i="5"/>
  <c r="J124" i="5"/>
  <c r="J123" i="5"/>
  <c r="G123" i="5"/>
  <c r="J122" i="5"/>
  <c r="I121" i="5"/>
  <c r="H121" i="5"/>
  <c r="G121" i="5"/>
  <c r="J120" i="5"/>
  <c r="I119" i="5"/>
  <c r="H119" i="5"/>
  <c r="G119" i="5"/>
  <c r="J118" i="5"/>
  <c r="I117" i="5"/>
  <c r="H117" i="5"/>
  <c r="J116" i="5"/>
  <c r="I115" i="5"/>
  <c r="H115" i="5"/>
  <c r="G115" i="5"/>
  <c r="J114" i="5"/>
  <c r="J113" i="5"/>
  <c r="H112" i="5"/>
  <c r="G112" i="5"/>
  <c r="I109" i="5"/>
  <c r="H109" i="5"/>
  <c r="G109" i="5"/>
  <c r="J108" i="5"/>
  <c r="J107" i="5"/>
  <c r="J106" i="5"/>
  <c r="J105" i="5"/>
  <c r="I104" i="5"/>
  <c r="H104" i="5"/>
  <c r="G104" i="5"/>
  <c r="J103" i="5"/>
  <c r="I102" i="5"/>
  <c r="H102" i="5"/>
  <c r="G102" i="5"/>
  <c r="J101" i="5"/>
  <c r="I100" i="5"/>
  <c r="H100" i="5"/>
  <c r="G100" i="5"/>
  <c r="J99" i="5"/>
  <c r="I98" i="5"/>
  <c r="H98" i="5"/>
  <c r="G98" i="5"/>
  <c r="I96" i="5"/>
  <c r="I95" i="5" s="1"/>
  <c r="H96" i="5"/>
  <c r="G96" i="5"/>
  <c r="I92" i="5"/>
  <c r="H92" i="5"/>
  <c r="G92" i="5"/>
  <c r="J91" i="5"/>
  <c r="I90" i="5"/>
  <c r="H90" i="5"/>
  <c r="G90" i="5"/>
  <c r="I88" i="5"/>
  <c r="H88" i="5"/>
  <c r="G88" i="5"/>
  <c r="J87" i="5"/>
  <c r="J86" i="5"/>
  <c r="I85" i="5"/>
  <c r="H85" i="5"/>
  <c r="G85" i="5"/>
  <c r="J84" i="5"/>
  <c r="I83" i="5"/>
  <c r="H83" i="5"/>
  <c r="G83" i="5"/>
  <c r="J82" i="5"/>
  <c r="J81" i="5"/>
  <c r="G81" i="5"/>
  <c r="J80" i="5"/>
  <c r="I79" i="5"/>
  <c r="H79" i="5"/>
  <c r="G79" i="5"/>
  <c r="J78" i="5"/>
  <c r="I77" i="5"/>
  <c r="H77" i="5"/>
  <c r="G77" i="5"/>
  <c r="J75" i="5"/>
  <c r="I74" i="5"/>
  <c r="H74" i="5"/>
  <c r="G74" i="5"/>
  <c r="I72" i="5"/>
  <c r="H72" i="5"/>
  <c r="G72" i="5"/>
  <c r="J69" i="5"/>
  <c r="J67" i="5"/>
  <c r="J66" i="5"/>
  <c r="J65" i="5"/>
  <c r="J64" i="5"/>
  <c r="I63" i="5"/>
  <c r="G63" i="5"/>
  <c r="J62" i="5"/>
  <c r="I61" i="5"/>
  <c r="I60" i="5" s="1"/>
  <c r="H61" i="5"/>
  <c r="H60" i="5" s="1"/>
  <c r="G60" i="5"/>
  <c r="J58" i="5"/>
  <c r="J57" i="5"/>
  <c r="I56" i="5"/>
  <c r="H56" i="5"/>
  <c r="H55" i="5" s="1"/>
  <c r="H54" i="5" s="1"/>
  <c r="G56" i="5"/>
  <c r="J53" i="5"/>
  <c r="I52" i="5"/>
  <c r="H52" i="5"/>
  <c r="G52" i="5"/>
  <c r="I50" i="5"/>
  <c r="H50" i="5"/>
  <c r="G50" i="5"/>
  <c r="J49" i="5"/>
  <c r="I48" i="5"/>
  <c r="H48" i="5"/>
  <c r="G48" i="5"/>
  <c r="J47" i="5"/>
  <c r="I46" i="5"/>
  <c r="H46" i="5"/>
  <c r="G46" i="5"/>
  <c r="J45" i="5"/>
  <c r="I44" i="5"/>
  <c r="H44" i="5"/>
  <c r="G44" i="5"/>
  <c r="I40" i="5"/>
  <c r="H40" i="5"/>
  <c r="G40" i="5"/>
  <c r="J39" i="5"/>
  <c r="J38" i="5"/>
  <c r="I37" i="5"/>
  <c r="H37" i="5"/>
  <c r="G37" i="5"/>
  <c r="J36" i="5"/>
  <c r="J35" i="5"/>
  <c r="J34" i="5"/>
  <c r="J33" i="5"/>
  <c r="J32" i="5"/>
  <c r="J31" i="5"/>
  <c r="J30" i="5"/>
  <c r="J29" i="5"/>
  <c r="J28" i="5"/>
  <c r="J27" i="5"/>
  <c r="J26" i="5"/>
  <c r="I25" i="5"/>
  <c r="H25" i="5"/>
  <c r="G25" i="5"/>
  <c r="J24" i="5"/>
  <c r="I23" i="5"/>
  <c r="H23" i="5"/>
  <c r="G23" i="5"/>
  <c r="J22" i="5"/>
  <c r="G21" i="5"/>
  <c r="J20" i="5"/>
  <c r="J19" i="5"/>
  <c r="J18" i="5"/>
  <c r="I17" i="5"/>
  <c r="H17" i="5"/>
  <c r="G17" i="5"/>
  <c r="G197" i="5" s="1"/>
  <c r="J15" i="5"/>
  <c r="J14" i="5"/>
  <c r="I13" i="5"/>
  <c r="H13" i="5"/>
  <c r="G13" i="5"/>
  <c r="H16" i="2"/>
  <c r="G16" i="2"/>
  <c r="H179" i="2"/>
  <c r="G179" i="2"/>
  <c r="H163" i="2"/>
  <c r="G163" i="2"/>
  <c r="I164" i="2"/>
  <c r="I165" i="2"/>
  <c r="I166" i="2"/>
  <c r="I155" i="2"/>
  <c r="I156" i="2"/>
  <c r="H147" i="2"/>
  <c r="G147" i="2"/>
  <c r="I148" i="2"/>
  <c r="H131" i="2"/>
  <c r="G131" i="2"/>
  <c r="I133" i="2"/>
  <c r="H128" i="2"/>
  <c r="G128" i="2"/>
  <c r="I126" i="2"/>
  <c r="I127" i="2"/>
  <c r="I124" i="2"/>
  <c r="I125" i="2"/>
  <c r="H116" i="2"/>
  <c r="G116" i="2"/>
  <c r="I107" i="2"/>
  <c r="H60" i="2"/>
  <c r="G60" i="2"/>
  <c r="I33" i="2"/>
  <c r="I32" i="2"/>
  <c r="I106" i="2"/>
  <c r="H12" i="2"/>
  <c r="G12" i="2"/>
  <c r="D108" i="1"/>
  <c r="D99" i="1"/>
  <c r="E58" i="1"/>
  <c r="E109" i="1"/>
  <c r="E108" i="1" s="1"/>
  <c r="E137" i="1"/>
  <c r="E99" i="1"/>
  <c r="E98" i="1" s="1"/>
  <c r="E100" i="1"/>
  <c r="E85" i="1"/>
  <c r="D85" i="1"/>
  <c r="D72" i="1"/>
  <c r="E72" i="1"/>
  <c r="E161" i="1"/>
  <c r="E160" i="1" s="1"/>
  <c r="E136" i="1" s="1"/>
  <c r="D137" i="1"/>
  <c r="D136" i="1" s="1"/>
  <c r="C137" i="1"/>
  <c r="C136" i="1" s="1"/>
  <c r="C99" i="1"/>
  <c r="H276" i="5" l="1"/>
  <c r="I292" i="5"/>
  <c r="G240" i="5"/>
  <c r="J68" i="5"/>
  <c r="H224" i="5"/>
  <c r="I318" i="5"/>
  <c r="H240" i="5"/>
  <c r="G76" i="5"/>
  <c r="G70" i="5" s="1"/>
  <c r="I137" i="5"/>
  <c r="H193" i="5"/>
  <c r="I276" i="5"/>
  <c r="I275" i="5" s="1"/>
  <c r="J300" i="5"/>
  <c r="H318" i="5"/>
  <c r="G137" i="5"/>
  <c r="G224" i="5"/>
  <c r="G193" i="5" s="1"/>
  <c r="H163" i="5"/>
  <c r="H162" i="5" s="1"/>
  <c r="J194" i="5"/>
  <c r="G257" i="5"/>
  <c r="J266" i="5"/>
  <c r="J281" i="5"/>
  <c r="H292" i="5"/>
  <c r="J319" i="5"/>
  <c r="I111" i="5"/>
  <c r="E65" i="1"/>
  <c r="H59" i="5"/>
  <c r="G318" i="5"/>
  <c r="J197" i="5"/>
  <c r="I224" i="5"/>
  <c r="D65" i="1"/>
  <c r="I163" i="2"/>
  <c r="J52" i="5"/>
  <c r="J112" i="5"/>
  <c r="J271" i="5"/>
  <c r="H111" i="5"/>
  <c r="E23" i="1"/>
  <c r="E22" i="1" s="1"/>
  <c r="J218" i="5"/>
  <c r="H252" i="5"/>
  <c r="J279" i="5"/>
  <c r="J313" i="5"/>
  <c r="J323" i="5"/>
  <c r="J332" i="5"/>
  <c r="G292" i="5"/>
  <c r="I71" i="5"/>
  <c r="I252" i="5"/>
  <c r="J252" i="5" s="1"/>
  <c r="J74" i="5"/>
  <c r="H71" i="5"/>
  <c r="J63" i="5"/>
  <c r="J293" i="5"/>
  <c r="H275" i="5"/>
  <c r="J369" i="5"/>
  <c r="J368" i="5"/>
  <c r="I356" i="5"/>
  <c r="I352" i="5"/>
  <c r="I351" i="5" s="1"/>
  <c r="J148" i="5"/>
  <c r="H137" i="5"/>
  <c r="J137" i="5" s="1"/>
  <c r="J146" i="5"/>
  <c r="J327" i="5"/>
  <c r="J325" i="5"/>
  <c r="J302" i="5"/>
  <c r="G95" i="5"/>
  <c r="I76" i="5"/>
  <c r="H257" i="5"/>
  <c r="H251" i="5" s="1"/>
  <c r="J244" i="5"/>
  <c r="J242" i="5"/>
  <c r="J60" i="5"/>
  <c r="G43" i="5"/>
  <c r="I43" i="5"/>
  <c r="J367" i="5"/>
  <c r="J351" i="5"/>
  <c r="J353" i="5"/>
  <c r="J356" i="5"/>
  <c r="J357" i="5"/>
  <c r="H344" i="5"/>
  <c r="H343" i="5" s="1"/>
  <c r="J349" i="5"/>
  <c r="J345" i="5"/>
  <c r="I344" i="5"/>
  <c r="J329" i="5"/>
  <c r="J292" i="5"/>
  <c r="J296" i="5"/>
  <c r="J298" i="5"/>
  <c r="J13" i="5"/>
  <c r="H76" i="5"/>
  <c r="H70" i="5" s="1"/>
  <c r="H95" i="5"/>
  <c r="J95" i="5" s="1"/>
  <c r="J172" i="5"/>
  <c r="J176" i="5"/>
  <c r="J198" i="5"/>
  <c r="J225" i="5"/>
  <c r="J227" i="5"/>
  <c r="J233" i="5"/>
  <c r="J237" i="5"/>
  <c r="J255" i="5"/>
  <c r="J264" i="5"/>
  <c r="J285" i="5"/>
  <c r="J236" i="5"/>
  <c r="G287" i="5"/>
  <c r="J283" i="5"/>
  <c r="G276" i="5"/>
  <c r="G275" i="5" s="1"/>
  <c r="G251" i="5"/>
  <c r="J260" i="5"/>
  <c r="I257" i="5"/>
  <c r="J258" i="5"/>
  <c r="I241" i="5"/>
  <c r="I235" i="5"/>
  <c r="J229" i="5"/>
  <c r="G16" i="5"/>
  <c r="J202" i="5"/>
  <c r="J206" i="5"/>
  <c r="J17" i="5"/>
  <c r="J23" i="5"/>
  <c r="J37" i="5"/>
  <c r="I55" i="5"/>
  <c r="G59" i="5"/>
  <c r="I59" i="5"/>
  <c r="J79" i="5"/>
  <c r="J83" i="5"/>
  <c r="J100" i="5"/>
  <c r="J104" i="5"/>
  <c r="G106" i="5"/>
  <c r="G111" i="5"/>
  <c r="G94" i="5" s="1"/>
  <c r="J115" i="5"/>
  <c r="J117" i="5"/>
  <c r="J121" i="5"/>
  <c r="J138" i="5"/>
  <c r="J142" i="5"/>
  <c r="J144" i="5"/>
  <c r="J164" i="5"/>
  <c r="J168" i="5"/>
  <c r="I171" i="5"/>
  <c r="I175" i="5"/>
  <c r="J175" i="5" s="1"/>
  <c r="J188" i="5"/>
  <c r="H16" i="5"/>
  <c r="H43" i="5"/>
  <c r="J187" i="5"/>
  <c r="J21" i="5"/>
  <c r="J25" i="5"/>
  <c r="J44" i="5"/>
  <c r="I16" i="5"/>
  <c r="I12" i="5" s="1"/>
  <c r="J46" i="5"/>
  <c r="J48" i="5"/>
  <c r="J56" i="5"/>
  <c r="J61" i="5"/>
  <c r="J77" i="5"/>
  <c r="J85" i="5"/>
  <c r="J90" i="5"/>
  <c r="J98" i="5"/>
  <c r="J102" i="5"/>
  <c r="J119" i="5"/>
  <c r="J132" i="5"/>
  <c r="J151" i="5"/>
  <c r="I163" i="5"/>
  <c r="I186" i="5"/>
  <c r="I105" i="2"/>
  <c r="C65" i="1"/>
  <c r="C23" i="1" s="1"/>
  <c r="F57" i="1"/>
  <c r="D13" i="4"/>
  <c r="C13" i="4"/>
  <c r="C16" i="4" s="1"/>
  <c r="I189" i="2"/>
  <c r="I188" i="2"/>
  <c r="H187" i="2"/>
  <c r="H186" i="2" s="1"/>
  <c r="H185" i="2" s="1"/>
  <c r="G187" i="2"/>
  <c r="G186" i="2" s="1"/>
  <c r="G185" i="2" s="1"/>
  <c r="H183" i="2"/>
  <c r="G183" i="2"/>
  <c r="I178" i="2"/>
  <c r="I176" i="2"/>
  <c r="H175" i="2"/>
  <c r="H174" i="2" s="1"/>
  <c r="H173" i="2" s="1"/>
  <c r="G175" i="2"/>
  <c r="G174" i="2" s="1"/>
  <c r="I172" i="2"/>
  <c r="H171" i="2"/>
  <c r="G171" i="2"/>
  <c r="G170" i="2" s="1"/>
  <c r="G169" i="2" s="1"/>
  <c r="I168" i="2"/>
  <c r="H167" i="2"/>
  <c r="G167" i="2"/>
  <c r="G162" i="2" s="1"/>
  <c r="G161" i="2" s="1"/>
  <c r="H159" i="2"/>
  <c r="G159" i="2"/>
  <c r="I158" i="2"/>
  <c r="I157" i="2"/>
  <c r="I154" i="2"/>
  <c r="I151" i="2"/>
  <c r="G150" i="2"/>
  <c r="I149" i="2"/>
  <c r="I146" i="2"/>
  <c r="H145" i="2"/>
  <c r="G145" i="2"/>
  <c r="I144" i="2"/>
  <c r="H143" i="2"/>
  <c r="G143" i="2"/>
  <c r="I142" i="2"/>
  <c r="H141" i="2"/>
  <c r="G141" i="2"/>
  <c r="H139" i="2"/>
  <c r="G139" i="2"/>
  <c r="I138" i="2"/>
  <c r="H137" i="2"/>
  <c r="G137" i="2"/>
  <c r="H134" i="2"/>
  <c r="G134" i="2"/>
  <c r="I132" i="2"/>
  <c r="I131" i="2"/>
  <c r="I123" i="2"/>
  <c r="I121" i="2"/>
  <c r="H120" i="2"/>
  <c r="G120" i="2"/>
  <c r="I119" i="2"/>
  <c r="H118" i="2"/>
  <c r="G118" i="2"/>
  <c r="I117" i="2"/>
  <c r="I116" i="2"/>
  <c r="I115" i="2"/>
  <c r="H114" i="2"/>
  <c r="G114" i="2"/>
  <c r="I113" i="2"/>
  <c r="I112" i="2"/>
  <c r="G111" i="2"/>
  <c r="H108" i="2"/>
  <c r="G108" i="2"/>
  <c r="I104" i="2"/>
  <c r="H103" i="2"/>
  <c r="G103" i="2"/>
  <c r="I102" i="2"/>
  <c r="H101" i="2"/>
  <c r="G101" i="2"/>
  <c r="I100" i="2"/>
  <c r="H99" i="2"/>
  <c r="G99" i="2"/>
  <c r="I98" i="2"/>
  <c r="H97" i="2"/>
  <c r="G97" i="2"/>
  <c r="H95" i="2"/>
  <c r="G95" i="2"/>
  <c r="H91" i="2"/>
  <c r="G91" i="2"/>
  <c r="I90" i="2"/>
  <c r="H89" i="2"/>
  <c r="G89" i="2"/>
  <c r="H87" i="2"/>
  <c r="G87" i="2"/>
  <c r="I86" i="2"/>
  <c r="I85" i="2"/>
  <c r="H84" i="2"/>
  <c r="G84" i="2"/>
  <c r="I83" i="2"/>
  <c r="H82" i="2"/>
  <c r="G82" i="2"/>
  <c r="I81" i="2"/>
  <c r="I79" i="2"/>
  <c r="H78" i="2"/>
  <c r="G78" i="2"/>
  <c r="I77" i="2"/>
  <c r="H76" i="2"/>
  <c r="G76" i="2"/>
  <c r="I74" i="2"/>
  <c r="H73" i="2"/>
  <c r="G73" i="2"/>
  <c r="H71" i="2"/>
  <c r="G71" i="2"/>
  <c r="I70" i="2"/>
  <c r="I68" i="2"/>
  <c r="I67" i="2"/>
  <c r="I66" i="2"/>
  <c r="I65" i="2"/>
  <c r="I64" i="2"/>
  <c r="I63" i="2"/>
  <c r="H62" i="2"/>
  <c r="G62" i="2"/>
  <c r="I61" i="2"/>
  <c r="I60" i="2"/>
  <c r="H59" i="2"/>
  <c r="G59" i="2"/>
  <c r="I57" i="2"/>
  <c r="I56" i="2"/>
  <c r="H55" i="2"/>
  <c r="H54" i="2" s="1"/>
  <c r="H53" i="2" s="1"/>
  <c r="G55" i="2"/>
  <c r="G54" i="2" s="1"/>
  <c r="G53" i="2" s="1"/>
  <c r="I52" i="2"/>
  <c r="H51" i="2"/>
  <c r="G51" i="2"/>
  <c r="H49" i="2"/>
  <c r="G49" i="2"/>
  <c r="I48" i="2"/>
  <c r="H47" i="2"/>
  <c r="G47" i="2"/>
  <c r="I46" i="2"/>
  <c r="H45" i="2"/>
  <c r="G45" i="2"/>
  <c r="I44" i="2"/>
  <c r="H43" i="2"/>
  <c r="G43" i="2"/>
  <c r="H39" i="2"/>
  <c r="G39" i="2"/>
  <c r="I38" i="2"/>
  <c r="I37" i="2"/>
  <c r="H36" i="2"/>
  <c r="G36" i="2"/>
  <c r="I35" i="2"/>
  <c r="I34" i="2"/>
  <c r="I31" i="2"/>
  <c r="I30" i="2"/>
  <c r="I29" i="2"/>
  <c r="I28" i="2"/>
  <c r="I27" i="2"/>
  <c r="I26" i="2"/>
  <c r="I25" i="2"/>
  <c r="H24" i="2"/>
  <c r="G24" i="2"/>
  <c r="I23" i="2"/>
  <c r="H22" i="2"/>
  <c r="G22" i="2"/>
  <c r="I21" i="2"/>
  <c r="H20" i="2"/>
  <c r="G20" i="2"/>
  <c r="I19" i="2"/>
  <c r="I18" i="2"/>
  <c r="I17" i="2"/>
  <c r="I14" i="2"/>
  <c r="I13" i="2"/>
  <c r="I12" i="2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C98" i="1"/>
  <c r="D98" i="1"/>
  <c r="J275" i="5" l="1"/>
  <c r="I70" i="5"/>
  <c r="G372" i="5"/>
  <c r="H372" i="5"/>
  <c r="J55" i="5"/>
  <c r="J276" i="5"/>
  <c r="G58" i="2"/>
  <c r="G15" i="2"/>
  <c r="I185" i="2"/>
  <c r="I82" i="2"/>
  <c r="I20" i="2"/>
  <c r="D23" i="1"/>
  <c r="D22" i="1" s="1"/>
  <c r="C22" i="1"/>
  <c r="C21" i="1" s="1"/>
  <c r="I53" i="2"/>
  <c r="G42" i="2"/>
  <c r="G94" i="2"/>
  <c r="I120" i="2"/>
  <c r="G136" i="2"/>
  <c r="I141" i="2"/>
  <c r="I145" i="2"/>
  <c r="G173" i="2"/>
  <c r="I173" i="2" s="1"/>
  <c r="J352" i="5"/>
  <c r="I193" i="5"/>
  <c r="H42" i="2"/>
  <c r="H136" i="2"/>
  <c r="I174" i="2"/>
  <c r="I101" i="2"/>
  <c r="H110" i="2"/>
  <c r="I186" i="2"/>
  <c r="J59" i="5"/>
  <c r="J257" i="5"/>
  <c r="H15" i="2"/>
  <c r="J71" i="5"/>
  <c r="J70" i="5"/>
  <c r="I355" i="5"/>
  <c r="I174" i="5"/>
  <c r="J318" i="5"/>
  <c r="J111" i="5"/>
  <c r="H94" i="5"/>
  <c r="J224" i="5"/>
  <c r="I251" i="5"/>
  <c r="J76" i="5"/>
  <c r="G12" i="5"/>
  <c r="G191" i="5" s="1"/>
  <c r="G374" i="5" s="1"/>
  <c r="J344" i="5"/>
  <c r="I343" i="5"/>
  <c r="J251" i="5"/>
  <c r="I240" i="5"/>
  <c r="J241" i="5"/>
  <c r="J235" i="5"/>
  <c r="H12" i="5"/>
  <c r="J171" i="5"/>
  <c r="I170" i="5"/>
  <c r="I94" i="5"/>
  <c r="I54" i="5"/>
  <c r="J43" i="5"/>
  <c r="J186" i="5"/>
  <c r="J163" i="5"/>
  <c r="I162" i="5"/>
  <c r="J16" i="5"/>
  <c r="G110" i="2"/>
  <c r="G75" i="2"/>
  <c r="G69" i="2" s="1"/>
  <c r="I187" i="2"/>
  <c r="I175" i="2"/>
  <c r="H162" i="2"/>
  <c r="H75" i="2"/>
  <c r="H69" i="2" s="1"/>
  <c r="I24" i="2"/>
  <c r="I36" i="2"/>
  <c r="I54" i="2"/>
  <c r="I114" i="2"/>
  <c r="I171" i="2"/>
  <c r="H170" i="2"/>
  <c r="I59" i="2"/>
  <c r="I55" i="2"/>
  <c r="I45" i="2"/>
  <c r="I16" i="2"/>
  <c r="I47" i="2"/>
  <c r="H58" i="2"/>
  <c r="I62" i="2"/>
  <c r="I73" i="2"/>
  <c r="I78" i="2"/>
  <c r="I97" i="2"/>
  <c r="I118" i="2"/>
  <c r="I122" i="2"/>
  <c r="I137" i="2"/>
  <c r="E21" i="1"/>
  <c r="D16" i="4"/>
  <c r="I22" i="2"/>
  <c r="I43" i="2"/>
  <c r="I51" i="2"/>
  <c r="I76" i="2"/>
  <c r="I80" i="2"/>
  <c r="I84" i="2"/>
  <c r="I89" i="2"/>
  <c r="I99" i="2"/>
  <c r="I103" i="2"/>
  <c r="I111" i="2"/>
  <c r="I143" i="2"/>
  <c r="I147" i="2"/>
  <c r="I150" i="2"/>
  <c r="I152" i="2"/>
  <c r="I167" i="2"/>
  <c r="I177" i="2"/>
  <c r="F98" i="1"/>
  <c r="H191" i="5" l="1"/>
  <c r="H374" i="5" s="1"/>
  <c r="J355" i="5"/>
  <c r="I136" i="2"/>
  <c r="I58" i="2"/>
  <c r="G93" i="2"/>
  <c r="H93" i="2"/>
  <c r="D21" i="1"/>
  <c r="F21" i="1" s="1"/>
  <c r="F22" i="1"/>
  <c r="F23" i="1"/>
  <c r="H161" i="2"/>
  <c r="J193" i="5"/>
  <c r="I110" i="2"/>
  <c r="J174" i="5"/>
  <c r="I372" i="5"/>
  <c r="J372" i="5" s="1"/>
  <c r="J343" i="5"/>
  <c r="J240" i="5"/>
  <c r="J54" i="5"/>
  <c r="J94" i="5"/>
  <c r="J170" i="5"/>
  <c r="I191" i="5"/>
  <c r="I374" i="5" s="1"/>
  <c r="J12" i="5"/>
  <c r="J162" i="5"/>
  <c r="I69" i="2"/>
  <c r="I162" i="2"/>
  <c r="I94" i="2"/>
  <c r="I75" i="2"/>
  <c r="I42" i="2"/>
  <c r="H169" i="2"/>
  <c r="I170" i="2"/>
  <c r="G11" i="2"/>
  <c r="I15" i="2"/>
  <c r="H11" i="2"/>
  <c r="G190" i="2" l="1"/>
  <c r="H190" i="2"/>
  <c r="I161" i="2"/>
  <c r="J191" i="5"/>
  <c r="I93" i="2"/>
  <c r="I169" i="2"/>
  <c r="I11" i="2"/>
  <c r="I190" i="2" l="1"/>
</calcChain>
</file>

<file path=xl/sharedStrings.xml><?xml version="1.0" encoding="utf-8"?>
<sst xmlns="http://schemas.openxmlformats.org/spreadsheetml/2006/main" count="2335" uniqueCount="495">
  <si>
    <t>НАЛОГОВЫЕ И НЕНАЛОГОВЫЕ ДОХОДЫ</t>
  </si>
  <si>
    <t>НАЛОГИ НА ПРИБЫЛЬ, ДОХОДЫ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</si>
  <si>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</si>
  <si>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</si>
  <si>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</si>
  <si>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</si>
  <si>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</si>
  <si>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</si>
  <si>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</si>
  <si>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</si>
  <si>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</si>
  <si>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</si>
  <si>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</si>
  <si>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</si>
  <si>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</si>
  <si>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</si>
  <si>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</si>
  <si>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</si>
  <si>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</si>
  <si>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</si>
  <si>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</si>
  <si>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</si>
  <si>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</si>
  <si>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</si>
  <si>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</si>
  <si>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</si>
  <si>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</si>
  <si>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</si>
  <si>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</si>
  <si>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</si>
  <si>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</si>
  <si>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</si>
  <si>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</si>
  <si>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</si>
  <si>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</si>
  <si>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</si>
  <si>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</si>
  <si>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</si>
  <si>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</si>
  <si>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</si>
  <si>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</si>
  <si>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</si>
  <si>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</si>
  <si>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</si>
  <si>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</si>
  <si>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НАЛОГИ НА ИМУЩЕСТВО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</si>
  <si>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</si>
  <si>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</si>
  <si>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</si>
  <si>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</si>
  <si>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</si>
  <si>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</si>
  <si>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</si>
  <si>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</si>
  <si>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</si>
  <si>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</si>
  <si>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</si>
  <si>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</si>
  <si>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</si>
  <si>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</si>
  <si>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</si>
  <si>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</si>
  <si>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</si>
  <si>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</si>
  <si>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</si>
  <si>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</si>
  <si>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</si>
  <si>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</si>
  <si>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</si>
  <si>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</si>
  <si>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</si>
  <si>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</si>
  <si>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</si>
  <si>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</si>
  <si>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</si>
  <si>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</si>
  <si>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</si>
  <si>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</si>
  <si>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</si>
  <si>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</si>
  <si>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</si>
  <si>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</si>
  <si>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</si>
  <si>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</si>
  <si>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</si>
  <si>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</si>
  <si>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</si>
  <si>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</si>
  <si>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</si>
  <si>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</si>
  <si>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</si>
  <si>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</si>
  <si>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</si>
  <si>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</si>
  <si>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</si>
  <si>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</si>
  <si>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</si>
  <si>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</si>
  <si>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</si>
  <si>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</si>
  <si>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</si>
  <si>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</si>
  <si>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</si>
  <si>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</si>
  <si>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</si>
  <si>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</si>
  <si>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</si>
  <si>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</si>
  <si>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</si>
  <si>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</si>
  <si>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</si>
  <si>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</si>
  <si>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</si>
  <si>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</si>
  <si>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</si>
  <si>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</si>
  <si>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</t>
  </si>
  <si>
    <t>11690050100000140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</si>
  <si>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</si>
  <si>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</si>
  <si>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Прочие неналоговые доходы</t>
  </si>
  <si>
    <t>11705050100000180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</si>
  <si>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</si>
  <si>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</si>
  <si>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</si>
  <si>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</si>
  <si>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</si>
  <si>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</si>
  <si>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20215001100000151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</si>
  <si>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</si>
  <si>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</si>
  <si>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20220216000000151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</si>
  <si>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</si>
  <si>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</si>
  <si>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</si>
  <si>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20229999000000151</t>
  </si>
  <si>
    <t>Прочие субсидии</t>
  </si>
  <si>
    <t>20229999100000151</t>
  </si>
  <si>
    <t>Прочие субсидии бюджетам сельских поселений</t>
  </si>
  <si>
    <t>Субвенции бюджетам бюджетной системы Российской Федерации</t>
  </si>
  <si>
    <t>20230024000000151</t>
  </si>
  <si>
    <t>Субвенции местным бюджетам на выполнение передаваемых полномочий субъектов Российской Федерации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</si>
  <si>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</si>
  <si>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</si>
  <si>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20235118000000151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</si>
  <si>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</si>
  <si>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</si>
  <si>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</si>
  <si>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</si>
  <si>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</si>
  <si>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20249999100000151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</si>
  <si>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</si>
  <si>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</si>
  <si>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</si>
  <si>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20705020100000180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</si>
  <si>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</si>
  <si>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</si>
  <si>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</si>
  <si>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</si>
  <si>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</si>
  <si>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</si>
  <si>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</si>
  <si>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%</t>
  </si>
  <si>
    <t>ВСЕГО ДОХОДОВ</t>
  </si>
  <si>
    <t>НАЛОГОВЫЕ ДОХОДЫ</t>
  </si>
  <si>
    <t>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</si>
  <si>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</si>
  <si>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000 1 03 02000 01 0000 110</t>
  </si>
  <si>
    <t>000 1 00 00000 00 0000 000</t>
  </si>
  <si>
    <t>000 1 01 00000 00 0000 000</t>
  </si>
  <si>
    <t>000 1 01 02000 01 0000 110</t>
  </si>
  <si>
    <t>000 1 03 00000 00 0000 000</t>
  </si>
  <si>
    <t>000 1 05 00000 00 0000 000</t>
  </si>
  <si>
    <t>000 1 0503000010000110</t>
  </si>
  <si>
    <t>000  1 06 00000 00 0000 000</t>
  </si>
  <si>
    <t>000 1 06 01000 00 0000 110</t>
  </si>
  <si>
    <t>000 1 06 04000 02 0000 110</t>
  </si>
  <si>
    <t>000 1 06 04011 02 0000 110</t>
  </si>
  <si>
    <t>000 1 06 04012 02 0000 110</t>
  </si>
  <si>
    <t>000 1 06 06000 00 0000 110</t>
  </si>
  <si>
    <t>000 1 06 06030 00 0000 110</t>
  </si>
  <si>
    <t>000 1 06 06040 00 0000 110</t>
  </si>
  <si>
    <t>000 1 11 00 00000 0000 000</t>
  </si>
  <si>
    <t>000 1 11 05000 00 0000 120</t>
  </si>
  <si>
    <t>000 1 11 09000 00 0000 120</t>
  </si>
  <si>
    <t>000 1 11 05030 00 0000 120</t>
  </si>
  <si>
    <t>000 1 13 00000 00 0000 000</t>
  </si>
  <si>
    <t>000 1 13 02000 00 0000 130</t>
  </si>
  <si>
    <t>000 1 14 00000 00 0000 000</t>
  </si>
  <si>
    <t>000 1 14 02000 00 0000 000</t>
  </si>
  <si>
    <t>000 1 14 06000 00 0000 430</t>
  </si>
  <si>
    <t>000 1 16 00000 00 0000 000</t>
  </si>
  <si>
    <t>000 1 16 33000 00 0000 140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</si>
  <si>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</si>
  <si>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</si>
  <si>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</si>
  <si>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</si>
  <si>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</si>
  <si>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000 2 02 10000 00 0000 151</t>
  </si>
  <si>
    <t>000 2 02 20000 00 0000 151</t>
  </si>
  <si>
    <t>000 2 02 30000 00 0000 151</t>
  </si>
  <si>
    <t>000 2 02 40000 00 0000 151</t>
  </si>
  <si>
    <t>000 2 02 49999 00 0000 151</t>
  </si>
  <si>
    <t>000 2 07 00000 00 0000 000</t>
  </si>
  <si>
    <t>000 2 07 05000 10 0000 180</t>
  </si>
  <si>
    <t>000 2 07 05020 10 0000 180</t>
  </si>
  <si>
    <t>000 2 07050 30 10 0000 180</t>
  </si>
  <si>
    <t>000 2 18 00000 00 0000 000</t>
  </si>
  <si>
    <t>000 2 19 00000 00 0000 000</t>
  </si>
  <si>
    <t>10</t>
  </si>
  <si>
    <t>11</t>
  </si>
  <si>
    <t>13</t>
  </si>
  <si>
    <t>14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</si>
  <si>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</si>
  <si>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</si>
  <si>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</si>
  <si>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</si>
  <si>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</si>
  <si>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</si>
  <si>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</si>
  <si>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</si>
  <si>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</si>
  <si>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</si>
  <si>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</si>
  <si>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</si>
  <si>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Санитарно-эпидемиологическое благополучие</t>
  </si>
  <si>
    <t>Здравоохранение</t>
  </si>
  <si>
    <t>Пенсионное обеспечение</t>
  </si>
  <si>
    <t>Социальное обеспечение населения</t>
  </si>
  <si>
    <t>Физическая культура</t>
  </si>
  <si>
    <t>Раздел</t>
  </si>
  <si>
    <t>Подраздел</t>
  </si>
  <si>
    <t>Целевая статья расходов</t>
  </si>
  <si>
    <t>Вид расходов</t>
  </si>
  <si>
    <t>Наименование расходов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</si>
  <si>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</si>
  <si>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</si>
  <si>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</si>
  <si>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</si>
  <si>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4100101010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</si>
  <si>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</si>
  <si>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</si>
  <si>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</si>
  <si>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</si>
  <si>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</si>
  <si>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</si>
  <si>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</si>
  <si>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</si>
  <si>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</si>
  <si>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</si>
  <si>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</si>
  <si>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410012П040</t>
  </si>
  <si>
    <t>Составление протоколов об административных правонарушениях</t>
  </si>
  <si>
    <t>4100305010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</si>
  <si>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</si>
  <si>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500</t>
  </si>
  <si>
    <t>Межбюджетные трансферты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</si>
  <si>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</si>
  <si>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</si>
  <si>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</si>
  <si>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</si>
  <si>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</si>
  <si>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</si>
  <si>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440092У100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</si>
  <si>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</si>
  <si>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07</t>
  </si>
  <si>
    <t>9100000020</t>
  </si>
  <si>
    <t>Выборы депутатов Совета депутатов сельских поселений</t>
  </si>
  <si>
    <t>4100401010</t>
  </si>
  <si>
    <t>4100201010</t>
  </si>
  <si>
    <t>Расходы на уплату членского взноса в Совет муниципальных образований</t>
  </si>
  <si>
    <t>4100701010</t>
  </si>
  <si>
    <t>Управление объектами (инвентарные, кадастровые, оценочные, межевые работы)</t>
  </si>
  <si>
    <t>4100901010</t>
  </si>
  <si>
    <t>Информирование населения по вопросам местного значения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</si>
  <si>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</si>
  <si>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</si>
  <si>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4800101010</t>
  </si>
  <si>
    <t>Реализация мероприятий по противодействию коррупции в сельском поселении</t>
  </si>
  <si>
    <t>НАЦИОНАЛЬНАЯ ОБОРОНА</t>
  </si>
  <si>
    <t>03</t>
  </si>
  <si>
    <t>4100651180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</si>
  <si>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</si>
  <si>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</si>
  <si>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</si>
  <si>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</si>
  <si>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</si>
  <si>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</si>
  <si>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460022П050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</si>
  <si>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</si>
  <si>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46002SП020</t>
  </si>
  <si>
    <t>Выплата материального стимулирования народным дружинникам за участие в охране общественного порядка</t>
  </si>
  <si>
    <t>600</t>
  </si>
  <si>
    <t>Предоставление субсидий бюджетным, автономным учреждениям и иным некоммерческим организациям</t>
  </si>
  <si>
    <t>НАЦИОНАЛЬНАЯ ЭКОНОМИКА</t>
  </si>
  <si>
    <t>08</t>
  </si>
  <si>
    <t>4200301010</t>
  </si>
  <si>
    <t>Возмещение убытков по перевозке пассажиров автомобильным транспортом</t>
  </si>
  <si>
    <t>4200301020</t>
  </si>
  <si>
    <t>Оказание услуг по перевозке пассажиров и багажа автомобильным транспортом</t>
  </si>
  <si>
    <t>09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</si>
  <si>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</si>
  <si>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</si>
  <si>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</si>
  <si>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</si>
  <si>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</si>
  <si>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</si>
  <si>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4200101040</t>
  </si>
  <si>
    <t>Ремонт автомобильных дорог по ул.Ленина, Октябрьская с.Уинское</t>
  </si>
  <si>
    <t>42001SТ040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</si>
  <si>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</si>
  <si>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42001SТ100</t>
  </si>
  <si>
    <t>Софинсирование ремонта автомобильных дорог по ул.Свободы, Юбилейная, Заречная в с.Уинское Уинского муниципального района</t>
  </si>
  <si>
    <t>4200201010</t>
  </si>
  <si>
    <t>Реализация мероприятий по организации безопасности дорожного движения</t>
  </si>
  <si>
    <t>49002L5550</t>
  </si>
  <si>
    <t>Поддержка муниципальных программ формирования современной городской среды</t>
  </si>
  <si>
    <t>05</t>
  </si>
  <si>
    <t>ЖИЛИЩНО-КОММУНАЛЬНОЕ ХОЗЯЙСТВО</t>
  </si>
  <si>
    <t>4400601010</t>
  </si>
  <si>
    <t>Содержание муниципального жилищного фонда</t>
  </si>
  <si>
    <t>4400601020</t>
  </si>
  <si>
    <t>Уплата взносов на капитальный ремонт общего имущества многоквартирных домов</t>
  </si>
  <si>
    <t>4400601040</t>
  </si>
  <si>
    <t>Капитальный ремонт муниципального жилищного фонда</t>
  </si>
  <si>
    <t>4400601050</t>
  </si>
  <si>
    <t>Прочие расходы в области жилищного хозяйства</t>
  </si>
  <si>
    <t>400</t>
  </si>
  <si>
    <t>Капитальные вложения в объекты государственной (муниципальной) собственности</t>
  </si>
  <si>
    <t>4400701010</t>
  </si>
  <si>
    <t>Прочие расходы в области коммунального хозяйства</t>
  </si>
  <si>
    <t>4400701020</t>
  </si>
  <si>
    <t>Организация в границах поселения газоснабжения населения, в части технического обслуживания газопроводов</t>
  </si>
  <si>
    <t>4400701030</t>
  </si>
  <si>
    <t>Капитальный ремонт ветхих и аварийных участков инженерных сетей водоснабжения</t>
  </si>
  <si>
    <t>4400701040</t>
  </si>
  <si>
    <t>Предоставление субсидий юридическим лицам, оказывающим услуги по водоснабжению на возмещение затрат за потребленную электроэнергию</t>
  </si>
  <si>
    <t>4400701050</t>
  </si>
  <si>
    <t>Передача полномочий на администрирование по газификации жилого фонда</t>
  </si>
  <si>
    <t>4400701060</t>
  </si>
  <si>
    <t>Исполнительский сбор по Решению Ординского районного суда Пермского края (постоянное судебное присутствие в с.Уинское) от 15.12.2017 № 2-498/2017</t>
  </si>
  <si>
    <t>44007SР040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</si>
  <si>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</si>
  <si>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44010SР080</t>
  </si>
  <si>
    <t>Софинансирование проектов инициативного бюджетирования</t>
  </si>
  <si>
    <t>9300001010</t>
  </si>
  <si>
    <t>Средства на софинансирование проектов инициативного бюджетирования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</si>
  <si>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</si>
  <si>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</si>
  <si>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4400101020</t>
  </si>
  <si>
    <t>Православное и мусульманское кладбище на территории Уинского сельского поселения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</si>
  <si>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</si>
  <si>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</si>
  <si>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4400301010</t>
  </si>
  <si>
    <t>Реализация мероприятий по уличному освещению</t>
  </si>
  <si>
    <t>4400401010</t>
  </si>
  <si>
    <t>Реализация мероприятий по озеленению</t>
  </si>
  <si>
    <t>4400501010</t>
  </si>
  <si>
    <t>Реализация мероприятий по содержанию объектов благоустройства</t>
  </si>
  <si>
    <t>49001L5550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</si>
  <si>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</si>
  <si>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</si>
  <si>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КУЛЬТУРА и КИНЕМАТОГРАФИЯ</t>
  </si>
  <si>
    <t>4500201010</t>
  </si>
  <si>
    <t>Организация и проведение культурных мероприятий, проводимых на территории сельского поселения</t>
  </si>
  <si>
    <t>440092У090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</si>
  <si>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</si>
  <si>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СОЦИАЛЬНАЯ ПОЛИТИКА</t>
  </si>
  <si>
    <t>4100501010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</si>
  <si>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</si>
  <si>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300</t>
  </si>
  <si>
    <t>Социальное обеспечение и иные выплаты населению</t>
  </si>
  <si>
    <t>4100501020</t>
  </si>
  <si>
    <t>Расходы на выплату пенсии за выслугу лет лицам, замещавшим выборные муниципальные должности</t>
  </si>
  <si>
    <t>45003SЕ050</t>
  </si>
  <si>
    <t>Обеспечение жильем молодых семей в сельском поселении</t>
  </si>
  <si>
    <t>ФИЗИЧЕСКАЯ КУЛЬТУРА И СПОРТ</t>
  </si>
  <si>
    <t>4500401010</t>
  </si>
  <si>
    <t>Организация и проведение спортивных мероприятий, проводимых на территории сельского поселения</t>
  </si>
  <si>
    <t>Итого</t>
  </si>
  <si>
    <t>Приложение 2</t>
  </si>
  <si>
    <t>Приложение 3</t>
  </si>
  <si>
    <t>Приложение 4</t>
  </si>
  <si>
    <t xml:space="preserve">Код бюджетной классификации </t>
  </si>
  <si>
    <t>000 01050000000000000</t>
  </si>
  <si>
    <t>ИЗМЕНЕНИЕ ОСТАТКОВ СРЕДСТВ НА СЧЕТАХ ПО УЧЕТУ СРЕДСТВ БЮДЖЕТА</t>
  </si>
  <si>
    <t>000 01050201100000510</t>
  </si>
  <si>
    <t>Увеличение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</si>
  <si>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</si>
  <si>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сельских поселений</t>
  </si>
  <si>
    <t>ИТОГО ИСТОЧНИКОВ ФИНАНСИРОВАНИЯ ДЕФИЦИТА БЮДЖЕТА</t>
  </si>
  <si>
    <t>руб.</t>
  </si>
  <si>
    <t>Приложение 1</t>
  </si>
  <si>
    <t>к решению Думы</t>
  </si>
  <si>
    <t>Уинского муниципального округа</t>
  </si>
  <si>
    <t>Уточненный план на 2019 год</t>
  </si>
  <si>
    <t>44 0 06 01030</t>
  </si>
  <si>
    <t>Приобретение муниципального жилищного фонда</t>
  </si>
  <si>
    <t>Капитальные вложения в объекты недвижимого имущества государственной (муниципальной) собственности</t>
  </si>
  <si>
    <t>51001SЖ160</t>
  </si>
  <si>
    <t xml:space="preserve">Мероприятия по расселению жилищного фонда на территории Пермского края, признанного аварийным после 01 января 2012 г. </t>
  </si>
  <si>
    <t>51 0 00 00000</t>
  </si>
  <si>
    <t>Муниципальная программа "Переселение граждан из аварийного жилищного фонда в Уинском сельском поселении" на 2019-2021 годы</t>
  </si>
  <si>
    <t>51 0 01 00000</t>
  </si>
  <si>
    <t>Основное мероприятие "Мероприятия по переселению граждан из аварийного жилищного фонда"</t>
  </si>
  <si>
    <t>4100305060</t>
  </si>
  <si>
    <t>Передача полномочий в части ведения бюджетного учета и формирования бюджетной отчетности</t>
  </si>
  <si>
    <t>Передача исполнительно-распорядительных полномочий по решению вопросов местного значения</t>
  </si>
  <si>
    <t>5100101010</t>
  </si>
  <si>
    <t>Передача полномочий на администрирование мероприятий по расселению жилищного фонда на территории Пермского края, признанного аварийным после 01.01.2012 года</t>
  </si>
  <si>
    <t>4400701070</t>
  </si>
  <si>
    <t>Работы по переоценке запасов подземных вод с.Уинское</t>
  </si>
  <si>
    <t>4400701080</t>
  </si>
  <si>
    <t>Монтаж водонапорной башни с.Уинское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</si>
  <si>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</si>
  <si>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</si>
  <si>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 xml:space="preserve">   </t>
  </si>
  <si>
    <t xml:space="preserve">  </t>
  </si>
  <si>
    <t>45003L4970</t>
  </si>
  <si>
    <t>Реализация мероприятий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</si>
  <si>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4100305070</t>
  </si>
  <si>
    <t>за 2019 год</t>
  </si>
  <si>
    <t>ВЕДОМСТВЕННАЯ СТРУКТУРА РАСХОДОВ БЮДЖЕТА УИНСКОГО СЕЛЬСКОГО ПОСЕЛЕНИЯ за 2019 год</t>
  </si>
  <si>
    <t>035</t>
  </si>
  <si>
    <t>Администрация Уинского муниципального района</t>
  </si>
  <si>
    <t>047</t>
  </si>
  <si>
    <t>Администрация Уинского сельского поселения</t>
  </si>
  <si>
    <t>Приложение 5</t>
  </si>
  <si>
    <t>Вид рас-ходов</t>
  </si>
  <si>
    <t xml:space="preserve">Наименование расходов </t>
  </si>
  <si>
    <t>Муниципальная программа «Развитие транспортной системы Уинского сельского поселения» на 2018-2020 годы</t>
  </si>
  <si>
    <t>Основное мероприятие "Приведение в нормативное состояние автомобильных дорог местного значения"</t>
  </si>
  <si>
    <t>Закупка товаров, работ и услуг для государственных (муниципальных) нужд</t>
  </si>
  <si>
    <t>Основное мероприятие "Организация безопасности дорожного движения"</t>
  </si>
  <si>
    <t>ИТОГО РАСХОДОВ</t>
  </si>
  <si>
    <t xml:space="preserve">Приложение 6 </t>
  </si>
  <si>
    <t xml:space="preserve">ОТЧЕТ О РАСХОДОВАНИИ РЕЗЕРВНОГО ФОНДА </t>
  </si>
  <si>
    <t>АДМИНИСТРАЦИИ УИНСКОГО СЕЛЬСКОГО ПОСЕЛЕНИЯ</t>
  </si>
  <si>
    <t>Утверждено на год - 20,0 тыс.рублей.</t>
  </si>
  <si>
    <t xml:space="preserve">Изменения по решениям Совета депутатов: уменьшение на 20,0 тыс.рублей. </t>
  </si>
  <si>
    <t>Уточненный план на год - 0,0 тыс.рублей.</t>
  </si>
  <si>
    <t>Израсходовано средств фонда - 0,0 тыс.рублей.</t>
  </si>
  <si>
    <t>Остаток на 01.01.2020 - 0,0 тыс. рублей.</t>
  </si>
  <si>
    <t>Дата</t>
  </si>
  <si>
    <t>Наименование и № документа</t>
  </si>
  <si>
    <t>Краткое содержание документа (направление расходов, наименование получателя бюджетных средств)</t>
  </si>
  <si>
    <t>Код ОСГУ</t>
  </si>
  <si>
    <t>Сумма по доку-менту, тыс.руб.</t>
  </si>
  <si>
    <t>Факти-чески профи-нанси-ровано, тыс.руб.</t>
  </si>
  <si>
    <t>-</t>
  </si>
  <si>
    <t>ИТОГО</t>
  </si>
  <si>
    <t>Информация по исполнению доходов бюджета Уинского сельского поселения по сосотоянию на 01.01.2020 г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</si>
  <si>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</si>
  <si>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</si>
  <si>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Утвержденный план на 2019 год</t>
  </si>
  <si>
    <t>Уточненный план на 2019г.</t>
  </si>
  <si>
    <t>Исполнено за отчетный период</t>
  </si>
  <si>
    <t>% выполнения уточненного плана на отчетную дату</t>
  </si>
  <si>
    <t>руб</t>
  </si>
  <si>
    <t>Информация по исполнению расходов бюджета Уинского сельского поселения по состоянию на 01.01.2020 года</t>
  </si>
  <si>
    <t>Исполнено за отчетный период (кассовые расходы с начала года)</t>
  </si>
  <si>
    <t>% выполнения уточненного планана отчетную дату</t>
  </si>
  <si>
    <t>к решению Думы Уинского муниципального округа</t>
  </si>
  <si>
    <t>рублей</t>
  </si>
  <si>
    <t xml:space="preserve">№ п/п </t>
  </si>
  <si>
    <t>Наименование программы</t>
  </si>
  <si>
    <t>Муниципальная программа «Благоустройство и жилищно-коммунальное хозяйство территории Нижнесыповского сельского поселения » на 2019-2021 годы</t>
  </si>
  <si>
    <t>Информация по исполнению муниципальных программ Уинского сельского поселения по состоянию на 01.01.2020 года</t>
  </si>
  <si>
    <t>Муниципальная программа «Управление муниципальными финансами и имуществом Уинского сельского поселения»</t>
  </si>
  <si>
    <t>Утвержденый план на 2019 год</t>
  </si>
  <si>
    <t xml:space="preserve">Муниципальная программа «Развитие транспортной системы Уинского сельского поселения» на 2019-2021 годы
</t>
  </si>
  <si>
    <t>Муниципальная программа «Обеспечение первичных мер пожарной безопасности в границах населенных пунктов Уинского сельского поселения» на 2019-2021 годы</t>
  </si>
  <si>
    <t>Муниципальная программа «Развитие сферы культуры, спорта и физической культуры в Уинском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</si>
  <si>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Уинского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</si>
  <si>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Уинского сельского поселения" на 2019-2021 годы</t>
  </si>
  <si>
    <t>Муниципальная программа "Противодействие коррупции в Уинском сельском поселении" на 2019-2021 годы</t>
  </si>
  <si>
    <t>Муниципальная программа "Формирование комфортной городской среды Уинского сельского поселения" на 2019-2021 годы</t>
  </si>
  <si>
    <t>Муниципальная программа "Переселение градан из аварийного жилищного фонда в Уинском сельском поселении" на 2019-2021 годы</t>
  </si>
  <si>
    <t>Администраторы</t>
  </si>
  <si>
    <t>ЦСР</t>
  </si>
  <si>
    <t>Исполнено за отчетный период (кассовые расходы нарастающим итогом с начала года)</t>
  </si>
  <si>
    <t>% выпол-нения уточнен-ного  плана на отчетную дату</t>
  </si>
  <si>
    <t>Источники финансирвоания дефицита бюджета поселения по кодам групп, подгрупп, статей, видов источников финансирования дефицитов бюджетов классификации оперций сектора государственного управления, относящихся к источникам финансирования дефицитов бюджетов за 2019 год</t>
  </si>
  <si>
    <t>Наименование показателя</t>
  </si>
  <si>
    <t>Поступление источников финансирования дефицита бюджета за 2019 год</t>
  </si>
  <si>
    <t>сумма</t>
  </si>
  <si>
    <t>отклонения</t>
  </si>
  <si>
    <t>причина неосвоения средств</t>
  </si>
  <si>
    <t>Подраз-дел</t>
  </si>
  <si>
    <t>Кассо-вые расходы, тыс.руб.</t>
  </si>
  <si>
    <t>Факти-ческие расходы, тыс.руб.</t>
  </si>
  <si>
    <t>Приложение 7</t>
  </si>
  <si>
    <t>ОТЧЕТ О РАСХОДОВАНИИ СРЕДСТВ МУНИЦИПАЛЬНОГО ДОРОЖНОГО ФОНДА УИНСКОГО СЕЛЬСКОГО ПОСЕЛЕНИЯ ЗА 2019 ГОД</t>
  </si>
  <si>
    <t>Выпол-нение уточненного годового плана, %</t>
  </si>
  <si>
    <t>от 25.06.2020 №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</si>
</sst>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?"/>
    <numFmt numFmtId="165" formatCode="#,##0.0"/>
    <numFmt numFmtId="166" formatCode="0.0"/>
    <numFmt numFmtId="167" formatCode="0.0%"/>
    <numFmt numFmtId="168" formatCode="#,##0.000"/>
    <numFmt numFmtId="169" formatCode="0.000"/>
  </numFmts>
  <fonts count="26" x14ac:knownFonts="1">
    <font>
      <sz val="10"/>
      <name val="Arial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20" fillId="0" borderId="0"/>
    <xf numFmtId="0" fontId="2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0"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4" fontId="1" fillId="0" borderId="10" xfId="0" applyNumberFormat="1" applyFont="1" applyBorder="1" applyAlignment="1" applyProtection="1">
      <alignment horizontal="right" vertical="center" wrapText="1"/>
    </xf>
    <xf numFmtId="0" fontId="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lef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164" fontId="7" fillId="0" borderId="4" xfId="0" applyNumberFormat="1" applyFont="1" applyBorder="1" applyAlignment="1" applyProtection="1">
      <alignment horizontal="lef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/>
    <xf numFmtId="49" fontId="10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left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4" fontId="10" fillId="0" borderId="4" xfId="0" applyNumberFormat="1" applyFont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wrapText="1"/>
    </xf>
    <xf numFmtId="49" fontId="10" fillId="0" borderId="5" xfId="0" applyNumberFormat="1" applyFont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wrapText="1" shrinkToFi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justify" vertical="top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right"/>
    </xf>
    <xf numFmtId="0" fontId="0" fillId="0" borderId="2" xfId="0" applyBorder="1"/>
    <xf numFmtId="0" fontId="13" fillId="0" borderId="0" xfId="0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4" fontId="14" fillId="0" borderId="2" xfId="0" applyNumberFormat="1" applyFont="1" applyFill="1" applyBorder="1" applyAlignment="1">
      <alignment horizontal="right" wrapText="1"/>
    </xf>
    <xf numFmtId="4" fontId="14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" fontId="15" fillId="0" borderId="2" xfId="0" applyNumberFormat="1" applyFont="1" applyBorder="1" applyAlignment="1">
      <alignment horizontal="right" wrapText="1"/>
    </xf>
    <xf numFmtId="0" fontId="16" fillId="0" borderId="1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4" fontId="7" fillId="0" borderId="9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" fontId="9" fillId="0" borderId="14" xfId="0" applyNumberFormat="1" applyFont="1" applyBorder="1" applyAlignment="1" applyProtection="1">
      <alignment horizontal="right" vertical="center" wrapText="1"/>
    </xf>
    <xf numFmtId="49" fontId="10" fillId="0" borderId="15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Fill="1" applyBorder="1" applyAlignment="1">
      <alignment horizontal="center" wrapText="1"/>
    </xf>
    <xf numFmtId="49" fontId="10" fillId="0" borderId="12" xfId="0" applyNumberFormat="1" applyFont="1" applyBorder="1" applyAlignment="1" applyProtection="1">
      <alignment horizontal="left" vertical="center" wrapText="1"/>
    </xf>
    <xf numFmtId="49" fontId="9" fillId="0" borderId="12" xfId="0" applyNumberFormat="1" applyFont="1" applyBorder="1" applyAlignment="1" applyProtection="1">
      <alignment horizontal="left" vertical="center" wrapText="1"/>
    </xf>
    <xf numFmtId="2" fontId="10" fillId="0" borderId="2" xfId="0" applyNumberFormat="1" applyFont="1" applyBorder="1"/>
    <xf numFmtId="2" fontId="10" fillId="0" borderId="2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" fontId="10" fillId="0" borderId="14" xfId="0" applyNumberFormat="1" applyFont="1" applyBorder="1" applyAlignment="1" applyProtection="1">
      <alignment horizontal="right" vertical="center" wrapText="1"/>
    </xf>
    <xf numFmtId="49" fontId="10" fillId="0" borderId="14" xfId="0" applyNumberFormat="1" applyFont="1" applyBorder="1" applyAlignment="1" applyProtection="1">
      <alignment horizontal="left" vertical="center" wrapText="1"/>
    </xf>
    <xf numFmtId="49" fontId="9" fillId="0" borderId="14" xfId="0" applyNumberFormat="1" applyFont="1" applyBorder="1" applyAlignment="1" applyProtection="1">
      <alignment horizontal="left" vertical="center" wrapText="1"/>
    </xf>
    <xf numFmtId="49" fontId="10" fillId="0" borderId="14" xfId="0" applyNumberFormat="1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/>
    <xf numFmtId="49" fontId="10" fillId="0" borderId="7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left" vertical="center" wrapText="1"/>
    </xf>
    <xf numFmtId="4" fontId="9" fillId="0" borderId="7" xfId="0" applyNumberFormat="1" applyFont="1" applyBorder="1" applyAlignment="1" applyProtection="1">
      <alignment horizontal="right" vertical="center" wrapText="1"/>
    </xf>
    <xf numFmtId="49" fontId="10" fillId="0" borderId="17" xfId="0" applyNumberFormat="1" applyFont="1" applyBorder="1" applyAlignment="1" applyProtection="1">
      <alignment horizontal="center" vertical="center" wrapText="1"/>
    </xf>
    <xf numFmtId="49" fontId="10" fillId="0" borderId="18" xfId="0" applyNumberFormat="1" applyFont="1" applyBorder="1" applyAlignment="1" applyProtection="1">
      <alignment horizontal="left" vertical="center" wrapText="1"/>
    </xf>
    <xf numFmtId="4" fontId="10" fillId="0" borderId="17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" fontId="10" fillId="0" borderId="2" xfId="0" applyNumberFormat="1" applyFont="1" applyFill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49" fontId="17" fillId="0" borderId="4" xfId="0" applyNumberFormat="1" applyFont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right" wrapText="1"/>
    </xf>
    <xf numFmtId="168" fontId="8" fillId="0" borderId="0" xfId="0" applyNumberFormat="1" applyFont="1" applyFill="1" applyAlignment="1">
      <alignment horizontal="center" wrapText="1"/>
    </xf>
    <xf numFmtId="166" fontId="8" fillId="0" borderId="0" xfId="0" applyNumberFormat="1" applyFont="1" applyFill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168" fontId="13" fillId="0" borderId="2" xfId="0" applyNumberFormat="1" applyFont="1" applyBorder="1" applyAlignment="1">
      <alignment horizontal="right" wrapText="1"/>
    </xf>
    <xf numFmtId="168" fontId="13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7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69" fontId="8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1" xfId="0" applyFont="1" applyBorder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3" fillId="0" borderId="0" xfId="1" applyFont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left" vertical="center"/>
    </xf>
    <xf numFmtId="0" fontId="23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167" fontId="13" fillId="0" borderId="0" xfId="1" applyNumberFormat="1" applyFont="1" applyAlignment="1">
      <alignment vertical="top" wrapText="1"/>
    </xf>
    <xf numFmtId="0" fontId="13" fillId="0" borderId="0" xfId="2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4" fontId="13" fillId="0" borderId="2" xfId="4" applyNumberFormat="1" applyFont="1" applyBorder="1" applyAlignment="1" applyProtection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4" fontId="25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 horizontal="left" wrapText="1"/>
    </xf>
    <xf numFmtId="0" fontId="10" fillId="0" borderId="2" xfId="0" applyFont="1" applyFill="1" applyBorder="1" applyAlignment="1">
      <alignment horizontal="left" wrapText="1" shrinkToFit="1"/>
    </xf>
    <xf numFmtId="0" fontId="10" fillId="0" borderId="2" xfId="0" applyFont="1" applyFill="1" applyBorder="1" applyAlignment="1">
      <alignment horizontal="left" vertical="top"/>
    </xf>
    <xf numFmtId="49" fontId="9" fillId="0" borderId="1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0" fillId="0" borderId="16" xfId="0" applyBorder="1"/>
    <xf numFmtId="49" fontId="10" fillId="0" borderId="16" xfId="0" applyNumberFormat="1" applyFont="1" applyBorder="1" applyAlignment="1" applyProtection="1">
      <alignment horizontal="left" vertical="center" wrapText="1"/>
    </xf>
    <xf numFmtId="49" fontId="10" fillId="0" borderId="23" xfId="0" applyNumberFormat="1" applyFont="1" applyBorder="1" applyAlignment="1" applyProtection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 wrapText="1"/>
    </xf>
    <xf numFmtId="49" fontId="9" fillId="0" borderId="23" xfId="0" applyNumberFormat="1" applyFont="1" applyBorder="1" applyAlignment="1" applyProtection="1">
      <alignment horizontal="center" vertical="center" wrapText="1"/>
    </xf>
    <xf numFmtId="49" fontId="9" fillId="0" borderId="23" xfId="0" applyNumberFormat="1" applyFont="1" applyBorder="1" applyAlignment="1" applyProtection="1">
      <alignment horizontal="left" vertical="center" wrapText="1"/>
    </xf>
    <xf numFmtId="4" fontId="9" fillId="0" borderId="23" xfId="0" applyNumberFormat="1" applyFont="1" applyBorder="1" applyAlignment="1" applyProtection="1">
      <alignment horizontal="right" vertical="center" wrapText="1"/>
    </xf>
    <xf numFmtId="166" fontId="9" fillId="0" borderId="16" xfId="0" applyNumberFormat="1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 applyProtection="1">
      <alignment horizontal="left"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3" fillId="0" borderId="0" xfId="1" applyFont="1" applyBorder="1" applyAlignment="1">
      <alignment horizontal="center" vertical="top" wrapText="1"/>
    </xf>
    <xf numFmtId="0" fontId="23" fillId="0" borderId="0" xfId="1" applyFont="1" applyAlignment="1">
      <alignment horizontal="left"/>
    </xf>
    <xf numFmtId="0" fontId="22" fillId="0" borderId="0" xfId="1" applyFont="1" applyAlignment="1">
      <alignment horizontal="center" vertical="top" wrapText="1"/>
    </xf>
    <xf numFmtId="0" fontId="13" fillId="0" borderId="0" xfId="1" applyFont="1" applyBorder="1" applyAlignment="1">
      <alignment horizontal="right" vertical="top" wrapText="1"/>
    </xf>
    <xf numFmtId="0" fontId="2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4" fillId="0" borderId="16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0" xfId="1"/>
    <cellStyle name="Обычный 3" xfId="3"/>
    <cellStyle name="Обычный 3 2" xfId="5"/>
    <cellStyle name="Обычный 3_прил.1-" xfId="6"/>
    <cellStyle name="Обычный 4" xfId="7"/>
    <cellStyle name="Обычный 4 2" xfId="8"/>
    <cellStyle name="Обычный 5" xfId="9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3:F170"/>
  <sheetViews>
    <sheetView showGridLines="0" tabSelected="1" workbookViewId="0">
      <selection activeCell="L21" sqref="L21"/>
    </sheetView>
  </sheetViews>
  <sheetFormatPr defaultRowHeight="12.75" customHeight="1" outlineLevelRow="7" x14ac:dyDescent="0.25"/>
  <cols>
    <col min="1" max="1" width="22.6640625" customWidth="1"/>
    <col min="2" max="2" width="30.6640625" customWidth="1"/>
    <col min="3" max="3" width="10.88671875" customWidth="1"/>
    <col min="4" max="4" width="13.21875" customWidth="1"/>
    <col min="5" max="5" width="11.33203125" customWidth="1"/>
    <col min="6" max="6" width="13.21875" customWidth="1"/>
  </cols>
  <sheetData>
    <row r="3" spans="1:6" ht="12.75" customHeight="1" x14ac:dyDescent="0.25">
      <c r="D3" s="209" t="s">
        <v>392</v>
      </c>
      <c r="E3" s="209"/>
      <c r="F3" s="209"/>
    </row>
    <row r="4" spans="1:6" ht="12.75" customHeight="1" x14ac:dyDescent="0.25">
      <c r="D4" s="209" t="s">
        <v>393</v>
      </c>
      <c r="E4" s="209"/>
      <c r="F4" s="209"/>
    </row>
    <row r="5" spans="1:6" ht="12.75" customHeight="1" x14ac:dyDescent="0.25">
      <c r="D5" s="209" t="s">
        <v>394</v>
      </c>
      <c r="E5" s="209"/>
      <c r="F5" s="209"/>
    </row>
    <row r="6" spans="1:6" ht="15" customHeight="1" x14ac:dyDescent="0.25">
      <c r="D6" s="209" t="s">
        <v>494</v>
      </c>
      <c r="E6" s="209"/>
      <c r="F6" s="209"/>
    </row>
    <row r="7" spans="1:6" ht="12.75" hidden="1" customHeight="1" x14ac:dyDescent="0.25"/>
    <row r="8" spans="1:6" ht="13.2" x14ac:dyDescent="0.25">
      <c r="A8" s="206" t="s">
        <v>451</v>
      </c>
      <c r="B8" s="206"/>
      <c r="C8" s="206"/>
      <c r="D8" s="206"/>
      <c r="E8" s="206"/>
      <c r="F8" s="206"/>
    </row>
    <row r="9" spans="1:6" ht="24" customHeight="1" x14ac:dyDescent="0.25">
      <c r="A9" s="206"/>
      <c r="B9" s="206"/>
      <c r="C9" s="206"/>
      <c r="D9" s="206"/>
      <c r="E9" s="206"/>
      <c r="F9" s="206"/>
    </row>
    <row r="10" spans="1:6" ht="0.75" customHeight="1" x14ac:dyDescent="0.25">
      <c r="A10" s="206"/>
      <c r="B10" s="206"/>
      <c r="C10" s="206"/>
      <c r="D10" s="206"/>
      <c r="E10" s="206"/>
      <c r="F10" s="206"/>
    </row>
    <row r="11" spans="1:6" ht="14.25" hidden="1" customHeight="1" x14ac:dyDescent="0.25">
      <c r="A11" s="206"/>
      <c r="B11" s="206"/>
      <c r="C11" s="206"/>
      <c r="D11" s="206"/>
      <c r="E11" s="206"/>
      <c r="F11" s="206"/>
    </row>
    <row r="12" spans="1:6" ht="13.2" hidden="1" x14ac:dyDescent="0.25">
      <c r="A12" s="206"/>
      <c r="B12" s="206"/>
      <c r="C12" s="206"/>
      <c r="D12" s="206"/>
      <c r="E12" s="206"/>
      <c r="F12" s="206"/>
    </row>
    <row r="13" spans="1:6" ht="13.2" hidden="1" x14ac:dyDescent="0.25">
      <c r="A13" s="206"/>
      <c r="B13" s="206"/>
      <c r="C13" s="206"/>
      <c r="D13" s="206"/>
      <c r="E13" s="206"/>
      <c r="F13" s="206"/>
    </row>
    <row r="14" spans="1:6" ht="13.2" hidden="1" x14ac:dyDescent="0.25">
      <c r="A14" s="206"/>
      <c r="B14" s="206"/>
      <c r="C14" s="206"/>
      <c r="D14" s="206"/>
      <c r="E14" s="206"/>
      <c r="F14" s="206"/>
    </row>
    <row r="15" spans="1:6" ht="13.2" hidden="1" x14ac:dyDescent="0.25">
      <c r="A15" s="206"/>
      <c r="B15" s="206"/>
      <c r="C15" s="206"/>
      <c r="D15" s="206"/>
      <c r="E15" s="206"/>
      <c r="F15" s="206"/>
    </row>
    <row r="16" spans="1:6" ht="13.2" hidden="1" x14ac:dyDescent="0.25">
      <c r="A16" s="207"/>
      <c r="B16" s="207"/>
      <c r="C16" s="207"/>
      <c r="D16" s="207"/>
      <c r="E16" s="207"/>
      <c r="F16" s="207"/>
    </row>
    <row r="17" spans="1:6" ht="14.4" customHeight="1" x14ac:dyDescent="0.25">
      <c r="A17" s="84"/>
      <c r="B17" s="208"/>
      <c r="C17" s="208"/>
      <c r="D17" s="208"/>
      <c r="E17" s="208"/>
      <c r="F17" s="84"/>
    </row>
    <row r="18" spans="1:6" ht="17.399999999999999" x14ac:dyDescent="0.25">
      <c r="A18" s="10"/>
      <c r="B18" s="10"/>
      <c r="C18" s="10"/>
      <c r="D18" s="10"/>
      <c r="E18" s="10"/>
      <c r="F18" s="155" t="s">
        <v>458</v>
      </c>
    </row>
    <row r="19" spans="1:6" s="7" customFormat="1" ht="62.4" customHeight="1" x14ac:dyDescent="0.25">
      <c r="A19" s="11" t="s">
        <v>452</v>
      </c>
      <c r="B19" s="11" t="s">
        <v>453</v>
      </c>
      <c r="C19" s="11" t="s">
        <v>454</v>
      </c>
      <c r="D19" s="11" t="s">
        <v>455</v>
      </c>
      <c r="E19" s="11" t="s">
        <v>456</v>
      </c>
      <c r="F19" s="14" t="s">
        <v>457</v>
      </c>
    </row>
    <row r="20" spans="1:6" s="7" customFormat="1" ht="13.2" x14ac:dyDescent="0.25">
      <c r="A20" s="12"/>
      <c r="B20" s="13"/>
      <c r="C20" s="13"/>
      <c r="D20" s="13"/>
      <c r="E20" s="13"/>
      <c r="F20" s="14" t="s">
        <v>162</v>
      </c>
    </row>
    <row r="21" spans="1:6" ht="13.2" x14ac:dyDescent="0.25">
      <c r="A21" s="15"/>
      <c r="B21" s="16" t="s">
        <v>163</v>
      </c>
      <c r="C21" s="17">
        <f>C22+C136</f>
        <v>20193600</v>
      </c>
      <c r="D21" s="17">
        <f>D22+D136</f>
        <v>23846281.210000001</v>
      </c>
      <c r="E21" s="17">
        <f>E22+E136</f>
        <v>23287663.039999999</v>
      </c>
      <c r="F21" s="156">
        <f>E21/D21*100</f>
        <v>97.657420186063462</v>
      </c>
    </row>
    <row r="22" spans="1:6" ht="22.8" x14ac:dyDescent="0.25">
      <c r="A22" s="18" t="s">
        <v>168</v>
      </c>
      <c r="B22" s="19" t="s">
        <v>0</v>
      </c>
      <c r="C22" s="20">
        <f>C23+C98</f>
        <v>11483700</v>
      </c>
      <c r="D22" s="20">
        <f>D23+D98</f>
        <v>11483700</v>
      </c>
      <c r="E22" s="20">
        <f>E23+E98</f>
        <v>11582553.459999999</v>
      </c>
      <c r="F22" s="156">
        <f t="shared" ref="F22:F86" si="0">E22/D22*100</f>
        <v>100.86081541663401</v>
      </c>
    </row>
    <row r="23" spans="1:6" ht="13.2" x14ac:dyDescent="0.25">
      <c r="A23" s="18"/>
      <c r="B23" s="19" t="s">
        <v>164</v>
      </c>
      <c r="C23" s="20">
        <f t="shared" ref="C23:D23" si="1">C24+C47+C58+C65</f>
        <v>10526200</v>
      </c>
      <c r="D23" s="20">
        <f t="shared" si="1"/>
        <v>10526200</v>
      </c>
      <c r="E23" s="20">
        <f>E24+E47+E58+E65</f>
        <v>10927379.18</v>
      </c>
      <c r="F23" s="156">
        <f t="shared" si="0"/>
        <v>103.81124413368548</v>
      </c>
    </row>
    <row r="24" spans="1:6" ht="13.2" outlineLevel="1" x14ac:dyDescent="0.25">
      <c r="A24" s="18" t="s">
        <v>169</v>
      </c>
      <c r="B24" s="19" t="s">
        <v>1</v>
      </c>
      <c r="C24" s="20">
        <v>4015600</v>
      </c>
      <c r="D24" s="21">
        <v>4015600</v>
      </c>
      <c r="E24" s="22">
        <v>4796723.09</v>
      </c>
      <c r="F24" s="156">
        <f t="shared" si="0"/>
        <v>119.45221361689411</v>
      </c>
    </row>
    <row r="25" spans="1:6" s="9" customFormat="1" ht="13.2" outlineLevel="2" collapsed="1" x14ac:dyDescent="0.25">
      <c r="A25" s="23" t="s">
        <v>170</v>
      </c>
      <c r="B25" s="24" t="s">
        <v>2</v>
      </c>
      <c r="C25" s="25">
        <v>4015600</v>
      </c>
      <c r="D25" s="26">
        <v>4015600</v>
      </c>
      <c r="E25" s="27">
        <v>4796723.09</v>
      </c>
      <c r="F25" s="157">
        <f t="shared" si="0"/>
        <v>119.45221361689411</v>
      </c>
    </row>
    <row r="26" spans="1:6" ht="91.2" hidden="1" outlineLevel="3" x14ac:dyDescent="0.25">
      <c r="A26" s="18" t="s">
        <v>3</v>
      </c>
      <c r="B26" s="19" t="s">
        <v>4</v>
      </c>
      <c r="C26" s="20">
        <v>3339200</v>
      </c>
      <c r="D26" s="21">
        <v>4552900</v>
      </c>
      <c r="E26" s="22">
        <v>5075811.58</v>
      </c>
      <c r="F26" s="156">
        <f t="shared" si="0"/>
        <v>111.48524193371259</v>
      </c>
    </row>
    <row r="27" spans="1:6" ht="136.80000000000001" hidden="1" outlineLevel="4" x14ac:dyDescent="0.25">
      <c r="A27" s="18" t="s">
        <v>5</v>
      </c>
      <c r="B27" s="28" t="s">
        <v>6</v>
      </c>
      <c r="C27" s="20">
        <v>3339200</v>
      </c>
      <c r="D27" s="21">
        <v>4552900</v>
      </c>
      <c r="E27" s="22">
        <v>5022474.38</v>
      </c>
      <c r="F27" s="156">
        <f t="shared" si="0"/>
        <v>110.31374244986711</v>
      </c>
    </row>
    <row r="28" spans="1:6" ht="132" hidden="1" outlineLevel="7" x14ac:dyDescent="0.25">
      <c r="A28" s="29" t="s">
        <v>5</v>
      </c>
      <c r="B28" s="30" t="s">
        <v>6</v>
      </c>
      <c r="C28" s="31">
        <v>3339200</v>
      </c>
      <c r="D28" s="32">
        <v>4552900</v>
      </c>
      <c r="E28" s="22">
        <v>5022474.38</v>
      </c>
      <c r="F28" s="156">
        <f t="shared" si="0"/>
        <v>110.31374244986711</v>
      </c>
    </row>
    <row r="29" spans="1:6" ht="102.6" hidden="1" outlineLevel="4" x14ac:dyDescent="0.25">
      <c r="A29" s="18" t="s">
        <v>7</v>
      </c>
      <c r="B29" s="28" t="s">
        <v>8</v>
      </c>
      <c r="C29" s="20">
        <v>0</v>
      </c>
      <c r="D29" s="21">
        <v>0</v>
      </c>
      <c r="E29" s="22">
        <v>30473.89</v>
      </c>
      <c r="F29" s="156" t="e">
        <f t="shared" si="0"/>
        <v>#DIV/0!</v>
      </c>
    </row>
    <row r="30" spans="1:6" ht="108" hidden="1" outlineLevel="7" x14ac:dyDescent="0.25">
      <c r="A30" s="29" t="s">
        <v>7</v>
      </c>
      <c r="B30" s="30" t="s">
        <v>8</v>
      </c>
      <c r="C30" s="31">
        <v>0</v>
      </c>
      <c r="D30" s="32">
        <v>0</v>
      </c>
      <c r="E30" s="22">
        <v>30473.89</v>
      </c>
      <c r="F30" s="156" t="e">
        <f t="shared" si="0"/>
        <v>#DIV/0!</v>
      </c>
    </row>
    <row r="31" spans="1:6" ht="136.80000000000001" hidden="1" outlineLevel="4" x14ac:dyDescent="0.25">
      <c r="A31" s="18" t="s">
        <v>9</v>
      </c>
      <c r="B31" s="28" t="s">
        <v>10</v>
      </c>
      <c r="C31" s="20">
        <v>0</v>
      </c>
      <c r="D31" s="21">
        <v>0</v>
      </c>
      <c r="E31" s="22">
        <v>22863.31</v>
      </c>
      <c r="F31" s="156" t="e">
        <f t="shared" si="0"/>
        <v>#DIV/0!</v>
      </c>
    </row>
    <row r="32" spans="1:6" ht="144" hidden="1" outlineLevel="7" x14ac:dyDescent="0.25">
      <c r="A32" s="29" t="s">
        <v>9</v>
      </c>
      <c r="B32" s="30" t="s">
        <v>10</v>
      </c>
      <c r="C32" s="31">
        <v>0</v>
      </c>
      <c r="D32" s="32">
        <v>0</v>
      </c>
      <c r="E32" s="22">
        <v>22863.31</v>
      </c>
      <c r="F32" s="156" t="e">
        <f t="shared" si="0"/>
        <v>#DIV/0!</v>
      </c>
    </row>
    <row r="33" spans="1:6" ht="148.19999999999999" hidden="1" outlineLevel="3" x14ac:dyDescent="0.25">
      <c r="A33" s="18" t="s">
        <v>11</v>
      </c>
      <c r="B33" s="28" t="s">
        <v>12</v>
      </c>
      <c r="C33" s="20">
        <v>40000</v>
      </c>
      <c r="D33" s="21">
        <v>40000</v>
      </c>
      <c r="E33" s="22">
        <v>-368.11</v>
      </c>
      <c r="F33" s="156">
        <f t="shared" si="0"/>
        <v>-0.92027500000000007</v>
      </c>
    </row>
    <row r="34" spans="1:6" ht="193.8" hidden="1" outlineLevel="4" x14ac:dyDescent="0.25">
      <c r="A34" s="18" t="s">
        <v>13</v>
      </c>
      <c r="B34" s="28" t="s">
        <v>14</v>
      </c>
      <c r="C34" s="20">
        <v>40000</v>
      </c>
      <c r="D34" s="21">
        <v>40000</v>
      </c>
      <c r="E34" s="22">
        <v>5184</v>
      </c>
      <c r="F34" s="156">
        <f t="shared" si="0"/>
        <v>12.959999999999999</v>
      </c>
    </row>
    <row r="35" spans="1:6" ht="168" hidden="1" outlineLevel="7" x14ac:dyDescent="0.25">
      <c r="A35" s="29" t="s">
        <v>13</v>
      </c>
      <c r="B35" s="30" t="s">
        <v>14</v>
      </c>
      <c r="C35" s="31">
        <v>40000</v>
      </c>
      <c r="D35" s="32">
        <v>40000</v>
      </c>
      <c r="E35" s="22">
        <v>5184</v>
      </c>
      <c r="F35" s="156">
        <f t="shared" si="0"/>
        <v>12.959999999999999</v>
      </c>
    </row>
    <row r="36" spans="1:6" ht="159.6" hidden="1" outlineLevel="4" x14ac:dyDescent="0.25">
      <c r="A36" s="18" t="s">
        <v>15</v>
      </c>
      <c r="B36" s="28" t="s">
        <v>16</v>
      </c>
      <c r="C36" s="20">
        <v>0</v>
      </c>
      <c r="D36" s="21">
        <v>0</v>
      </c>
      <c r="E36" s="22">
        <v>-5627.11</v>
      </c>
      <c r="F36" s="156" t="e">
        <f t="shared" si="0"/>
        <v>#DIV/0!</v>
      </c>
    </row>
    <row r="37" spans="1:6" ht="144" hidden="1" outlineLevel="7" x14ac:dyDescent="0.25">
      <c r="A37" s="29" t="s">
        <v>15</v>
      </c>
      <c r="B37" s="30" t="s">
        <v>16</v>
      </c>
      <c r="C37" s="31">
        <v>0</v>
      </c>
      <c r="D37" s="32">
        <v>0</v>
      </c>
      <c r="E37" s="22">
        <v>-5627.11</v>
      </c>
      <c r="F37" s="156" t="e">
        <f t="shared" si="0"/>
        <v>#DIV/0!</v>
      </c>
    </row>
    <row r="38" spans="1:6" ht="193.8" hidden="1" outlineLevel="4" x14ac:dyDescent="0.25">
      <c r="A38" s="18" t="s">
        <v>17</v>
      </c>
      <c r="B38" s="28" t="s">
        <v>18</v>
      </c>
      <c r="C38" s="20">
        <v>0</v>
      </c>
      <c r="D38" s="21">
        <v>0</v>
      </c>
      <c r="E38" s="22">
        <v>75</v>
      </c>
      <c r="F38" s="156" t="e">
        <f t="shared" si="0"/>
        <v>#DIV/0!</v>
      </c>
    </row>
    <row r="39" spans="1:6" ht="180" hidden="1" outlineLevel="7" x14ac:dyDescent="0.25">
      <c r="A39" s="29" t="s">
        <v>17</v>
      </c>
      <c r="B39" s="30" t="s">
        <v>18</v>
      </c>
      <c r="C39" s="31">
        <v>0</v>
      </c>
      <c r="D39" s="32">
        <v>0</v>
      </c>
      <c r="E39" s="22">
        <v>75</v>
      </c>
      <c r="F39" s="156" t="e">
        <f t="shared" si="0"/>
        <v>#DIV/0!</v>
      </c>
    </row>
    <row r="40" spans="1:6" ht="57" hidden="1" outlineLevel="3" x14ac:dyDescent="0.25">
      <c r="A40" s="18" t="s">
        <v>19</v>
      </c>
      <c r="B40" s="19" t="s">
        <v>20</v>
      </c>
      <c r="C40" s="20">
        <v>0</v>
      </c>
      <c r="D40" s="21">
        <v>0</v>
      </c>
      <c r="E40" s="22">
        <v>43416.13</v>
      </c>
      <c r="F40" s="156" t="e">
        <f t="shared" si="0"/>
        <v>#DIV/0!</v>
      </c>
    </row>
    <row r="41" spans="1:6" ht="102.6" hidden="1" outlineLevel="4" x14ac:dyDescent="0.25">
      <c r="A41" s="18" t="s">
        <v>21</v>
      </c>
      <c r="B41" s="19" t="s">
        <v>22</v>
      </c>
      <c r="C41" s="20">
        <v>0</v>
      </c>
      <c r="D41" s="21">
        <v>0</v>
      </c>
      <c r="E41" s="22">
        <v>41632.6</v>
      </c>
      <c r="F41" s="156" t="e">
        <f t="shared" si="0"/>
        <v>#DIV/0!</v>
      </c>
    </row>
    <row r="42" spans="1:6" ht="96" hidden="1" outlineLevel="7" x14ac:dyDescent="0.25">
      <c r="A42" s="29" t="s">
        <v>21</v>
      </c>
      <c r="B42" s="33" t="s">
        <v>22</v>
      </c>
      <c r="C42" s="31">
        <v>0</v>
      </c>
      <c r="D42" s="32">
        <v>0</v>
      </c>
      <c r="E42" s="22">
        <v>41632.6</v>
      </c>
      <c r="F42" s="156" t="e">
        <f t="shared" si="0"/>
        <v>#DIV/0!</v>
      </c>
    </row>
    <row r="43" spans="1:6" ht="68.400000000000006" hidden="1" outlineLevel="4" x14ac:dyDescent="0.25">
      <c r="A43" s="18" t="s">
        <v>23</v>
      </c>
      <c r="B43" s="19" t="s">
        <v>24</v>
      </c>
      <c r="C43" s="20">
        <v>0</v>
      </c>
      <c r="D43" s="21">
        <v>0</v>
      </c>
      <c r="E43" s="22">
        <v>159.80000000000001</v>
      </c>
      <c r="F43" s="156" t="e">
        <f t="shared" si="0"/>
        <v>#DIV/0!</v>
      </c>
    </row>
    <row r="44" spans="1:6" ht="72" hidden="1" outlineLevel="7" x14ac:dyDescent="0.25">
      <c r="A44" s="29" t="s">
        <v>23</v>
      </c>
      <c r="B44" s="33" t="s">
        <v>24</v>
      </c>
      <c r="C44" s="31">
        <v>0</v>
      </c>
      <c r="D44" s="32">
        <v>0</v>
      </c>
      <c r="E44" s="22">
        <v>159.80000000000001</v>
      </c>
      <c r="F44" s="156" t="e">
        <f t="shared" si="0"/>
        <v>#DIV/0!</v>
      </c>
    </row>
    <row r="45" spans="1:6" ht="102.6" hidden="1" outlineLevel="4" x14ac:dyDescent="0.25">
      <c r="A45" s="18" t="s">
        <v>25</v>
      </c>
      <c r="B45" s="19" t="s">
        <v>26</v>
      </c>
      <c r="C45" s="20">
        <v>0</v>
      </c>
      <c r="D45" s="21">
        <v>0</v>
      </c>
      <c r="E45" s="22">
        <v>1623.73</v>
      </c>
      <c r="F45" s="156" t="e">
        <f t="shared" si="0"/>
        <v>#DIV/0!</v>
      </c>
    </row>
    <row r="46" spans="1:6" ht="96" hidden="1" outlineLevel="7" x14ac:dyDescent="0.25">
      <c r="A46" s="29" t="s">
        <v>25</v>
      </c>
      <c r="B46" s="33" t="s">
        <v>26</v>
      </c>
      <c r="C46" s="31">
        <v>0</v>
      </c>
      <c r="D46" s="32">
        <v>0</v>
      </c>
      <c r="E46" s="22">
        <v>1623.73</v>
      </c>
      <c r="F46" s="156" t="e">
        <f t="shared" si="0"/>
        <v>#DIV/0!</v>
      </c>
    </row>
    <row r="47" spans="1:6" ht="45.6" outlineLevel="1" collapsed="1" x14ac:dyDescent="0.25">
      <c r="A47" s="18" t="s">
        <v>171</v>
      </c>
      <c r="B47" s="85" t="s">
        <v>27</v>
      </c>
      <c r="C47" s="86">
        <v>1318600</v>
      </c>
      <c r="D47" s="87">
        <v>1318600</v>
      </c>
      <c r="E47" s="88">
        <v>1283576.75</v>
      </c>
      <c r="F47" s="156">
        <f t="shared" si="0"/>
        <v>97.343906415895646</v>
      </c>
    </row>
    <row r="48" spans="1:6" ht="34.200000000000003" hidden="1" outlineLevel="2" x14ac:dyDescent="0.25">
      <c r="A48" s="18" t="s">
        <v>28</v>
      </c>
      <c r="B48" s="85" t="s">
        <v>29</v>
      </c>
      <c r="C48" s="86">
        <v>1051400</v>
      </c>
      <c r="D48" s="87">
        <v>1051400</v>
      </c>
      <c r="E48" s="88">
        <v>1126991.44</v>
      </c>
      <c r="F48" s="156">
        <f t="shared" si="0"/>
        <v>107.18959863039757</v>
      </c>
    </row>
    <row r="49" spans="1:6" ht="91.2" hidden="1" outlineLevel="3" x14ac:dyDescent="0.25">
      <c r="A49" s="18" t="s">
        <v>30</v>
      </c>
      <c r="B49" s="85" t="s">
        <v>31</v>
      </c>
      <c r="C49" s="86">
        <v>390600</v>
      </c>
      <c r="D49" s="87">
        <v>390600</v>
      </c>
      <c r="E49" s="88">
        <v>502148.33</v>
      </c>
      <c r="F49" s="156">
        <f t="shared" si="0"/>
        <v>128.55820020481312</v>
      </c>
    </row>
    <row r="50" spans="1:6" ht="84" hidden="1" outlineLevel="7" x14ac:dyDescent="0.25">
      <c r="A50" s="29" t="s">
        <v>30</v>
      </c>
      <c r="B50" s="29" t="s">
        <v>31</v>
      </c>
      <c r="C50" s="89">
        <v>390600</v>
      </c>
      <c r="D50" s="90">
        <v>390600</v>
      </c>
      <c r="E50" s="88">
        <v>502148.33</v>
      </c>
      <c r="F50" s="156">
        <f t="shared" si="0"/>
        <v>128.55820020481312</v>
      </c>
    </row>
    <row r="51" spans="1:6" ht="114" hidden="1" outlineLevel="3" x14ac:dyDescent="0.25">
      <c r="A51" s="18" t="s">
        <v>32</v>
      </c>
      <c r="B51" s="91" t="s">
        <v>33</v>
      </c>
      <c r="C51" s="86">
        <v>4000</v>
      </c>
      <c r="D51" s="87">
        <v>4000</v>
      </c>
      <c r="E51" s="88">
        <v>4836.0200000000004</v>
      </c>
      <c r="F51" s="156">
        <f t="shared" si="0"/>
        <v>120.90050000000001</v>
      </c>
    </row>
    <row r="52" spans="1:6" ht="108" hidden="1" outlineLevel="7" x14ac:dyDescent="0.25">
      <c r="A52" s="29" t="s">
        <v>32</v>
      </c>
      <c r="B52" s="92" t="s">
        <v>33</v>
      </c>
      <c r="C52" s="89">
        <v>4000</v>
      </c>
      <c r="D52" s="90">
        <v>4000</v>
      </c>
      <c r="E52" s="88">
        <v>4836.0200000000004</v>
      </c>
      <c r="F52" s="156">
        <f t="shared" si="0"/>
        <v>120.90050000000001</v>
      </c>
    </row>
    <row r="53" spans="1:6" ht="91.2" hidden="1" outlineLevel="3" x14ac:dyDescent="0.25">
      <c r="A53" s="18" t="s">
        <v>34</v>
      </c>
      <c r="B53" s="85" t="s">
        <v>35</v>
      </c>
      <c r="C53" s="86">
        <v>656800</v>
      </c>
      <c r="D53" s="87">
        <v>656800</v>
      </c>
      <c r="E53" s="88">
        <v>732516.88</v>
      </c>
      <c r="F53" s="156">
        <f t="shared" si="0"/>
        <v>111.52814859926919</v>
      </c>
    </row>
    <row r="54" spans="1:6" ht="96" hidden="1" outlineLevel="7" x14ac:dyDescent="0.25">
      <c r="A54" s="29" t="s">
        <v>34</v>
      </c>
      <c r="B54" s="29" t="s">
        <v>35</v>
      </c>
      <c r="C54" s="89">
        <v>656800</v>
      </c>
      <c r="D54" s="90">
        <v>656800</v>
      </c>
      <c r="E54" s="88">
        <v>732516.88</v>
      </c>
      <c r="F54" s="156">
        <f t="shared" si="0"/>
        <v>111.52814859926919</v>
      </c>
    </row>
    <row r="55" spans="1:6" ht="91.2" hidden="1" outlineLevel="3" x14ac:dyDescent="0.25">
      <c r="A55" s="18" t="s">
        <v>36</v>
      </c>
      <c r="B55" s="85" t="s">
        <v>37</v>
      </c>
      <c r="C55" s="86">
        <v>0</v>
      </c>
      <c r="D55" s="87">
        <v>0</v>
      </c>
      <c r="E55" s="88">
        <v>-112509.79</v>
      </c>
      <c r="F55" s="156" t="e">
        <f t="shared" si="0"/>
        <v>#DIV/0!</v>
      </c>
    </row>
    <row r="56" spans="1:6" ht="96" hidden="1" outlineLevel="7" x14ac:dyDescent="0.25">
      <c r="A56" s="29" t="s">
        <v>36</v>
      </c>
      <c r="B56" s="29" t="s">
        <v>37</v>
      </c>
      <c r="C56" s="89">
        <v>0</v>
      </c>
      <c r="D56" s="90">
        <v>0</v>
      </c>
      <c r="E56" s="88">
        <v>-112509.79</v>
      </c>
      <c r="F56" s="156" t="e">
        <f t="shared" si="0"/>
        <v>#DIV/0!</v>
      </c>
    </row>
    <row r="57" spans="1:6" ht="36" outlineLevel="7" x14ac:dyDescent="0.25">
      <c r="A57" s="23" t="s">
        <v>167</v>
      </c>
      <c r="B57" s="93" t="s">
        <v>29</v>
      </c>
      <c r="C57" s="94">
        <v>1318600</v>
      </c>
      <c r="D57" s="95">
        <v>1318600</v>
      </c>
      <c r="E57" s="96">
        <v>1283576.75</v>
      </c>
      <c r="F57" s="157">
        <f t="shared" ref="F57" si="2">E57/D57*100</f>
        <v>97.343906415895646</v>
      </c>
    </row>
    <row r="58" spans="1:6" ht="22.8" outlineLevel="1" x14ac:dyDescent="0.25">
      <c r="A58" s="18" t="s">
        <v>172</v>
      </c>
      <c r="B58" s="85" t="s">
        <v>38</v>
      </c>
      <c r="C58" s="86">
        <v>0</v>
      </c>
      <c r="D58" s="87">
        <v>0</v>
      </c>
      <c r="E58" s="88">
        <f>E59</f>
        <v>28234.58</v>
      </c>
      <c r="F58" s="156" t="e">
        <f t="shared" si="0"/>
        <v>#DIV/0!</v>
      </c>
    </row>
    <row r="59" spans="1:6" s="9" customFormat="1" ht="13.2" outlineLevel="2" collapsed="1" x14ac:dyDescent="0.25">
      <c r="A59" s="23" t="s">
        <v>173</v>
      </c>
      <c r="B59" s="24" t="s">
        <v>39</v>
      </c>
      <c r="C59" s="25">
        <v>0</v>
      </c>
      <c r="D59" s="26">
        <v>0</v>
      </c>
      <c r="E59" s="27">
        <v>28234.58</v>
      </c>
      <c r="F59" s="157" t="e">
        <f t="shared" si="0"/>
        <v>#DIV/0!</v>
      </c>
    </row>
    <row r="60" spans="1:6" ht="22.8" hidden="1" outlineLevel="3" x14ac:dyDescent="0.25">
      <c r="A60" s="18" t="s">
        <v>40</v>
      </c>
      <c r="B60" s="19" t="s">
        <v>39</v>
      </c>
      <c r="C60" s="20">
        <v>0</v>
      </c>
      <c r="D60" s="21">
        <v>20000</v>
      </c>
      <c r="E60" s="22">
        <v>20013.37</v>
      </c>
      <c r="F60" s="156">
        <f t="shared" si="0"/>
        <v>100.06685</v>
      </c>
    </row>
    <row r="61" spans="1:6" ht="57" hidden="1" outlineLevel="4" x14ac:dyDescent="0.25">
      <c r="A61" s="18" t="s">
        <v>41</v>
      </c>
      <c r="B61" s="19" t="s">
        <v>42</v>
      </c>
      <c r="C61" s="20">
        <v>0</v>
      </c>
      <c r="D61" s="21">
        <v>20000</v>
      </c>
      <c r="E61" s="22">
        <v>20002</v>
      </c>
      <c r="F61" s="156">
        <f t="shared" si="0"/>
        <v>100.01</v>
      </c>
    </row>
    <row r="62" spans="1:6" ht="48" hidden="1" outlineLevel="7" x14ac:dyDescent="0.25">
      <c r="A62" s="29" t="s">
        <v>41</v>
      </c>
      <c r="B62" s="33" t="s">
        <v>42</v>
      </c>
      <c r="C62" s="31">
        <v>0</v>
      </c>
      <c r="D62" s="32">
        <v>20000</v>
      </c>
      <c r="E62" s="22">
        <v>20002</v>
      </c>
      <c r="F62" s="156">
        <f t="shared" si="0"/>
        <v>100.01</v>
      </c>
    </row>
    <row r="63" spans="1:6" ht="34.200000000000003" hidden="1" outlineLevel="4" x14ac:dyDescent="0.25">
      <c r="A63" s="18" t="s">
        <v>43</v>
      </c>
      <c r="B63" s="19" t="s">
        <v>44</v>
      </c>
      <c r="C63" s="20">
        <v>0</v>
      </c>
      <c r="D63" s="21">
        <v>0</v>
      </c>
      <c r="E63" s="22">
        <v>11.37</v>
      </c>
      <c r="F63" s="156" t="e">
        <f t="shared" si="0"/>
        <v>#DIV/0!</v>
      </c>
    </row>
    <row r="64" spans="1:6" ht="24" hidden="1" outlineLevel="7" x14ac:dyDescent="0.25">
      <c r="A64" s="29" t="s">
        <v>43</v>
      </c>
      <c r="B64" s="33" t="s">
        <v>44</v>
      </c>
      <c r="C64" s="31">
        <v>0</v>
      </c>
      <c r="D64" s="32">
        <v>0</v>
      </c>
      <c r="E64" s="22">
        <v>11.37</v>
      </c>
      <c r="F64" s="156" t="e">
        <f t="shared" si="0"/>
        <v>#DIV/0!</v>
      </c>
    </row>
    <row r="65" spans="1:6" ht="13.2" outlineLevel="1" x14ac:dyDescent="0.25">
      <c r="A65" s="18" t="s">
        <v>174</v>
      </c>
      <c r="B65" s="19" t="s">
        <v>45</v>
      </c>
      <c r="C65" s="20">
        <f>C66+C72+C85</f>
        <v>5192000</v>
      </c>
      <c r="D65" s="20">
        <f t="shared" ref="D65:E65" si="3">D66+D72+D85</f>
        <v>5192000</v>
      </c>
      <c r="E65" s="20">
        <f t="shared" si="3"/>
        <v>4818844.76</v>
      </c>
      <c r="F65" s="156">
        <f t="shared" si="0"/>
        <v>92.812880585516183</v>
      </c>
    </row>
    <row r="66" spans="1:6" s="9" customFormat="1" ht="13.2" outlineLevel="2" collapsed="1" x14ac:dyDescent="0.25">
      <c r="A66" s="23" t="s">
        <v>175</v>
      </c>
      <c r="B66" s="24" t="s">
        <v>46</v>
      </c>
      <c r="C66" s="25">
        <v>1399000</v>
      </c>
      <c r="D66" s="26">
        <v>1399000</v>
      </c>
      <c r="E66" s="27">
        <v>1095461.8400000001</v>
      </c>
      <c r="F66" s="157">
        <f t="shared" si="0"/>
        <v>78.303205146533244</v>
      </c>
    </row>
    <row r="67" spans="1:6" ht="57" hidden="1" outlineLevel="3" x14ac:dyDescent="0.25">
      <c r="A67" s="18" t="s">
        <v>47</v>
      </c>
      <c r="B67" s="19" t="s">
        <v>48</v>
      </c>
      <c r="C67" s="20">
        <v>1307000</v>
      </c>
      <c r="D67" s="21">
        <v>1207000</v>
      </c>
      <c r="E67" s="22">
        <v>1159973.6100000001</v>
      </c>
      <c r="F67" s="156">
        <f t="shared" si="0"/>
        <v>96.103861640430836</v>
      </c>
    </row>
    <row r="68" spans="1:6" ht="102.6" hidden="1" outlineLevel="4" x14ac:dyDescent="0.25">
      <c r="A68" s="18" t="s">
        <v>49</v>
      </c>
      <c r="B68" s="19" t="s">
        <v>50</v>
      </c>
      <c r="C68" s="20">
        <v>1307000</v>
      </c>
      <c r="D68" s="21">
        <v>1207000</v>
      </c>
      <c r="E68" s="22">
        <v>1150536.6599999999</v>
      </c>
      <c r="F68" s="156">
        <f t="shared" si="0"/>
        <v>95.322009942004954</v>
      </c>
    </row>
    <row r="69" spans="1:6" ht="96" hidden="1" outlineLevel="7" x14ac:dyDescent="0.25">
      <c r="A69" s="29" t="s">
        <v>49</v>
      </c>
      <c r="B69" s="33" t="s">
        <v>50</v>
      </c>
      <c r="C69" s="31">
        <v>1307000</v>
      </c>
      <c r="D69" s="32">
        <v>1207000</v>
      </c>
      <c r="E69" s="22">
        <v>1150536.6599999999</v>
      </c>
      <c r="F69" s="156">
        <f t="shared" si="0"/>
        <v>95.322009942004954</v>
      </c>
    </row>
    <row r="70" spans="1:6" ht="68.400000000000006" hidden="1" outlineLevel="4" x14ac:dyDescent="0.25">
      <c r="A70" s="18" t="s">
        <v>51</v>
      </c>
      <c r="B70" s="19" t="s">
        <v>52</v>
      </c>
      <c r="C70" s="20">
        <v>0</v>
      </c>
      <c r="D70" s="21">
        <v>0</v>
      </c>
      <c r="E70" s="22">
        <v>9436.9500000000007</v>
      </c>
      <c r="F70" s="156" t="e">
        <f t="shared" si="0"/>
        <v>#DIV/0!</v>
      </c>
    </row>
    <row r="71" spans="1:6" ht="72" hidden="1" outlineLevel="7" x14ac:dyDescent="0.25">
      <c r="A71" s="29" t="s">
        <v>51</v>
      </c>
      <c r="B71" s="33" t="s">
        <v>52</v>
      </c>
      <c r="C71" s="31">
        <v>0</v>
      </c>
      <c r="D71" s="32">
        <v>0</v>
      </c>
      <c r="E71" s="22">
        <v>9436.9500000000007</v>
      </c>
      <c r="F71" s="156" t="e">
        <f t="shared" si="0"/>
        <v>#DIV/0!</v>
      </c>
    </row>
    <row r="72" spans="1:6" ht="13.2" outlineLevel="2" x14ac:dyDescent="0.25">
      <c r="A72" s="18" t="s">
        <v>176</v>
      </c>
      <c r="B72" s="19" t="s">
        <v>53</v>
      </c>
      <c r="C72" s="20">
        <v>2722000</v>
      </c>
      <c r="D72" s="21">
        <f>D73+D80</f>
        <v>2722000</v>
      </c>
      <c r="E72" s="22">
        <f>E73+E80</f>
        <v>2704551.9699999997</v>
      </c>
      <c r="F72" s="156">
        <f t="shared" si="0"/>
        <v>99.358999632623053</v>
      </c>
    </row>
    <row r="73" spans="1:6" s="9" customFormat="1" ht="13.2" outlineLevel="3" collapsed="1" x14ac:dyDescent="0.25">
      <c r="A73" s="23" t="s">
        <v>177</v>
      </c>
      <c r="B73" s="24" t="s">
        <v>54</v>
      </c>
      <c r="C73" s="25">
        <v>402500</v>
      </c>
      <c r="D73" s="26">
        <v>402500</v>
      </c>
      <c r="E73" s="27">
        <v>505882.69</v>
      </c>
      <c r="F73" s="157">
        <f t="shared" si="0"/>
        <v>125.6851403726708</v>
      </c>
    </row>
    <row r="74" spans="1:6" ht="57" hidden="1" outlineLevel="4" x14ac:dyDescent="0.25">
      <c r="A74" s="18" t="s">
        <v>55</v>
      </c>
      <c r="B74" s="19" t="s">
        <v>56</v>
      </c>
      <c r="C74" s="20">
        <v>528500</v>
      </c>
      <c r="D74" s="21">
        <v>898500</v>
      </c>
      <c r="E74" s="22">
        <v>1020569.46</v>
      </c>
      <c r="F74" s="156">
        <f t="shared" si="0"/>
        <v>113.5859165275459</v>
      </c>
    </row>
    <row r="75" spans="1:6" ht="48" hidden="1" outlineLevel="7" x14ac:dyDescent="0.25">
      <c r="A75" s="29" t="s">
        <v>55</v>
      </c>
      <c r="B75" s="33" t="s">
        <v>56</v>
      </c>
      <c r="C75" s="31">
        <v>528500</v>
      </c>
      <c r="D75" s="32">
        <v>898500</v>
      </c>
      <c r="E75" s="22">
        <v>1020569.46</v>
      </c>
      <c r="F75" s="156">
        <f t="shared" si="0"/>
        <v>113.5859165275459</v>
      </c>
    </row>
    <row r="76" spans="1:6" ht="22.8" hidden="1" outlineLevel="4" x14ac:dyDescent="0.25">
      <c r="A76" s="18" t="s">
        <v>57</v>
      </c>
      <c r="B76" s="19" t="s">
        <v>58</v>
      </c>
      <c r="C76" s="20">
        <v>0</v>
      </c>
      <c r="D76" s="21">
        <v>0</v>
      </c>
      <c r="E76" s="22">
        <v>98725.34</v>
      </c>
      <c r="F76" s="156" t="e">
        <f t="shared" si="0"/>
        <v>#DIV/0!</v>
      </c>
    </row>
    <row r="77" spans="1:6" ht="24" hidden="1" outlineLevel="7" x14ac:dyDescent="0.25">
      <c r="A77" s="29" t="s">
        <v>57</v>
      </c>
      <c r="B77" s="33" t="s">
        <v>58</v>
      </c>
      <c r="C77" s="31">
        <v>0</v>
      </c>
      <c r="D77" s="32">
        <v>0</v>
      </c>
      <c r="E77" s="22">
        <v>98725.34</v>
      </c>
      <c r="F77" s="156" t="e">
        <f t="shared" si="0"/>
        <v>#DIV/0!</v>
      </c>
    </row>
    <row r="78" spans="1:6" ht="57" hidden="1" outlineLevel="4" x14ac:dyDescent="0.25">
      <c r="A78" s="18" t="s">
        <v>59</v>
      </c>
      <c r="B78" s="19" t="s">
        <v>60</v>
      </c>
      <c r="C78" s="20">
        <v>0</v>
      </c>
      <c r="D78" s="21">
        <v>0</v>
      </c>
      <c r="E78" s="22">
        <v>307.5</v>
      </c>
      <c r="F78" s="156" t="e">
        <f t="shared" si="0"/>
        <v>#DIV/0!</v>
      </c>
    </row>
    <row r="79" spans="1:6" ht="60" hidden="1" outlineLevel="7" x14ac:dyDescent="0.25">
      <c r="A79" s="29" t="s">
        <v>59</v>
      </c>
      <c r="B79" s="33" t="s">
        <v>60</v>
      </c>
      <c r="C79" s="31">
        <v>0</v>
      </c>
      <c r="D79" s="32">
        <v>0</v>
      </c>
      <c r="E79" s="22">
        <v>307.5</v>
      </c>
      <c r="F79" s="156" t="e">
        <f t="shared" si="0"/>
        <v>#DIV/0!</v>
      </c>
    </row>
    <row r="80" spans="1:6" s="9" customFormat="1" ht="13.2" outlineLevel="3" collapsed="1" x14ac:dyDescent="0.25">
      <c r="A80" s="23" t="s">
        <v>178</v>
      </c>
      <c r="B80" s="24" t="s">
        <v>61</v>
      </c>
      <c r="C80" s="25">
        <v>2319500</v>
      </c>
      <c r="D80" s="26">
        <v>2319500</v>
      </c>
      <c r="E80" s="27">
        <v>2198669.2799999998</v>
      </c>
      <c r="F80" s="157">
        <f t="shared" si="0"/>
        <v>94.790656607027373</v>
      </c>
    </row>
    <row r="81" spans="1:6" ht="57" hidden="1" outlineLevel="4" x14ac:dyDescent="0.25">
      <c r="A81" s="18" t="s">
        <v>62</v>
      </c>
      <c r="B81" s="19" t="s">
        <v>63</v>
      </c>
      <c r="C81" s="20">
        <v>2336000</v>
      </c>
      <c r="D81" s="21">
        <v>2336000</v>
      </c>
      <c r="E81" s="22">
        <v>2150567.37</v>
      </c>
      <c r="F81" s="156">
        <f t="shared" si="0"/>
        <v>92.06195933219179</v>
      </c>
    </row>
    <row r="82" spans="1:6" ht="48" hidden="1" outlineLevel="7" x14ac:dyDescent="0.25">
      <c r="A82" s="29" t="s">
        <v>62</v>
      </c>
      <c r="B82" s="33" t="s">
        <v>63</v>
      </c>
      <c r="C82" s="31">
        <v>2336000</v>
      </c>
      <c r="D82" s="32">
        <v>2336000</v>
      </c>
      <c r="E82" s="22">
        <v>2150567.37</v>
      </c>
      <c r="F82" s="156">
        <f t="shared" si="0"/>
        <v>92.06195933219179</v>
      </c>
    </row>
    <row r="83" spans="1:6" ht="34.200000000000003" hidden="1" outlineLevel="4" x14ac:dyDescent="0.25">
      <c r="A83" s="18" t="s">
        <v>64</v>
      </c>
      <c r="B83" s="19" t="s">
        <v>65</v>
      </c>
      <c r="C83" s="20">
        <v>0</v>
      </c>
      <c r="D83" s="21">
        <v>0</v>
      </c>
      <c r="E83" s="22">
        <v>31128.13</v>
      </c>
      <c r="F83" s="156" t="e">
        <f t="shared" si="0"/>
        <v>#DIV/0!</v>
      </c>
    </row>
    <row r="84" spans="1:6" ht="24" hidden="1" outlineLevel="7" x14ac:dyDescent="0.25">
      <c r="A84" s="29" t="s">
        <v>64</v>
      </c>
      <c r="B84" s="33" t="s">
        <v>65</v>
      </c>
      <c r="C84" s="31">
        <v>0</v>
      </c>
      <c r="D84" s="32">
        <v>0</v>
      </c>
      <c r="E84" s="22">
        <v>31128.13</v>
      </c>
      <c r="F84" s="156" t="e">
        <f t="shared" si="0"/>
        <v>#DIV/0!</v>
      </c>
    </row>
    <row r="85" spans="1:6" ht="13.2" outlineLevel="2" x14ac:dyDescent="0.25">
      <c r="A85" s="18" t="s">
        <v>179</v>
      </c>
      <c r="B85" s="19" t="s">
        <v>66</v>
      </c>
      <c r="C85" s="20">
        <v>1071000</v>
      </c>
      <c r="D85" s="21">
        <f>D86+D92</f>
        <v>1071000</v>
      </c>
      <c r="E85" s="21">
        <f>E86+E92</f>
        <v>1018830.95</v>
      </c>
      <c r="F85" s="156">
        <f t="shared" si="0"/>
        <v>95.128940242763775</v>
      </c>
    </row>
    <row r="86" spans="1:6" s="9" customFormat="1" ht="13.2" outlineLevel="3" collapsed="1" x14ac:dyDescent="0.25">
      <c r="A86" s="23" t="s">
        <v>180</v>
      </c>
      <c r="B86" s="24" t="s">
        <v>67</v>
      </c>
      <c r="C86" s="25">
        <v>540000</v>
      </c>
      <c r="D86" s="26">
        <v>540000</v>
      </c>
      <c r="E86" s="27">
        <v>487904.09</v>
      </c>
      <c r="F86" s="157">
        <f t="shared" si="0"/>
        <v>90.352609259259268</v>
      </c>
    </row>
    <row r="87" spans="1:6" ht="45.6" hidden="1" outlineLevel="4" x14ac:dyDescent="0.25">
      <c r="A87" s="18" t="s">
        <v>68</v>
      </c>
      <c r="B87" s="19" t="s">
        <v>69</v>
      </c>
      <c r="C87" s="20">
        <v>732000</v>
      </c>
      <c r="D87" s="21">
        <v>332000</v>
      </c>
      <c r="E87" s="22">
        <v>276157.42</v>
      </c>
      <c r="F87" s="156">
        <f t="shared" ref="F87:F150" si="4">E87/D87*100</f>
        <v>83.179945783132524</v>
      </c>
    </row>
    <row r="88" spans="1:6" ht="91.2" hidden="1" outlineLevel="5" x14ac:dyDescent="0.25">
      <c r="A88" s="18" t="s">
        <v>70</v>
      </c>
      <c r="B88" s="19" t="s">
        <v>71</v>
      </c>
      <c r="C88" s="20">
        <v>732000</v>
      </c>
      <c r="D88" s="21">
        <v>332000</v>
      </c>
      <c r="E88" s="22">
        <v>263968.57</v>
      </c>
      <c r="F88" s="156">
        <f t="shared" si="4"/>
        <v>79.508605421686752</v>
      </c>
    </row>
    <row r="89" spans="1:6" ht="84" hidden="1" outlineLevel="7" x14ac:dyDescent="0.25">
      <c r="A89" s="29" t="s">
        <v>70</v>
      </c>
      <c r="B89" s="33" t="s">
        <v>71</v>
      </c>
      <c r="C89" s="31">
        <v>732000</v>
      </c>
      <c r="D89" s="32">
        <v>332000</v>
      </c>
      <c r="E89" s="22">
        <v>263968.57</v>
      </c>
      <c r="F89" s="156">
        <f t="shared" si="4"/>
        <v>79.508605421686752</v>
      </c>
    </row>
    <row r="90" spans="1:6" ht="57" hidden="1" outlineLevel="5" x14ac:dyDescent="0.25">
      <c r="A90" s="18" t="s">
        <v>72</v>
      </c>
      <c r="B90" s="19" t="s">
        <v>73</v>
      </c>
      <c r="C90" s="20">
        <v>0</v>
      </c>
      <c r="D90" s="21">
        <v>0</v>
      </c>
      <c r="E90" s="22">
        <v>12188.85</v>
      </c>
      <c r="F90" s="156" t="e">
        <f t="shared" si="4"/>
        <v>#DIV/0!</v>
      </c>
    </row>
    <row r="91" spans="1:6" ht="60" hidden="1" outlineLevel="7" x14ac:dyDescent="0.25">
      <c r="A91" s="29" t="s">
        <v>72</v>
      </c>
      <c r="B91" s="33" t="s">
        <v>73</v>
      </c>
      <c r="C91" s="31">
        <v>0</v>
      </c>
      <c r="D91" s="32">
        <v>0</v>
      </c>
      <c r="E91" s="22">
        <v>12188.85</v>
      </c>
      <c r="F91" s="156" t="e">
        <f t="shared" si="4"/>
        <v>#DIV/0!</v>
      </c>
    </row>
    <row r="92" spans="1:6" s="9" customFormat="1" ht="13.2" outlineLevel="3" collapsed="1" x14ac:dyDescent="0.25">
      <c r="A92" s="23" t="s">
        <v>181</v>
      </c>
      <c r="B92" s="24" t="s">
        <v>74</v>
      </c>
      <c r="C92" s="25">
        <v>531000</v>
      </c>
      <c r="D92" s="26">
        <v>531000</v>
      </c>
      <c r="E92" s="27">
        <v>530926.86</v>
      </c>
      <c r="F92" s="157">
        <f t="shared" si="4"/>
        <v>99.986225988700568</v>
      </c>
    </row>
    <row r="93" spans="1:6" ht="45.6" hidden="1" outlineLevel="4" x14ac:dyDescent="0.25">
      <c r="A93" s="18" t="s">
        <v>75</v>
      </c>
      <c r="B93" s="19" t="s">
        <v>76</v>
      </c>
      <c r="C93" s="20">
        <v>617000</v>
      </c>
      <c r="D93" s="21">
        <v>617000</v>
      </c>
      <c r="E93" s="22">
        <v>487347.4</v>
      </c>
      <c r="F93" s="156">
        <f t="shared" si="4"/>
        <v>78.986612641815242</v>
      </c>
    </row>
    <row r="94" spans="1:6" ht="91.2" hidden="1" outlineLevel="5" x14ac:dyDescent="0.25">
      <c r="A94" s="18" t="s">
        <v>77</v>
      </c>
      <c r="B94" s="19" t="s">
        <v>78</v>
      </c>
      <c r="C94" s="20">
        <v>617000</v>
      </c>
      <c r="D94" s="21">
        <v>617000</v>
      </c>
      <c r="E94" s="22">
        <v>479361.52</v>
      </c>
      <c r="F94" s="156">
        <f t="shared" si="4"/>
        <v>77.692304700162069</v>
      </c>
    </row>
    <row r="95" spans="1:6" ht="84" hidden="1" outlineLevel="7" x14ac:dyDescent="0.25">
      <c r="A95" s="29" t="s">
        <v>77</v>
      </c>
      <c r="B95" s="33" t="s">
        <v>78</v>
      </c>
      <c r="C95" s="31">
        <v>617000</v>
      </c>
      <c r="D95" s="32">
        <v>617000</v>
      </c>
      <c r="E95" s="22">
        <v>479361.52</v>
      </c>
      <c r="F95" s="156">
        <f t="shared" si="4"/>
        <v>77.692304700162069</v>
      </c>
    </row>
    <row r="96" spans="1:6" ht="57" hidden="1" outlineLevel="5" x14ac:dyDescent="0.25">
      <c r="A96" s="18" t="s">
        <v>79</v>
      </c>
      <c r="B96" s="19" t="s">
        <v>80</v>
      </c>
      <c r="C96" s="20">
        <v>0</v>
      </c>
      <c r="D96" s="21">
        <v>0</v>
      </c>
      <c r="E96" s="22">
        <v>7985.88</v>
      </c>
      <c r="F96" s="156" t="e">
        <f t="shared" si="4"/>
        <v>#DIV/0!</v>
      </c>
    </row>
    <row r="97" spans="1:6" ht="60" hidden="1" outlineLevel="7" x14ac:dyDescent="0.25">
      <c r="A97" s="29" t="s">
        <v>79</v>
      </c>
      <c r="B97" s="33" t="s">
        <v>80</v>
      </c>
      <c r="C97" s="31">
        <v>0</v>
      </c>
      <c r="D97" s="32">
        <v>0</v>
      </c>
      <c r="E97" s="22">
        <v>7985.88</v>
      </c>
      <c r="F97" s="156" t="e">
        <f t="shared" si="4"/>
        <v>#DIV/0!</v>
      </c>
    </row>
    <row r="98" spans="1:6" s="7" customFormat="1" ht="13.2" outlineLevel="7" x14ac:dyDescent="0.25">
      <c r="A98" s="34"/>
      <c r="B98" s="35" t="s">
        <v>165</v>
      </c>
      <c r="C98" s="36">
        <f t="shared" ref="C98:D98" si="5">C99+C108+C116+C125+C132</f>
        <v>957500</v>
      </c>
      <c r="D98" s="36">
        <f t="shared" si="5"/>
        <v>957500</v>
      </c>
      <c r="E98" s="36">
        <f>E99+E108+E116+E125+E132</f>
        <v>655174.27999999991</v>
      </c>
      <c r="F98" s="156">
        <f t="shared" si="4"/>
        <v>68.425512271540455</v>
      </c>
    </row>
    <row r="99" spans="1:6" ht="57" outlineLevel="1" x14ac:dyDescent="0.25">
      <c r="A99" s="18" t="s">
        <v>182</v>
      </c>
      <c r="B99" s="19" t="s">
        <v>81</v>
      </c>
      <c r="C99" s="25">
        <f>C100+C104</f>
        <v>148700</v>
      </c>
      <c r="D99" s="25">
        <f>D100+D104</f>
        <v>148700</v>
      </c>
      <c r="E99" s="22">
        <f>E100</f>
        <v>45079.71</v>
      </c>
      <c r="F99" s="156">
        <f t="shared" si="4"/>
        <v>30.315877605917958</v>
      </c>
    </row>
    <row r="100" spans="1:6" ht="114" outlineLevel="2" x14ac:dyDescent="0.25">
      <c r="A100" s="18" t="s">
        <v>183</v>
      </c>
      <c r="B100" s="28" t="s">
        <v>82</v>
      </c>
      <c r="C100" s="25">
        <v>1600</v>
      </c>
      <c r="D100" s="21">
        <v>1600</v>
      </c>
      <c r="E100" s="22">
        <f>E101+E104</f>
        <v>45079.71</v>
      </c>
      <c r="F100" s="156">
        <f t="shared" si="4"/>
        <v>2817.4818749999999</v>
      </c>
    </row>
    <row r="101" spans="1:6" s="9" customFormat="1" ht="96" outlineLevel="3" collapsed="1" x14ac:dyDescent="0.25">
      <c r="A101" s="23" t="s">
        <v>185</v>
      </c>
      <c r="B101" s="37" t="s">
        <v>83</v>
      </c>
      <c r="C101" s="25">
        <v>1600</v>
      </c>
      <c r="D101" s="26">
        <v>1600</v>
      </c>
      <c r="E101" s="27">
        <v>503</v>
      </c>
      <c r="F101" s="157">
        <f t="shared" si="4"/>
        <v>31.4375</v>
      </c>
    </row>
    <row r="102" spans="1:6" ht="91.2" hidden="1" outlineLevel="4" x14ac:dyDescent="0.25">
      <c r="A102" s="18" t="s">
        <v>84</v>
      </c>
      <c r="B102" s="19" t="s">
        <v>85</v>
      </c>
      <c r="C102" s="20">
        <v>0</v>
      </c>
      <c r="D102" s="21">
        <v>1815.89</v>
      </c>
      <c r="E102" s="22">
        <v>2561.0100000000002</v>
      </c>
      <c r="F102" s="156">
        <f t="shared" si="4"/>
        <v>141.03332250301506</v>
      </c>
    </row>
    <row r="103" spans="1:6" ht="72" hidden="1" outlineLevel="7" x14ac:dyDescent="0.25">
      <c r="A103" s="29" t="s">
        <v>84</v>
      </c>
      <c r="B103" s="33" t="s">
        <v>85</v>
      </c>
      <c r="C103" s="31">
        <v>0</v>
      </c>
      <c r="D103" s="32">
        <v>1815.89</v>
      </c>
      <c r="E103" s="22">
        <v>2561.0100000000002</v>
      </c>
      <c r="F103" s="156">
        <f t="shared" si="4"/>
        <v>141.03332250301506</v>
      </c>
    </row>
    <row r="104" spans="1:6" s="9" customFormat="1" ht="108" outlineLevel="2" collapsed="1" x14ac:dyDescent="0.25">
      <c r="A104" s="23" t="s">
        <v>184</v>
      </c>
      <c r="B104" s="37" t="s">
        <v>86</v>
      </c>
      <c r="C104" s="25">
        <v>147100</v>
      </c>
      <c r="D104" s="26">
        <v>147100</v>
      </c>
      <c r="E104" s="27">
        <v>44576.71</v>
      </c>
      <c r="F104" s="157">
        <f t="shared" si="4"/>
        <v>30.303677770224336</v>
      </c>
    </row>
    <row r="105" spans="1:6" ht="102.6" hidden="1" outlineLevel="3" x14ac:dyDescent="0.25">
      <c r="A105" s="18" t="s">
        <v>87</v>
      </c>
      <c r="B105" s="28" t="s">
        <v>88</v>
      </c>
      <c r="C105" s="20">
        <v>0</v>
      </c>
      <c r="D105" s="21">
        <v>2500</v>
      </c>
      <c r="E105" s="22">
        <v>12919.21</v>
      </c>
      <c r="F105" s="156">
        <f t="shared" si="4"/>
        <v>516.76839999999993</v>
      </c>
    </row>
    <row r="106" spans="1:6" ht="114" hidden="1" outlineLevel="4" x14ac:dyDescent="0.25">
      <c r="A106" s="18" t="s">
        <v>89</v>
      </c>
      <c r="B106" s="19" t="s">
        <v>90</v>
      </c>
      <c r="C106" s="20">
        <v>0</v>
      </c>
      <c r="D106" s="21">
        <v>2500</v>
      </c>
      <c r="E106" s="22">
        <v>12919.21</v>
      </c>
      <c r="F106" s="156">
        <f t="shared" si="4"/>
        <v>516.76839999999993</v>
      </c>
    </row>
    <row r="107" spans="1:6" ht="96" hidden="1" outlineLevel="7" x14ac:dyDescent="0.25">
      <c r="A107" s="29" t="s">
        <v>89</v>
      </c>
      <c r="B107" s="33" t="s">
        <v>90</v>
      </c>
      <c r="C107" s="31">
        <v>0</v>
      </c>
      <c r="D107" s="32">
        <v>2500</v>
      </c>
      <c r="E107" s="22">
        <v>12919.21</v>
      </c>
      <c r="F107" s="156">
        <f t="shared" si="4"/>
        <v>516.76839999999993</v>
      </c>
    </row>
    <row r="108" spans="1:6" ht="45.6" outlineLevel="1" x14ac:dyDescent="0.25">
      <c r="A108" s="18" t="s">
        <v>186</v>
      </c>
      <c r="B108" s="19" t="s">
        <v>91</v>
      </c>
      <c r="C108" s="20">
        <v>808800</v>
      </c>
      <c r="D108" s="21">
        <f>D109</f>
        <v>808800</v>
      </c>
      <c r="E108" s="22">
        <f>E109</f>
        <v>607639.81999999995</v>
      </c>
      <c r="F108" s="156">
        <f t="shared" si="4"/>
        <v>75.128563303659732</v>
      </c>
    </row>
    <row r="109" spans="1:6" s="9" customFormat="1" ht="24" outlineLevel="2" collapsed="1" x14ac:dyDescent="0.25">
      <c r="A109" s="23" t="s">
        <v>187</v>
      </c>
      <c r="B109" s="24" t="s">
        <v>92</v>
      </c>
      <c r="C109" s="25">
        <v>808800</v>
      </c>
      <c r="D109" s="26">
        <v>808800</v>
      </c>
      <c r="E109" s="27">
        <f>E111+E113</f>
        <v>607639.81999999995</v>
      </c>
      <c r="F109" s="157">
        <f t="shared" si="4"/>
        <v>75.128563303659732</v>
      </c>
    </row>
    <row r="110" spans="1:6" ht="34.200000000000003" hidden="1" outlineLevel="3" x14ac:dyDescent="0.25">
      <c r="A110" s="18" t="s">
        <v>93</v>
      </c>
      <c r="B110" s="19" t="s">
        <v>94</v>
      </c>
      <c r="C110" s="20">
        <v>786100</v>
      </c>
      <c r="D110" s="21">
        <v>786100</v>
      </c>
      <c r="E110" s="22">
        <v>741025.42</v>
      </c>
      <c r="F110" s="156">
        <f t="shared" si="4"/>
        <v>94.266050120849769</v>
      </c>
    </row>
    <row r="111" spans="1:6" ht="22.5" customHeight="1" outlineLevel="4" x14ac:dyDescent="0.25">
      <c r="A111" s="18" t="s">
        <v>95</v>
      </c>
      <c r="B111" s="19" t="s">
        <v>96</v>
      </c>
      <c r="C111" s="25">
        <v>808800</v>
      </c>
      <c r="D111" s="25">
        <v>808800</v>
      </c>
      <c r="E111" s="22">
        <v>607639.81999999995</v>
      </c>
      <c r="F111" s="156">
        <f t="shared" si="4"/>
        <v>75.128563303659732</v>
      </c>
    </row>
    <row r="112" spans="1:6" ht="24.75" customHeight="1" outlineLevel="7" x14ac:dyDescent="0.25">
      <c r="A112" s="29" t="s">
        <v>95</v>
      </c>
      <c r="B112" s="33" t="s">
        <v>96</v>
      </c>
      <c r="C112" s="25">
        <v>808800</v>
      </c>
      <c r="D112" s="25">
        <v>808800</v>
      </c>
      <c r="E112" s="22">
        <v>607639.81999999995</v>
      </c>
      <c r="F112" s="156">
        <f t="shared" si="4"/>
        <v>75.128563303659732</v>
      </c>
    </row>
    <row r="113" spans="1:6" ht="16.5" customHeight="1" outlineLevel="3" x14ac:dyDescent="0.25">
      <c r="A113" s="18" t="s">
        <v>97</v>
      </c>
      <c r="B113" s="19" t="s">
        <v>98</v>
      </c>
      <c r="C113" s="20">
        <v>0</v>
      </c>
      <c r="D113" s="21">
        <v>0</v>
      </c>
      <c r="E113" s="22">
        <v>0</v>
      </c>
      <c r="F113" s="156" t="e">
        <f t="shared" si="4"/>
        <v>#DIV/0!</v>
      </c>
    </row>
    <row r="114" spans="1:6" ht="28.5" customHeight="1" outlineLevel="4" x14ac:dyDescent="0.25">
      <c r="A114" s="18" t="s">
        <v>99</v>
      </c>
      <c r="B114" s="19" t="s">
        <v>100</v>
      </c>
      <c r="C114" s="20">
        <v>0</v>
      </c>
      <c r="D114" s="21">
        <v>0</v>
      </c>
      <c r="E114" s="22">
        <v>0</v>
      </c>
      <c r="F114" s="156" t="e">
        <f t="shared" si="4"/>
        <v>#DIV/0!</v>
      </c>
    </row>
    <row r="115" spans="1:6" ht="30" customHeight="1" outlineLevel="7" x14ac:dyDescent="0.25">
      <c r="A115" s="29" t="s">
        <v>99</v>
      </c>
      <c r="B115" s="33" t="s">
        <v>100</v>
      </c>
      <c r="C115" s="31">
        <v>0</v>
      </c>
      <c r="D115" s="32">
        <v>0</v>
      </c>
      <c r="E115" s="22">
        <v>0</v>
      </c>
      <c r="F115" s="156" t="e">
        <f t="shared" si="4"/>
        <v>#DIV/0!</v>
      </c>
    </row>
    <row r="116" spans="1:6" ht="34.200000000000003" outlineLevel="1" x14ac:dyDescent="0.25">
      <c r="A116" s="18" t="s">
        <v>188</v>
      </c>
      <c r="B116" s="19" t="s">
        <v>101</v>
      </c>
      <c r="C116" s="20">
        <v>0</v>
      </c>
      <c r="D116" s="21"/>
      <c r="E116" s="27">
        <v>2352.2800000000002</v>
      </c>
      <c r="F116" s="156" t="e">
        <f t="shared" si="4"/>
        <v>#DIV/0!</v>
      </c>
    </row>
    <row r="117" spans="1:6" s="9" customFormat="1" ht="96" outlineLevel="2" collapsed="1" x14ac:dyDescent="0.25">
      <c r="A117" s="23" t="s">
        <v>189</v>
      </c>
      <c r="B117" s="37" t="s">
        <v>102</v>
      </c>
      <c r="C117" s="25">
        <v>0</v>
      </c>
      <c r="D117" s="26"/>
      <c r="E117" s="27">
        <v>2352.2800000000002</v>
      </c>
      <c r="F117" s="157" t="e">
        <f t="shared" si="4"/>
        <v>#DIV/0!</v>
      </c>
    </row>
    <row r="118" spans="1:6" ht="125.4" hidden="1" outlineLevel="3" x14ac:dyDescent="0.25">
      <c r="A118" s="18" t="s">
        <v>103</v>
      </c>
      <c r="B118" s="28" t="s">
        <v>104</v>
      </c>
      <c r="C118" s="20">
        <v>0</v>
      </c>
      <c r="D118" s="21"/>
      <c r="E118" s="22">
        <v>20100</v>
      </c>
      <c r="F118" s="156" t="e">
        <f t="shared" si="4"/>
        <v>#DIV/0!</v>
      </c>
    </row>
    <row r="119" spans="1:6" ht="125.4" hidden="1" outlineLevel="4" x14ac:dyDescent="0.25">
      <c r="A119" s="18" t="s">
        <v>105</v>
      </c>
      <c r="B119" s="28" t="s">
        <v>106</v>
      </c>
      <c r="C119" s="20">
        <v>0</v>
      </c>
      <c r="D119" s="21"/>
      <c r="E119" s="22">
        <v>20100</v>
      </c>
      <c r="F119" s="156" t="e">
        <f t="shared" si="4"/>
        <v>#DIV/0!</v>
      </c>
    </row>
    <row r="120" spans="1:6" ht="108" hidden="1" outlineLevel="7" x14ac:dyDescent="0.25">
      <c r="A120" s="29" t="s">
        <v>105</v>
      </c>
      <c r="B120" s="30" t="s">
        <v>106</v>
      </c>
      <c r="C120" s="31">
        <v>0</v>
      </c>
      <c r="D120" s="32"/>
      <c r="E120" s="22">
        <v>20100</v>
      </c>
      <c r="F120" s="156" t="e">
        <f t="shared" si="4"/>
        <v>#DIV/0!</v>
      </c>
    </row>
    <row r="121" spans="1:6" s="9" customFormat="1" ht="36" outlineLevel="2" collapsed="1" x14ac:dyDescent="0.25">
      <c r="A121" s="23" t="s">
        <v>190</v>
      </c>
      <c r="B121" s="24" t="s">
        <v>107</v>
      </c>
      <c r="C121" s="25">
        <v>0</v>
      </c>
      <c r="D121" s="26"/>
      <c r="E121" s="27">
        <v>2352.2800000000002</v>
      </c>
      <c r="F121" s="157" t="e">
        <f t="shared" si="4"/>
        <v>#DIV/0!</v>
      </c>
    </row>
    <row r="122" spans="1:6" ht="68.400000000000006" hidden="1" outlineLevel="3" x14ac:dyDescent="0.25">
      <c r="A122" s="18" t="s">
        <v>108</v>
      </c>
      <c r="B122" s="19" t="s">
        <v>109</v>
      </c>
      <c r="C122" s="20">
        <v>0</v>
      </c>
      <c r="D122" s="21"/>
      <c r="E122" s="22">
        <v>23121.59</v>
      </c>
      <c r="F122" s="156" t="e">
        <f t="shared" si="4"/>
        <v>#DIV/0!</v>
      </c>
    </row>
    <row r="123" spans="1:6" ht="79.8" hidden="1" outlineLevel="4" x14ac:dyDescent="0.25">
      <c r="A123" s="18" t="s">
        <v>110</v>
      </c>
      <c r="B123" s="19" t="s">
        <v>111</v>
      </c>
      <c r="C123" s="20">
        <v>0</v>
      </c>
      <c r="D123" s="21"/>
      <c r="E123" s="22">
        <v>23121.59</v>
      </c>
      <c r="F123" s="156" t="e">
        <f t="shared" si="4"/>
        <v>#DIV/0!</v>
      </c>
    </row>
    <row r="124" spans="1:6" ht="60" hidden="1" outlineLevel="7" x14ac:dyDescent="0.25">
      <c r="A124" s="29" t="s">
        <v>110</v>
      </c>
      <c r="B124" s="33" t="s">
        <v>111</v>
      </c>
      <c r="C124" s="31">
        <v>0</v>
      </c>
      <c r="D124" s="32"/>
      <c r="E124" s="22">
        <v>23121.59</v>
      </c>
      <c r="F124" s="156" t="e">
        <f t="shared" si="4"/>
        <v>#DIV/0!</v>
      </c>
    </row>
    <row r="125" spans="1:6" ht="22.8" outlineLevel="1" x14ac:dyDescent="0.25">
      <c r="A125" s="18" t="s">
        <v>191</v>
      </c>
      <c r="B125" s="19" t="s">
        <v>112</v>
      </c>
      <c r="C125" s="20">
        <v>0</v>
      </c>
      <c r="D125" s="21"/>
      <c r="E125" s="22">
        <v>0</v>
      </c>
      <c r="F125" s="156" t="e">
        <f t="shared" si="4"/>
        <v>#DIV/0!</v>
      </c>
    </row>
    <row r="126" spans="1:6" s="9" customFormat="1" ht="72" outlineLevel="2" collapsed="1" x14ac:dyDescent="0.25">
      <c r="A126" s="23" t="s">
        <v>192</v>
      </c>
      <c r="B126" s="24" t="s">
        <v>113</v>
      </c>
      <c r="C126" s="25">
        <v>0</v>
      </c>
      <c r="D126" s="26"/>
      <c r="E126" s="27">
        <v>0</v>
      </c>
      <c r="F126" s="157">
        <v>0</v>
      </c>
    </row>
    <row r="127" spans="1:6" ht="91.2" hidden="1" outlineLevel="3" x14ac:dyDescent="0.25">
      <c r="A127" s="18" t="s">
        <v>114</v>
      </c>
      <c r="B127" s="19" t="s">
        <v>115</v>
      </c>
      <c r="C127" s="20">
        <v>0</v>
      </c>
      <c r="D127" s="21"/>
      <c r="E127" s="22">
        <v>30000</v>
      </c>
      <c r="F127" s="156" t="e">
        <f t="shared" si="4"/>
        <v>#DIV/0!</v>
      </c>
    </row>
    <row r="128" spans="1:6" ht="84" hidden="1" outlineLevel="7" x14ac:dyDescent="0.25">
      <c r="A128" s="29" t="s">
        <v>114</v>
      </c>
      <c r="B128" s="33" t="s">
        <v>115</v>
      </c>
      <c r="C128" s="31">
        <v>0</v>
      </c>
      <c r="D128" s="32"/>
      <c r="E128" s="22">
        <v>30000</v>
      </c>
      <c r="F128" s="156" t="e">
        <f t="shared" si="4"/>
        <v>#DIV/0!</v>
      </c>
    </row>
    <row r="129" spans="1:6" s="9" customFormat="1" ht="36" outlineLevel="2" collapsed="1" x14ac:dyDescent="0.25">
      <c r="A129" s="23" t="s">
        <v>193</v>
      </c>
      <c r="B129" s="24" t="s">
        <v>116</v>
      </c>
      <c r="C129" s="25">
        <v>0</v>
      </c>
      <c r="D129" s="26"/>
      <c r="E129" s="27">
        <v>0</v>
      </c>
      <c r="F129" s="157" t="e">
        <f t="shared" si="4"/>
        <v>#DIV/0!</v>
      </c>
    </row>
    <row r="130" spans="1:6" ht="45.6" hidden="1" outlineLevel="3" x14ac:dyDescent="0.25">
      <c r="A130" s="18" t="s">
        <v>117</v>
      </c>
      <c r="B130" s="19" t="s">
        <v>118</v>
      </c>
      <c r="C130" s="20">
        <v>0</v>
      </c>
      <c r="D130" s="21">
        <v>29598.41</v>
      </c>
      <c r="E130" s="22">
        <v>29607.3</v>
      </c>
      <c r="F130" s="156">
        <f t="shared" si="4"/>
        <v>100.03003539717167</v>
      </c>
    </row>
    <row r="131" spans="1:6" ht="48" hidden="1" outlineLevel="7" x14ac:dyDescent="0.25">
      <c r="A131" s="29" t="s">
        <v>117</v>
      </c>
      <c r="B131" s="33" t="s">
        <v>118</v>
      </c>
      <c r="C131" s="31">
        <v>0</v>
      </c>
      <c r="D131" s="32">
        <v>29598.41</v>
      </c>
      <c r="E131" s="22">
        <v>29607.3</v>
      </c>
      <c r="F131" s="156">
        <f t="shared" si="4"/>
        <v>100.03003539717167</v>
      </c>
    </row>
    <row r="132" spans="1:6" ht="22.8" outlineLevel="1" x14ac:dyDescent="0.25">
      <c r="A132" s="18" t="s">
        <v>194</v>
      </c>
      <c r="B132" s="19" t="s">
        <v>119</v>
      </c>
      <c r="C132" s="20">
        <v>0</v>
      </c>
      <c r="D132" s="21"/>
      <c r="E132" s="22">
        <v>102.47</v>
      </c>
      <c r="F132" s="156" t="e">
        <f t="shared" si="4"/>
        <v>#DIV/0!</v>
      </c>
    </row>
    <row r="133" spans="1:6" s="9" customFormat="1" ht="13.2" outlineLevel="2" collapsed="1" x14ac:dyDescent="0.25">
      <c r="A133" s="23" t="s">
        <v>195</v>
      </c>
      <c r="B133" s="24" t="s">
        <v>120</v>
      </c>
      <c r="C133" s="25">
        <v>0</v>
      </c>
      <c r="D133" s="26"/>
      <c r="E133" s="27">
        <v>102.47</v>
      </c>
      <c r="F133" s="157" t="e">
        <f t="shared" si="4"/>
        <v>#DIV/0!</v>
      </c>
    </row>
    <row r="134" spans="1:6" ht="22.8" hidden="1" outlineLevel="3" x14ac:dyDescent="0.25">
      <c r="A134" s="18" t="s">
        <v>121</v>
      </c>
      <c r="B134" s="19" t="s">
        <v>122</v>
      </c>
      <c r="C134" s="20">
        <v>0</v>
      </c>
      <c r="D134" s="21">
        <v>13096</v>
      </c>
      <c r="E134" s="22">
        <v>13096</v>
      </c>
      <c r="F134" s="156">
        <f t="shared" si="4"/>
        <v>100</v>
      </c>
    </row>
    <row r="135" spans="1:6" ht="24" hidden="1" outlineLevel="7" x14ac:dyDescent="0.25">
      <c r="A135" s="29" t="s">
        <v>121</v>
      </c>
      <c r="B135" s="33" t="s">
        <v>122</v>
      </c>
      <c r="C135" s="31">
        <v>0</v>
      </c>
      <c r="D135" s="32">
        <v>13096</v>
      </c>
      <c r="E135" s="22">
        <v>13096</v>
      </c>
      <c r="F135" s="156">
        <f t="shared" si="4"/>
        <v>100</v>
      </c>
    </row>
    <row r="136" spans="1:6" ht="22.8" x14ac:dyDescent="0.25">
      <c r="A136" s="18" t="s">
        <v>196</v>
      </c>
      <c r="B136" s="19" t="s">
        <v>123</v>
      </c>
      <c r="C136" s="20">
        <f>C137</f>
        <v>8709900</v>
      </c>
      <c r="D136" s="20">
        <f>D137+D160+D166+D167</f>
        <v>12362581.210000001</v>
      </c>
      <c r="E136" s="22">
        <f>E137+E160</f>
        <v>11705109.580000002</v>
      </c>
      <c r="F136" s="156">
        <f t="shared" si="4"/>
        <v>94.681760881229437</v>
      </c>
    </row>
    <row r="137" spans="1:6" ht="57" outlineLevel="1" x14ac:dyDescent="0.25">
      <c r="A137" s="18" t="s">
        <v>197</v>
      </c>
      <c r="B137" s="19" t="s">
        <v>124</v>
      </c>
      <c r="C137" s="20">
        <f>C138+C142+C149+C156</f>
        <v>8709900</v>
      </c>
      <c r="D137" s="20">
        <f>D138+D142+D149+D156</f>
        <v>12362581.210000001</v>
      </c>
      <c r="E137" s="22">
        <f>E138+E142+E149+E156</f>
        <v>11505661.870000001</v>
      </c>
      <c r="F137" s="156">
        <f t="shared" si="4"/>
        <v>93.06844318800637</v>
      </c>
    </row>
    <row r="138" spans="1:6" ht="22.8" outlineLevel="2" collapsed="1" x14ac:dyDescent="0.25">
      <c r="A138" s="18" t="s">
        <v>198</v>
      </c>
      <c r="B138" s="19" t="s">
        <v>125</v>
      </c>
      <c r="C138" s="20">
        <v>8522000</v>
      </c>
      <c r="D138" s="21">
        <v>8522000</v>
      </c>
      <c r="E138" s="22">
        <v>8522000</v>
      </c>
      <c r="F138" s="156">
        <f t="shared" si="4"/>
        <v>100</v>
      </c>
    </row>
    <row r="139" spans="1:6" ht="22.8" hidden="1" outlineLevel="3" x14ac:dyDescent="0.25">
      <c r="A139" s="18" t="s">
        <v>126</v>
      </c>
      <c r="B139" s="19" t="s">
        <v>127</v>
      </c>
      <c r="C139" s="20">
        <v>7471700</v>
      </c>
      <c r="D139" s="21">
        <v>7565700</v>
      </c>
      <c r="E139" s="22">
        <v>7565700</v>
      </c>
      <c r="F139" s="156">
        <f t="shared" si="4"/>
        <v>100</v>
      </c>
    </row>
    <row r="140" spans="1:6" ht="34.200000000000003" hidden="1" outlineLevel="4" x14ac:dyDescent="0.25">
      <c r="A140" s="18" t="s">
        <v>128</v>
      </c>
      <c r="B140" s="19" t="s">
        <v>129</v>
      </c>
      <c r="C140" s="20">
        <v>7471700</v>
      </c>
      <c r="D140" s="21">
        <v>7565700</v>
      </c>
      <c r="E140" s="22">
        <v>7565700</v>
      </c>
      <c r="F140" s="156">
        <f t="shared" si="4"/>
        <v>100</v>
      </c>
    </row>
    <row r="141" spans="1:6" ht="36" hidden="1" outlineLevel="7" x14ac:dyDescent="0.25">
      <c r="A141" s="29" t="s">
        <v>128</v>
      </c>
      <c r="B141" s="33" t="s">
        <v>129</v>
      </c>
      <c r="C141" s="31">
        <v>7471700</v>
      </c>
      <c r="D141" s="32">
        <v>7565700</v>
      </c>
      <c r="E141" s="22">
        <v>7565700</v>
      </c>
      <c r="F141" s="156">
        <f t="shared" si="4"/>
        <v>100</v>
      </c>
    </row>
    <row r="142" spans="1:6" ht="34.200000000000003" outlineLevel="2" collapsed="1" x14ac:dyDescent="0.25">
      <c r="A142" s="18" t="s">
        <v>199</v>
      </c>
      <c r="B142" s="19" t="s">
        <v>130</v>
      </c>
      <c r="C142" s="20">
        <v>70400</v>
      </c>
      <c r="D142" s="21">
        <v>3502281.21</v>
      </c>
      <c r="E142" s="22">
        <v>1867226.21</v>
      </c>
      <c r="F142" s="156">
        <f t="shared" si="4"/>
        <v>53.314571219139772</v>
      </c>
    </row>
    <row r="143" spans="1:6" ht="114" hidden="1" outlineLevel="3" x14ac:dyDescent="0.25">
      <c r="A143" s="18" t="s">
        <v>131</v>
      </c>
      <c r="B143" s="28" t="s">
        <v>132</v>
      </c>
      <c r="C143" s="20">
        <v>0</v>
      </c>
      <c r="D143" s="21">
        <v>1654117</v>
      </c>
      <c r="E143" s="22">
        <v>1654117</v>
      </c>
      <c r="F143" s="156">
        <f t="shared" si="4"/>
        <v>100</v>
      </c>
    </row>
    <row r="144" spans="1:6" ht="125.4" hidden="1" outlineLevel="4" x14ac:dyDescent="0.25">
      <c r="A144" s="18" t="s">
        <v>133</v>
      </c>
      <c r="B144" s="28" t="s">
        <v>134</v>
      </c>
      <c r="C144" s="20">
        <v>0</v>
      </c>
      <c r="D144" s="21">
        <v>1654117</v>
      </c>
      <c r="E144" s="22">
        <v>1654117</v>
      </c>
      <c r="F144" s="156">
        <f t="shared" si="4"/>
        <v>100</v>
      </c>
    </row>
    <row r="145" spans="1:6" ht="108" hidden="1" outlineLevel="7" x14ac:dyDescent="0.25">
      <c r="A145" s="29" t="s">
        <v>133</v>
      </c>
      <c r="B145" s="30" t="s">
        <v>134</v>
      </c>
      <c r="C145" s="31">
        <v>0</v>
      </c>
      <c r="D145" s="32">
        <v>1654117</v>
      </c>
      <c r="E145" s="22">
        <v>1654117</v>
      </c>
      <c r="F145" s="156">
        <f t="shared" si="4"/>
        <v>100</v>
      </c>
    </row>
    <row r="146" spans="1:6" ht="13.2" hidden="1" outlineLevel="3" x14ac:dyDescent="0.25">
      <c r="A146" s="18" t="s">
        <v>135</v>
      </c>
      <c r="B146" s="19" t="s">
        <v>136</v>
      </c>
      <c r="C146" s="20">
        <v>72100</v>
      </c>
      <c r="D146" s="21">
        <v>888959.7</v>
      </c>
      <c r="E146" s="22">
        <v>887167.7</v>
      </c>
      <c r="F146" s="156">
        <f t="shared" si="4"/>
        <v>99.798416058680729</v>
      </c>
    </row>
    <row r="147" spans="1:6" ht="22.8" hidden="1" outlineLevel="4" x14ac:dyDescent="0.25">
      <c r="A147" s="18" t="s">
        <v>137</v>
      </c>
      <c r="B147" s="19" t="s">
        <v>138</v>
      </c>
      <c r="C147" s="20">
        <v>72100</v>
      </c>
      <c r="D147" s="21">
        <v>888959.7</v>
      </c>
      <c r="E147" s="22">
        <v>887167.7</v>
      </c>
      <c r="F147" s="156">
        <f t="shared" si="4"/>
        <v>99.798416058680729</v>
      </c>
    </row>
    <row r="148" spans="1:6" ht="24" hidden="1" outlineLevel="7" x14ac:dyDescent="0.25">
      <c r="A148" s="29" t="s">
        <v>137</v>
      </c>
      <c r="B148" s="33" t="s">
        <v>138</v>
      </c>
      <c r="C148" s="31">
        <v>72100</v>
      </c>
      <c r="D148" s="32">
        <v>888959.7</v>
      </c>
      <c r="E148" s="22">
        <v>887167.7</v>
      </c>
      <c r="F148" s="156">
        <f t="shared" si="4"/>
        <v>99.798416058680729</v>
      </c>
    </row>
    <row r="149" spans="1:6" ht="22.8" outlineLevel="2" collapsed="1" x14ac:dyDescent="0.25">
      <c r="A149" s="18" t="s">
        <v>200</v>
      </c>
      <c r="B149" s="19" t="s">
        <v>139</v>
      </c>
      <c r="C149" s="20">
        <v>117500</v>
      </c>
      <c r="D149" s="21">
        <v>338300</v>
      </c>
      <c r="E149" s="22">
        <v>336462.5</v>
      </c>
      <c r="F149" s="156">
        <f t="shared" si="4"/>
        <v>99.456843038723036</v>
      </c>
    </row>
    <row r="150" spans="1:6" ht="45.6" hidden="1" outlineLevel="3" x14ac:dyDescent="0.25">
      <c r="A150" s="18" t="s">
        <v>140</v>
      </c>
      <c r="B150" s="19" t="s">
        <v>141</v>
      </c>
      <c r="C150" s="20">
        <v>224700</v>
      </c>
      <c r="D150" s="21">
        <v>224700</v>
      </c>
      <c r="E150" s="22">
        <v>0</v>
      </c>
      <c r="F150" s="156">
        <f t="shared" si="4"/>
        <v>0</v>
      </c>
    </row>
    <row r="151" spans="1:6" ht="45.6" hidden="1" outlineLevel="4" x14ac:dyDescent="0.25">
      <c r="A151" s="18" t="s">
        <v>142</v>
      </c>
      <c r="B151" s="19" t="s">
        <v>143</v>
      </c>
      <c r="C151" s="20">
        <v>224700</v>
      </c>
      <c r="D151" s="21">
        <v>224700</v>
      </c>
      <c r="E151" s="22">
        <v>0</v>
      </c>
      <c r="F151" s="156">
        <f t="shared" ref="F151:F165" si="6">E151/D151*100</f>
        <v>0</v>
      </c>
    </row>
    <row r="152" spans="1:6" ht="48" hidden="1" outlineLevel="7" x14ac:dyDescent="0.25">
      <c r="A152" s="29" t="s">
        <v>142</v>
      </c>
      <c r="B152" s="33" t="s">
        <v>143</v>
      </c>
      <c r="C152" s="31">
        <v>224700</v>
      </c>
      <c r="D152" s="32">
        <v>224700</v>
      </c>
      <c r="E152" s="22">
        <v>0</v>
      </c>
      <c r="F152" s="156">
        <f t="shared" si="6"/>
        <v>0</v>
      </c>
    </row>
    <row r="153" spans="1:6" ht="45.6" hidden="1" outlineLevel="3" x14ac:dyDescent="0.25">
      <c r="A153" s="18" t="s">
        <v>144</v>
      </c>
      <c r="B153" s="19" t="s">
        <v>145</v>
      </c>
      <c r="C153" s="20">
        <v>197700</v>
      </c>
      <c r="D153" s="21">
        <v>203500</v>
      </c>
      <c r="E153" s="22">
        <v>203500</v>
      </c>
      <c r="F153" s="156">
        <f t="shared" si="6"/>
        <v>100</v>
      </c>
    </row>
    <row r="154" spans="1:6" ht="57" hidden="1" outlineLevel="4" x14ac:dyDescent="0.25">
      <c r="A154" s="18" t="s">
        <v>146</v>
      </c>
      <c r="B154" s="19" t="s">
        <v>147</v>
      </c>
      <c r="C154" s="20">
        <v>197700</v>
      </c>
      <c r="D154" s="21">
        <v>203500</v>
      </c>
      <c r="E154" s="22">
        <v>203500</v>
      </c>
      <c r="F154" s="156">
        <f t="shared" si="6"/>
        <v>100</v>
      </c>
    </row>
    <row r="155" spans="1:6" ht="48" hidden="1" outlineLevel="7" x14ac:dyDescent="0.25">
      <c r="A155" s="29" t="s">
        <v>146</v>
      </c>
      <c r="B155" s="33" t="s">
        <v>147</v>
      </c>
      <c r="C155" s="31">
        <v>197700</v>
      </c>
      <c r="D155" s="32">
        <v>203500</v>
      </c>
      <c r="E155" s="22">
        <v>203500</v>
      </c>
      <c r="F155" s="156">
        <f t="shared" si="6"/>
        <v>100</v>
      </c>
    </row>
    <row r="156" spans="1:6" ht="13.2" outlineLevel="2" x14ac:dyDescent="0.25">
      <c r="A156" s="18" t="s">
        <v>201</v>
      </c>
      <c r="B156" s="19" t="s">
        <v>148</v>
      </c>
      <c r="C156" s="20">
        <v>0</v>
      </c>
      <c r="D156" s="21"/>
      <c r="E156" s="22">
        <v>779973.16</v>
      </c>
      <c r="F156" s="156" t="e">
        <f t="shared" si="6"/>
        <v>#DIV/0!</v>
      </c>
    </row>
    <row r="157" spans="1:6" s="9" customFormat="1" ht="24" outlineLevel="3" collapsed="1" x14ac:dyDescent="0.25">
      <c r="A157" s="23" t="s">
        <v>202</v>
      </c>
      <c r="B157" s="24" t="s">
        <v>149</v>
      </c>
      <c r="C157" s="25">
        <v>0</v>
      </c>
      <c r="D157" s="26"/>
      <c r="E157" s="27">
        <v>779973.16</v>
      </c>
      <c r="F157" s="157" t="e">
        <f t="shared" si="6"/>
        <v>#DIV/0!</v>
      </c>
    </row>
    <row r="158" spans="1:6" ht="34.200000000000003" hidden="1" outlineLevel="4" x14ac:dyDescent="0.25">
      <c r="A158" s="18" t="s">
        <v>150</v>
      </c>
      <c r="B158" s="19" t="s">
        <v>151</v>
      </c>
      <c r="C158" s="20">
        <v>0</v>
      </c>
      <c r="D158" s="21">
        <v>137000</v>
      </c>
      <c r="E158" s="22">
        <v>99980</v>
      </c>
      <c r="F158" s="156">
        <f t="shared" si="6"/>
        <v>72.978102189781026</v>
      </c>
    </row>
    <row r="159" spans="1:6" ht="36" hidden="1" outlineLevel="7" x14ac:dyDescent="0.25">
      <c r="A159" s="29" t="s">
        <v>150</v>
      </c>
      <c r="B159" s="33" t="s">
        <v>151</v>
      </c>
      <c r="C159" s="31">
        <v>0</v>
      </c>
      <c r="D159" s="32">
        <v>137000</v>
      </c>
      <c r="E159" s="22">
        <v>99980</v>
      </c>
      <c r="F159" s="156">
        <f t="shared" si="6"/>
        <v>72.978102189781026</v>
      </c>
    </row>
    <row r="160" spans="1:6" ht="22.8" outlineLevel="1" x14ac:dyDescent="0.25">
      <c r="A160" s="18" t="s">
        <v>203</v>
      </c>
      <c r="B160" s="19" t="s">
        <v>152</v>
      </c>
      <c r="C160" s="20">
        <v>0</v>
      </c>
      <c r="D160" s="21"/>
      <c r="E160" s="22">
        <f>E161</f>
        <v>199447.71</v>
      </c>
      <c r="F160" s="156" t="e">
        <f t="shared" si="6"/>
        <v>#DIV/0!</v>
      </c>
    </row>
    <row r="161" spans="1:6" ht="22.8" outlineLevel="2" x14ac:dyDescent="0.25">
      <c r="A161" s="18" t="s">
        <v>204</v>
      </c>
      <c r="B161" s="19" t="s">
        <v>153</v>
      </c>
      <c r="C161" s="20">
        <v>0</v>
      </c>
      <c r="D161" s="21"/>
      <c r="E161" s="22">
        <f>E162+E164</f>
        <v>199447.71</v>
      </c>
      <c r="F161" s="156" t="e">
        <f t="shared" si="6"/>
        <v>#DIV/0!</v>
      </c>
    </row>
    <row r="162" spans="1:6" s="9" customFormat="1" ht="48" outlineLevel="3" collapsed="1" x14ac:dyDescent="0.25">
      <c r="A162" s="23" t="s">
        <v>205</v>
      </c>
      <c r="B162" s="24" t="s">
        <v>155</v>
      </c>
      <c r="C162" s="25">
        <v>0</v>
      </c>
      <c r="D162" s="26"/>
      <c r="E162" s="27">
        <v>197451.24</v>
      </c>
      <c r="F162" s="157" t="e">
        <f t="shared" si="6"/>
        <v>#DIV/0!</v>
      </c>
    </row>
    <row r="163" spans="1:6" ht="48" hidden="1" outlineLevel="7" x14ac:dyDescent="0.25">
      <c r="A163" s="29" t="s">
        <v>154</v>
      </c>
      <c r="B163" s="33" t="s">
        <v>155</v>
      </c>
      <c r="C163" s="31">
        <v>0</v>
      </c>
      <c r="D163" s="32"/>
      <c r="E163" s="22">
        <v>70447.759999999995</v>
      </c>
      <c r="F163" s="156" t="e">
        <f t="shared" si="6"/>
        <v>#DIV/0!</v>
      </c>
    </row>
    <row r="164" spans="1:6" s="9" customFormat="1" ht="24" outlineLevel="3" collapsed="1" x14ac:dyDescent="0.25">
      <c r="A164" s="23" t="s">
        <v>206</v>
      </c>
      <c r="B164" s="24" t="s">
        <v>153</v>
      </c>
      <c r="C164" s="25">
        <v>0</v>
      </c>
      <c r="D164" s="26"/>
      <c r="E164" s="27">
        <v>1996.47</v>
      </c>
      <c r="F164" s="157" t="e">
        <f t="shared" si="6"/>
        <v>#DIV/0!</v>
      </c>
    </row>
    <row r="165" spans="1:6" ht="24" hidden="1" outlineLevel="7" x14ac:dyDescent="0.25">
      <c r="A165" s="29" t="s">
        <v>156</v>
      </c>
      <c r="B165" s="33" t="s">
        <v>153</v>
      </c>
      <c r="C165" s="31">
        <v>0</v>
      </c>
      <c r="D165" s="32">
        <v>69036.36</v>
      </c>
      <c r="E165" s="22">
        <v>69036.36</v>
      </c>
      <c r="F165" s="156">
        <f t="shared" si="6"/>
        <v>100</v>
      </c>
    </row>
    <row r="166" spans="1:6" s="7" customFormat="1" ht="136.80000000000001" outlineLevel="7" x14ac:dyDescent="0.25">
      <c r="A166" s="18" t="s">
        <v>207</v>
      </c>
      <c r="B166" s="19" t="s">
        <v>166</v>
      </c>
      <c r="C166" s="36">
        <v>0</v>
      </c>
      <c r="D166" s="38">
        <v>0</v>
      </c>
      <c r="E166" s="22">
        <v>0</v>
      </c>
      <c r="F166" s="156">
        <v>0</v>
      </c>
    </row>
    <row r="167" spans="1:6" ht="81" customHeight="1" outlineLevel="1" collapsed="1" x14ac:dyDescent="0.25">
      <c r="A167" s="18" t="s">
        <v>208</v>
      </c>
      <c r="B167" s="19" t="s">
        <v>157</v>
      </c>
      <c r="C167" s="20">
        <v>0</v>
      </c>
      <c r="D167" s="21">
        <v>0</v>
      </c>
      <c r="E167" s="22">
        <v>0</v>
      </c>
      <c r="F167" s="156">
        <v>0</v>
      </c>
    </row>
    <row r="168" spans="1:6" ht="40.799999999999997" hidden="1" outlineLevel="2" x14ac:dyDescent="0.25">
      <c r="A168" s="1" t="s">
        <v>158</v>
      </c>
      <c r="B168" s="2" t="s">
        <v>159</v>
      </c>
      <c r="C168" s="3">
        <v>0</v>
      </c>
      <c r="D168" s="3">
        <v>0</v>
      </c>
      <c r="E168" s="8">
        <v>-3992</v>
      </c>
    </row>
    <row r="169" spans="1:6" ht="40.799999999999997" hidden="1" outlineLevel="3" x14ac:dyDescent="0.25">
      <c r="A169" s="1" t="s">
        <v>160</v>
      </c>
      <c r="B169" s="2" t="s">
        <v>161</v>
      </c>
      <c r="C169" s="3">
        <v>0</v>
      </c>
      <c r="D169" s="3">
        <v>0</v>
      </c>
      <c r="E169" s="3">
        <v>-3992</v>
      </c>
    </row>
    <row r="170" spans="1:6" ht="40.799999999999997" hidden="1" outlineLevel="7" x14ac:dyDescent="0.25">
      <c r="A170" s="4" t="s">
        <v>160</v>
      </c>
      <c r="B170" s="5" t="s">
        <v>161</v>
      </c>
      <c r="C170" s="6">
        <v>0</v>
      </c>
      <c r="D170" s="6">
        <v>0</v>
      </c>
      <c r="E170" s="6">
        <v>-3992</v>
      </c>
    </row>
  </sheetData>
  <mergeCells count="6">
    <mergeCell ref="A8:F16"/>
    <mergeCell ref="B17:E17"/>
    <mergeCell ref="D3:F3"/>
    <mergeCell ref="D4:F4"/>
    <mergeCell ref="D5:F5"/>
    <mergeCell ref="D6:F6"/>
  </mergeCells>
  <pageMargins left="0.74803149606299213" right="0.17" top="0.17" bottom="0.16" header="0.17" footer="0.16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0"/>
  <sheetViews>
    <sheetView workbookViewId="0">
      <selection activeCell="J7" sqref="J7"/>
    </sheetView>
  </sheetViews>
  <sheetFormatPr defaultRowHeight="13.2" outlineLevelRow="2" x14ac:dyDescent="0.25"/>
  <cols>
    <col min="1" max="1" width="4" customWidth="1"/>
    <col min="2" max="2" width="4.5546875" customWidth="1"/>
    <col min="3" max="3" width="10.88671875" customWidth="1"/>
    <col min="4" max="4" width="7.88671875" customWidth="1"/>
    <col min="5" max="5" width="30.6640625" customWidth="1"/>
    <col min="6" max="6" width="14" customWidth="1"/>
    <col min="7" max="8" width="15.44140625" customWidth="1"/>
    <col min="9" max="9" width="16.33203125" customWidth="1"/>
  </cols>
  <sheetData>
    <row r="2" spans="1:10" x14ac:dyDescent="0.25">
      <c r="H2" s="213" t="s">
        <v>380</v>
      </c>
      <c r="I2" s="213"/>
    </row>
    <row r="3" spans="1:10" x14ac:dyDescent="0.25">
      <c r="H3" s="213" t="s">
        <v>393</v>
      </c>
      <c r="I3" s="213"/>
    </row>
    <row r="4" spans="1:10" x14ac:dyDescent="0.25">
      <c r="H4" s="213" t="s">
        <v>394</v>
      </c>
      <c r="I4" s="213"/>
    </row>
    <row r="5" spans="1:10" x14ac:dyDescent="0.25">
      <c r="H5" s="213" t="s">
        <v>494</v>
      </c>
      <c r="I5" s="213"/>
    </row>
    <row r="6" spans="1:10" ht="12.75" customHeight="1" x14ac:dyDescent="0.25">
      <c r="A6" s="210"/>
      <c r="B6" s="211"/>
      <c r="C6" s="211"/>
      <c r="D6" s="211"/>
      <c r="E6" s="211"/>
      <c r="F6" s="211"/>
      <c r="G6" s="211"/>
    </row>
    <row r="7" spans="1:10" ht="35.25" customHeight="1" x14ac:dyDescent="0.25">
      <c r="A7" s="212" t="s">
        <v>459</v>
      </c>
      <c r="B7" s="212"/>
      <c r="C7" s="212"/>
      <c r="D7" s="212"/>
      <c r="E7" s="212"/>
      <c r="F7" s="212"/>
      <c r="G7" s="212"/>
      <c r="H7" s="212"/>
      <c r="I7" s="212"/>
    </row>
    <row r="8" spans="1:10" x14ac:dyDescent="0.25">
      <c r="A8" s="210"/>
      <c r="B8" s="211"/>
      <c r="C8" s="211"/>
      <c r="D8" s="211"/>
      <c r="E8" s="211"/>
      <c r="F8" s="211"/>
      <c r="G8" s="211"/>
      <c r="I8" s="154" t="s">
        <v>391</v>
      </c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40"/>
    </row>
    <row r="10" spans="1:10" ht="66" x14ac:dyDescent="0.25">
      <c r="A10" s="41" t="s">
        <v>230</v>
      </c>
      <c r="B10" s="41" t="s">
        <v>231</v>
      </c>
      <c r="C10" s="41" t="s">
        <v>232</v>
      </c>
      <c r="D10" s="41" t="s">
        <v>233</v>
      </c>
      <c r="E10" s="41" t="s">
        <v>234</v>
      </c>
      <c r="F10" s="42" t="s">
        <v>454</v>
      </c>
      <c r="G10" s="42" t="s">
        <v>395</v>
      </c>
      <c r="H10" s="43" t="s">
        <v>460</v>
      </c>
      <c r="I10" s="42" t="s">
        <v>461</v>
      </c>
      <c r="J10" s="189"/>
    </row>
    <row r="11" spans="1:10" ht="26.4" x14ac:dyDescent="0.25">
      <c r="A11" s="44" t="s">
        <v>235</v>
      </c>
      <c r="B11" s="45"/>
      <c r="C11" s="46"/>
      <c r="D11" s="46"/>
      <c r="E11" s="45" t="s">
        <v>236</v>
      </c>
      <c r="F11" s="47">
        <f>F12+F15+F37+F39+F42</f>
        <v>7219575</v>
      </c>
      <c r="G11" s="47">
        <f>G12+G15+G37+G39+G42</f>
        <v>6968132.5300000003</v>
      </c>
      <c r="H11" s="47">
        <f>H12+H15+H37+H39+H42</f>
        <v>6915339.6500000004</v>
      </c>
      <c r="I11" s="49">
        <f>H11/G11*100</f>
        <v>99.242366878461198</v>
      </c>
    </row>
    <row r="12" spans="1:10" ht="52.8" x14ac:dyDescent="0.25">
      <c r="A12" s="44" t="s">
        <v>235</v>
      </c>
      <c r="B12" s="45" t="s">
        <v>237</v>
      </c>
      <c r="C12" s="46"/>
      <c r="D12" s="46"/>
      <c r="E12" s="50" t="s">
        <v>238</v>
      </c>
      <c r="F12" s="47">
        <f>F13</f>
        <v>698180</v>
      </c>
      <c r="G12" s="47">
        <f>G13</f>
        <v>700897.05</v>
      </c>
      <c r="H12" s="47">
        <f>H13</f>
        <v>700897.05</v>
      </c>
      <c r="I12" s="49">
        <f t="shared" ref="I12:I77" si="0">H12/G12*100</f>
        <v>100</v>
      </c>
    </row>
    <row r="13" spans="1:10" ht="26.4" outlineLevel="1" x14ac:dyDescent="0.25">
      <c r="A13" s="44" t="s">
        <v>235</v>
      </c>
      <c r="B13" s="45" t="s">
        <v>237</v>
      </c>
      <c r="C13" s="46" t="s">
        <v>239</v>
      </c>
      <c r="D13" s="46"/>
      <c r="E13" s="45" t="s">
        <v>240</v>
      </c>
      <c r="F13" s="47">
        <v>698180</v>
      </c>
      <c r="G13" s="54">
        <v>700897.05</v>
      </c>
      <c r="H13" s="55">
        <v>700897.05</v>
      </c>
      <c r="I13" s="49">
        <f t="shared" si="0"/>
        <v>100</v>
      </c>
    </row>
    <row r="14" spans="1:10" ht="92.4" outlineLevel="2" x14ac:dyDescent="0.25">
      <c r="A14" s="51"/>
      <c r="B14" s="52"/>
      <c r="C14" s="53"/>
      <c r="D14" s="53" t="s">
        <v>241</v>
      </c>
      <c r="E14" s="52" t="s">
        <v>242</v>
      </c>
      <c r="F14" s="54">
        <v>698180</v>
      </c>
      <c r="G14" s="54">
        <v>700897.05</v>
      </c>
      <c r="H14" s="55">
        <v>700897.05</v>
      </c>
      <c r="I14" s="56">
        <f t="shared" si="0"/>
        <v>100</v>
      </c>
    </row>
    <row r="15" spans="1:10" ht="105.6" outlineLevel="2" x14ac:dyDescent="0.25">
      <c r="A15" s="44" t="s">
        <v>235</v>
      </c>
      <c r="B15" s="45" t="s">
        <v>243</v>
      </c>
      <c r="C15" s="53"/>
      <c r="D15" s="53"/>
      <c r="E15" s="57" t="s">
        <v>244</v>
      </c>
      <c r="F15" s="47">
        <f>FIO+F20+F22+F24+F26+F28+F34+F30</f>
        <v>6001395</v>
      </c>
      <c r="G15" s="47">
        <f>G16+G20+G22+G24+G26+G28+G30+G32+G34</f>
        <v>5748423.6400000006</v>
      </c>
      <c r="H15" s="47">
        <f>H16+H20+H22+H24+H26+H28+H30+H32+H34</f>
        <v>5695630.7600000007</v>
      </c>
      <c r="I15" s="49">
        <f t="shared" si="0"/>
        <v>99.081611180626211</v>
      </c>
      <c r="J15" s="7"/>
    </row>
    <row r="16" spans="1:10" ht="34.5" customHeight="1" outlineLevel="1" x14ac:dyDescent="0.25">
      <c r="A16" s="44" t="s">
        <v>235</v>
      </c>
      <c r="B16" s="45" t="s">
        <v>243</v>
      </c>
      <c r="C16" s="46" t="s">
        <v>245</v>
      </c>
      <c r="D16" s="46"/>
      <c r="E16" s="57" t="s">
        <v>246</v>
      </c>
      <c r="F16" s="47">
        <f>F17+F18+F19</f>
        <v>5992495</v>
      </c>
      <c r="G16" s="47">
        <f>G17+G18+G19</f>
        <v>4561793.95</v>
      </c>
      <c r="H16" s="47">
        <f>H17+H18+H19</f>
        <v>4509001.07</v>
      </c>
      <c r="I16" s="49">
        <f t="shared" si="0"/>
        <v>98.842716690437101</v>
      </c>
    </row>
    <row r="17" spans="1:9" ht="92.4" outlineLevel="2" x14ac:dyDescent="0.25">
      <c r="A17" s="44"/>
      <c r="B17" s="45"/>
      <c r="C17" s="46"/>
      <c r="D17" s="53" t="s">
        <v>241</v>
      </c>
      <c r="E17" s="52" t="s">
        <v>242</v>
      </c>
      <c r="F17" s="54">
        <v>3487495</v>
      </c>
      <c r="G17" s="54">
        <v>2778092.99</v>
      </c>
      <c r="H17" s="55">
        <v>2778092.99</v>
      </c>
      <c r="I17" s="56">
        <f t="shared" si="0"/>
        <v>100</v>
      </c>
    </row>
    <row r="18" spans="1:9" ht="39.6" outlineLevel="2" x14ac:dyDescent="0.25">
      <c r="A18" s="44"/>
      <c r="B18" s="45"/>
      <c r="C18" s="46"/>
      <c r="D18" s="53" t="s">
        <v>247</v>
      </c>
      <c r="E18" s="52" t="s">
        <v>248</v>
      </c>
      <c r="F18" s="54">
        <v>2155000</v>
      </c>
      <c r="G18" s="54">
        <v>1620889.3</v>
      </c>
      <c r="H18" s="55">
        <v>1568096.42</v>
      </c>
      <c r="I18" s="56">
        <f t="shared" si="0"/>
        <v>96.742968196532601</v>
      </c>
    </row>
    <row r="19" spans="1:9" outlineLevel="2" x14ac:dyDescent="0.25">
      <c r="A19" s="44"/>
      <c r="B19" s="45"/>
      <c r="C19" s="46"/>
      <c r="D19" s="53" t="s">
        <v>249</v>
      </c>
      <c r="E19" s="52" t="s">
        <v>250</v>
      </c>
      <c r="F19" s="54">
        <v>350000</v>
      </c>
      <c r="G19" s="54">
        <v>162811.66</v>
      </c>
      <c r="H19" s="55">
        <v>162811.66</v>
      </c>
      <c r="I19" s="56">
        <f t="shared" si="0"/>
        <v>100</v>
      </c>
    </row>
    <row r="20" spans="1:9" ht="39.6" outlineLevel="2" x14ac:dyDescent="0.25">
      <c r="A20" s="44" t="s">
        <v>235</v>
      </c>
      <c r="B20" s="45" t="s">
        <v>243</v>
      </c>
      <c r="C20" s="46" t="s">
        <v>251</v>
      </c>
      <c r="D20" s="46"/>
      <c r="E20" s="57" t="s">
        <v>252</v>
      </c>
      <c r="F20" s="47">
        <f>F21</f>
        <v>2200</v>
      </c>
      <c r="G20" s="47">
        <f>G21</f>
        <v>2200</v>
      </c>
      <c r="H20" s="48">
        <f>H21</f>
        <v>2200</v>
      </c>
      <c r="I20" s="49">
        <f t="shared" si="0"/>
        <v>100</v>
      </c>
    </row>
    <row r="21" spans="1:9" ht="39.6" outlineLevel="2" x14ac:dyDescent="0.25">
      <c r="A21" s="44"/>
      <c r="B21" s="45"/>
      <c r="C21" s="46"/>
      <c r="D21" s="53" t="s">
        <v>247</v>
      </c>
      <c r="E21" s="52" t="s">
        <v>248</v>
      </c>
      <c r="F21" s="54">
        <v>2200</v>
      </c>
      <c r="G21" s="54">
        <v>2200</v>
      </c>
      <c r="H21" s="55">
        <v>2200</v>
      </c>
      <c r="I21" s="56">
        <f t="shared" si="0"/>
        <v>100</v>
      </c>
    </row>
    <row r="22" spans="1:9" ht="79.2" x14ac:dyDescent="0.25">
      <c r="A22" s="44" t="s">
        <v>235</v>
      </c>
      <c r="B22" s="45" t="s">
        <v>243</v>
      </c>
      <c r="C22" s="46" t="s">
        <v>253</v>
      </c>
      <c r="D22" s="46"/>
      <c r="E22" s="58" t="s">
        <v>254</v>
      </c>
      <c r="F22" s="47">
        <f>F23</f>
        <v>0</v>
      </c>
      <c r="G22" s="47">
        <f>G23</f>
        <v>1870</v>
      </c>
      <c r="H22" s="48">
        <f>H23</f>
        <v>1870</v>
      </c>
      <c r="I22" s="49">
        <f t="shared" si="0"/>
        <v>100</v>
      </c>
    </row>
    <row r="23" spans="1:9" x14ac:dyDescent="0.25">
      <c r="A23" s="44"/>
      <c r="B23" s="45"/>
      <c r="C23" s="46"/>
      <c r="D23" s="53" t="s">
        <v>255</v>
      </c>
      <c r="E23" s="52" t="s">
        <v>256</v>
      </c>
      <c r="F23" s="54">
        <v>0</v>
      </c>
      <c r="G23" s="54">
        <v>1870</v>
      </c>
      <c r="H23" s="55">
        <v>1870</v>
      </c>
      <c r="I23" s="56">
        <f t="shared" si="0"/>
        <v>100</v>
      </c>
    </row>
    <row r="24" spans="1:9" ht="39.6" x14ac:dyDescent="0.25">
      <c r="A24" s="44" t="s">
        <v>235</v>
      </c>
      <c r="B24" s="45" t="s">
        <v>243</v>
      </c>
      <c r="C24" s="46" t="s">
        <v>257</v>
      </c>
      <c r="D24" s="46"/>
      <c r="E24" s="57" t="s">
        <v>258</v>
      </c>
      <c r="F24" s="47">
        <f>F25</f>
        <v>0</v>
      </c>
      <c r="G24" s="47">
        <f>G25</f>
        <v>99760</v>
      </c>
      <c r="H24" s="48">
        <f>H25</f>
        <v>99760</v>
      </c>
      <c r="I24" s="49">
        <f t="shared" si="0"/>
        <v>100</v>
      </c>
    </row>
    <row r="25" spans="1:9" x14ac:dyDescent="0.25">
      <c r="A25" s="44"/>
      <c r="B25" s="45"/>
      <c r="C25" s="46"/>
      <c r="D25" s="53" t="s">
        <v>255</v>
      </c>
      <c r="E25" s="52" t="s">
        <v>256</v>
      </c>
      <c r="F25" s="54">
        <v>0</v>
      </c>
      <c r="G25" s="54">
        <v>99760</v>
      </c>
      <c r="H25" s="55">
        <v>99760</v>
      </c>
      <c r="I25" s="56">
        <f t="shared" si="0"/>
        <v>100</v>
      </c>
    </row>
    <row r="26" spans="1:9" ht="66" x14ac:dyDescent="0.25">
      <c r="A26" s="44" t="s">
        <v>235</v>
      </c>
      <c r="B26" s="45" t="s">
        <v>243</v>
      </c>
      <c r="C26" s="46" t="s">
        <v>259</v>
      </c>
      <c r="D26" s="46"/>
      <c r="E26" s="57" t="s">
        <v>260</v>
      </c>
      <c r="F26" s="47">
        <v>0</v>
      </c>
      <c r="G26" s="54">
        <v>46494</v>
      </c>
      <c r="H26" s="55">
        <v>46494</v>
      </c>
      <c r="I26" s="49">
        <f t="shared" si="0"/>
        <v>100</v>
      </c>
    </row>
    <row r="27" spans="1:9" x14ac:dyDescent="0.25">
      <c r="A27" s="44"/>
      <c r="B27" s="45"/>
      <c r="C27" s="46"/>
      <c r="D27" s="53" t="s">
        <v>255</v>
      </c>
      <c r="E27" s="52" t="s">
        <v>256</v>
      </c>
      <c r="F27" s="54">
        <v>0</v>
      </c>
      <c r="G27" s="54">
        <v>46494</v>
      </c>
      <c r="H27" s="55">
        <v>46494</v>
      </c>
      <c r="I27" s="56">
        <f t="shared" si="0"/>
        <v>100</v>
      </c>
    </row>
    <row r="28" spans="1:9" ht="52.8" x14ac:dyDescent="0.25">
      <c r="A28" s="44" t="s">
        <v>235</v>
      </c>
      <c r="B28" s="45" t="s">
        <v>243</v>
      </c>
      <c r="C28" s="46" t="s">
        <v>405</v>
      </c>
      <c r="D28" s="46"/>
      <c r="E28" s="59" t="s">
        <v>406</v>
      </c>
      <c r="F28" s="47">
        <v>0</v>
      </c>
      <c r="G28" s="54">
        <v>550106</v>
      </c>
      <c r="H28" s="55">
        <v>550106</v>
      </c>
      <c r="I28" s="49">
        <f t="shared" si="0"/>
        <v>100</v>
      </c>
    </row>
    <row r="29" spans="1:9" x14ac:dyDescent="0.25">
      <c r="A29" s="44"/>
      <c r="B29" s="45"/>
      <c r="C29" s="46"/>
      <c r="D29" s="53" t="s">
        <v>255</v>
      </c>
      <c r="E29" s="52" t="s">
        <v>256</v>
      </c>
      <c r="F29" s="54">
        <v>0</v>
      </c>
      <c r="G29" s="54">
        <v>550106</v>
      </c>
      <c r="H29" s="55">
        <v>550106</v>
      </c>
      <c r="I29" s="56">
        <f t="shared" si="0"/>
        <v>100</v>
      </c>
    </row>
    <row r="30" spans="1:9" ht="79.2" x14ac:dyDescent="0.25">
      <c r="A30" s="44" t="s">
        <v>235</v>
      </c>
      <c r="B30" s="45" t="s">
        <v>243</v>
      </c>
      <c r="C30" s="46" t="s">
        <v>261</v>
      </c>
      <c r="D30" s="46"/>
      <c r="E30" s="59" t="s">
        <v>262</v>
      </c>
      <c r="F30" s="47">
        <v>0</v>
      </c>
      <c r="G30" s="54">
        <v>2269</v>
      </c>
      <c r="H30" s="55">
        <v>2269</v>
      </c>
      <c r="I30" s="49">
        <f t="shared" si="0"/>
        <v>100</v>
      </c>
    </row>
    <row r="31" spans="1:9" x14ac:dyDescent="0.25">
      <c r="A31" s="44"/>
      <c r="B31" s="45"/>
      <c r="C31" s="46"/>
      <c r="D31" s="53" t="s">
        <v>255</v>
      </c>
      <c r="E31" s="52" t="s">
        <v>256</v>
      </c>
      <c r="F31" s="54">
        <v>0</v>
      </c>
      <c r="G31" s="54">
        <v>2269</v>
      </c>
      <c r="H31" s="55">
        <v>2269</v>
      </c>
      <c r="I31" s="56">
        <f t="shared" si="0"/>
        <v>100</v>
      </c>
    </row>
    <row r="32" spans="1:9" ht="52.8" x14ac:dyDescent="0.25">
      <c r="A32" s="44" t="s">
        <v>235</v>
      </c>
      <c r="B32" s="45" t="s">
        <v>243</v>
      </c>
      <c r="C32" s="46" t="s">
        <v>420</v>
      </c>
      <c r="D32" s="102"/>
      <c r="E32" s="111" t="s">
        <v>407</v>
      </c>
      <c r="F32" s="112">
        <v>0</v>
      </c>
      <c r="G32" s="47">
        <v>477230.69</v>
      </c>
      <c r="H32" s="48">
        <v>477230.69</v>
      </c>
      <c r="I32" s="49">
        <f t="shared" si="0"/>
        <v>100</v>
      </c>
    </row>
    <row r="33" spans="1:9" x14ac:dyDescent="0.25">
      <c r="A33" s="44"/>
      <c r="B33" s="45"/>
      <c r="C33" s="46"/>
      <c r="D33" s="53" t="s">
        <v>255</v>
      </c>
      <c r="E33" s="52" t="s">
        <v>256</v>
      </c>
      <c r="F33" s="103">
        <v>0</v>
      </c>
      <c r="G33" s="54">
        <v>477230.69</v>
      </c>
      <c r="H33" s="55">
        <v>477230.69</v>
      </c>
      <c r="I33" s="56">
        <f t="shared" si="0"/>
        <v>100</v>
      </c>
    </row>
    <row r="34" spans="1:9" ht="132" x14ac:dyDescent="0.25">
      <c r="A34" s="44" t="s">
        <v>235</v>
      </c>
      <c r="B34" s="45" t="s">
        <v>243</v>
      </c>
      <c r="C34" s="46" t="s">
        <v>263</v>
      </c>
      <c r="D34" s="46"/>
      <c r="E34" s="104" t="s">
        <v>264</v>
      </c>
      <c r="F34" s="47">
        <v>6700</v>
      </c>
      <c r="G34" s="54">
        <v>6700</v>
      </c>
      <c r="H34" s="55">
        <v>6700</v>
      </c>
      <c r="I34" s="49">
        <f t="shared" si="0"/>
        <v>100</v>
      </c>
    </row>
    <row r="35" spans="1:9" ht="92.4" x14ac:dyDescent="0.25">
      <c r="A35" s="44"/>
      <c r="B35" s="45"/>
      <c r="C35" s="46"/>
      <c r="D35" s="53" t="s">
        <v>241</v>
      </c>
      <c r="E35" s="52" t="s">
        <v>242</v>
      </c>
      <c r="F35" s="54">
        <v>6700</v>
      </c>
      <c r="G35" s="54">
        <v>6700</v>
      </c>
      <c r="H35" s="55">
        <v>6700</v>
      </c>
      <c r="I35" s="56">
        <f t="shared" si="0"/>
        <v>100</v>
      </c>
    </row>
    <row r="36" spans="1:9" ht="26.4" x14ac:dyDescent="0.25">
      <c r="A36" s="44" t="s">
        <v>235</v>
      </c>
      <c r="B36" s="45" t="s">
        <v>265</v>
      </c>
      <c r="C36" s="46"/>
      <c r="D36" s="46"/>
      <c r="E36" s="59" t="s">
        <v>213</v>
      </c>
      <c r="F36" s="47">
        <f>F37</f>
        <v>0</v>
      </c>
      <c r="G36" s="47">
        <f>G37</f>
        <v>0</v>
      </c>
      <c r="H36" s="48">
        <f>H37</f>
        <v>0</v>
      </c>
      <c r="I36" s="49" t="e">
        <f t="shared" si="0"/>
        <v>#DIV/0!</v>
      </c>
    </row>
    <row r="37" spans="1:9" ht="26.4" x14ac:dyDescent="0.25">
      <c r="A37" s="44" t="s">
        <v>235</v>
      </c>
      <c r="B37" s="45" t="s">
        <v>265</v>
      </c>
      <c r="C37" s="46" t="s">
        <v>266</v>
      </c>
      <c r="D37" s="46"/>
      <c r="E37" s="59" t="s">
        <v>267</v>
      </c>
      <c r="F37" s="47">
        <v>0</v>
      </c>
      <c r="G37" s="47"/>
      <c r="H37" s="48"/>
      <c r="I37" s="49" t="e">
        <f t="shared" si="0"/>
        <v>#DIV/0!</v>
      </c>
    </row>
    <row r="38" spans="1:9" x14ac:dyDescent="0.25">
      <c r="A38" s="44"/>
      <c r="B38" s="45"/>
      <c r="C38" s="46"/>
      <c r="D38" s="53" t="s">
        <v>249</v>
      </c>
      <c r="E38" s="52" t="s">
        <v>250</v>
      </c>
      <c r="F38" s="54">
        <v>0</v>
      </c>
      <c r="G38" s="54"/>
      <c r="H38" s="55"/>
      <c r="I38" s="56" t="e">
        <f t="shared" si="0"/>
        <v>#DIV/0!</v>
      </c>
    </row>
    <row r="39" spans="1:9" x14ac:dyDescent="0.25">
      <c r="A39" s="44" t="s">
        <v>235</v>
      </c>
      <c r="B39" s="45" t="s">
        <v>210</v>
      </c>
      <c r="C39" s="46"/>
      <c r="D39" s="46"/>
      <c r="E39" s="60" t="s">
        <v>214</v>
      </c>
      <c r="F39" s="47">
        <f>F40</f>
        <v>20000</v>
      </c>
      <c r="G39" s="47">
        <f>G40</f>
        <v>0</v>
      </c>
      <c r="H39" s="48">
        <f>H40</f>
        <v>0</v>
      </c>
      <c r="I39" s="49">
        <v>0</v>
      </c>
    </row>
    <row r="40" spans="1:9" ht="26.4" x14ac:dyDescent="0.25">
      <c r="A40" s="44" t="s">
        <v>235</v>
      </c>
      <c r="B40" s="45" t="s">
        <v>210</v>
      </c>
      <c r="C40" s="46" t="s">
        <v>268</v>
      </c>
      <c r="D40" s="46"/>
      <c r="E40" s="59" t="s">
        <v>214</v>
      </c>
      <c r="F40" s="47">
        <v>20000</v>
      </c>
      <c r="G40" s="47">
        <v>0</v>
      </c>
      <c r="H40" s="48">
        <v>0</v>
      </c>
      <c r="I40" s="49">
        <v>0</v>
      </c>
    </row>
    <row r="41" spans="1:9" x14ac:dyDescent="0.25">
      <c r="A41" s="44"/>
      <c r="B41" s="45"/>
      <c r="C41" s="46"/>
      <c r="D41" s="53" t="s">
        <v>249</v>
      </c>
      <c r="E41" s="52" t="s">
        <v>250</v>
      </c>
      <c r="F41" s="54">
        <v>20000</v>
      </c>
      <c r="G41" s="54">
        <v>0</v>
      </c>
      <c r="H41" s="55">
        <v>0</v>
      </c>
      <c r="I41" s="56">
        <v>0</v>
      </c>
    </row>
    <row r="42" spans="1:9" ht="26.4" x14ac:dyDescent="0.25">
      <c r="A42" s="44" t="s">
        <v>235</v>
      </c>
      <c r="B42" s="45" t="s">
        <v>211</v>
      </c>
      <c r="C42" s="46"/>
      <c r="D42" s="46"/>
      <c r="E42" s="59" t="s">
        <v>215</v>
      </c>
      <c r="F42" s="47">
        <f>F43+F45+F47+F49+F51</f>
        <v>500000</v>
      </c>
      <c r="G42" s="47">
        <f>G43+G45+G47+G49+G51</f>
        <v>518811.83999999997</v>
      </c>
      <c r="H42" s="47">
        <f>H43+H45+H47+H49+H51</f>
        <v>518811.83999999997</v>
      </c>
      <c r="I42" s="49">
        <f t="shared" si="0"/>
        <v>100</v>
      </c>
    </row>
    <row r="43" spans="1:9" ht="26.4" x14ac:dyDescent="0.25">
      <c r="A43" s="44" t="s">
        <v>235</v>
      </c>
      <c r="B43" s="45" t="s">
        <v>211</v>
      </c>
      <c r="C43" s="46" t="s">
        <v>269</v>
      </c>
      <c r="D43" s="46"/>
      <c r="E43" s="61" t="s">
        <v>270</v>
      </c>
      <c r="F43" s="47">
        <f>F44</f>
        <v>25000</v>
      </c>
      <c r="G43" s="47">
        <f>G44</f>
        <v>25000</v>
      </c>
      <c r="H43" s="48">
        <f>H44</f>
        <v>25000</v>
      </c>
      <c r="I43" s="49">
        <f t="shared" si="0"/>
        <v>100</v>
      </c>
    </row>
    <row r="44" spans="1:9" x14ac:dyDescent="0.25">
      <c r="A44" s="44"/>
      <c r="B44" s="45"/>
      <c r="C44" s="46"/>
      <c r="D44" s="53" t="s">
        <v>249</v>
      </c>
      <c r="E44" s="52" t="s">
        <v>250</v>
      </c>
      <c r="F44" s="54">
        <v>25000</v>
      </c>
      <c r="G44" s="54">
        <v>25000</v>
      </c>
      <c r="H44" s="55">
        <v>25000</v>
      </c>
      <c r="I44" s="56">
        <f t="shared" si="0"/>
        <v>100</v>
      </c>
    </row>
    <row r="45" spans="1:9" ht="39.6" x14ac:dyDescent="0.25">
      <c r="A45" s="44" t="s">
        <v>235</v>
      </c>
      <c r="B45" s="45" t="s">
        <v>211</v>
      </c>
      <c r="C45" s="46" t="s">
        <v>271</v>
      </c>
      <c r="D45" s="46"/>
      <c r="E45" s="61" t="s">
        <v>272</v>
      </c>
      <c r="F45" s="47">
        <f>F46</f>
        <v>350000</v>
      </c>
      <c r="G45" s="47">
        <f>G46</f>
        <v>347256</v>
      </c>
      <c r="H45" s="48">
        <f>H46</f>
        <v>347256</v>
      </c>
      <c r="I45" s="49">
        <f t="shared" si="0"/>
        <v>100</v>
      </c>
    </row>
    <row r="46" spans="1:9" ht="39.6" x14ac:dyDescent="0.25">
      <c r="A46" s="44"/>
      <c r="B46" s="45"/>
      <c r="C46" s="46"/>
      <c r="D46" s="53" t="s">
        <v>247</v>
      </c>
      <c r="E46" s="52" t="s">
        <v>248</v>
      </c>
      <c r="F46" s="54">
        <v>350000</v>
      </c>
      <c r="G46" s="54">
        <v>347256</v>
      </c>
      <c r="H46" s="55">
        <v>347256</v>
      </c>
      <c r="I46" s="56">
        <f t="shared" si="0"/>
        <v>100</v>
      </c>
    </row>
    <row r="47" spans="1:9" ht="26.4" x14ac:dyDescent="0.25">
      <c r="A47" s="44" t="s">
        <v>235</v>
      </c>
      <c r="B47" s="45" t="s">
        <v>211</v>
      </c>
      <c r="C47" s="46" t="s">
        <v>273</v>
      </c>
      <c r="D47" s="46"/>
      <c r="E47" s="61" t="s">
        <v>274</v>
      </c>
      <c r="F47" s="47">
        <f>F48</f>
        <v>0</v>
      </c>
      <c r="G47" s="47">
        <f>G48</f>
        <v>47643.75</v>
      </c>
      <c r="H47" s="48">
        <f>H48</f>
        <v>47643.75</v>
      </c>
      <c r="I47" s="49">
        <f t="shared" si="0"/>
        <v>100</v>
      </c>
    </row>
    <row r="48" spans="1:9" ht="39.6" x14ac:dyDescent="0.25">
      <c r="A48" s="44"/>
      <c r="B48" s="45"/>
      <c r="C48" s="46"/>
      <c r="D48" s="53" t="s">
        <v>247</v>
      </c>
      <c r="E48" s="52" t="s">
        <v>248</v>
      </c>
      <c r="F48" s="54">
        <v>0</v>
      </c>
      <c r="G48" s="54">
        <v>47643.75</v>
      </c>
      <c r="H48" s="55">
        <v>47643.75</v>
      </c>
      <c r="I48" s="56">
        <f t="shared" si="0"/>
        <v>100</v>
      </c>
    </row>
    <row r="49" spans="1:9" ht="52.8" x14ac:dyDescent="0.25">
      <c r="A49" s="44" t="s">
        <v>235</v>
      </c>
      <c r="B49" s="45" t="s">
        <v>211</v>
      </c>
      <c r="C49" s="46" t="s">
        <v>275</v>
      </c>
      <c r="D49" s="46"/>
      <c r="E49" s="61" t="s">
        <v>276</v>
      </c>
      <c r="F49" s="47">
        <f>F50</f>
        <v>120000</v>
      </c>
      <c r="G49" s="47">
        <f>G50</f>
        <v>98912.09</v>
      </c>
      <c r="H49" s="48">
        <f>H50</f>
        <v>98912.09</v>
      </c>
      <c r="I49" s="49">
        <v>0</v>
      </c>
    </row>
    <row r="50" spans="1:9" ht="39.6" x14ac:dyDescent="0.25">
      <c r="A50" s="44"/>
      <c r="B50" s="45"/>
      <c r="C50" s="46"/>
      <c r="D50" s="53" t="s">
        <v>247</v>
      </c>
      <c r="E50" s="52" t="s">
        <v>248</v>
      </c>
      <c r="F50" s="54">
        <v>120000</v>
      </c>
      <c r="G50" s="54">
        <v>98912.09</v>
      </c>
      <c r="H50" s="55">
        <v>98912.09</v>
      </c>
      <c r="I50" s="56">
        <v>0</v>
      </c>
    </row>
    <row r="51" spans="1:9" ht="39.6" x14ac:dyDescent="0.25">
      <c r="A51" s="44" t="s">
        <v>235</v>
      </c>
      <c r="B51" s="45" t="s">
        <v>211</v>
      </c>
      <c r="C51" s="46" t="s">
        <v>277</v>
      </c>
      <c r="D51" s="46"/>
      <c r="E51" s="61" t="s">
        <v>278</v>
      </c>
      <c r="F51" s="47">
        <f>F52</f>
        <v>5000</v>
      </c>
      <c r="G51" s="47">
        <f>G52</f>
        <v>0</v>
      </c>
      <c r="H51" s="48">
        <f>H52</f>
        <v>0</v>
      </c>
      <c r="I51" s="49" t="e">
        <f t="shared" si="0"/>
        <v>#DIV/0!</v>
      </c>
    </row>
    <row r="52" spans="1:9" ht="39.6" x14ac:dyDescent="0.25">
      <c r="A52" s="44"/>
      <c r="B52" s="45"/>
      <c r="C52" s="46"/>
      <c r="D52" s="53" t="s">
        <v>247</v>
      </c>
      <c r="E52" s="52" t="s">
        <v>248</v>
      </c>
      <c r="F52" s="54">
        <v>5000</v>
      </c>
      <c r="G52" s="54"/>
      <c r="H52" s="55"/>
      <c r="I52" s="56" t="e">
        <f t="shared" si="0"/>
        <v>#DIV/0!</v>
      </c>
    </row>
    <row r="53" spans="1:9" x14ac:dyDescent="0.25">
      <c r="A53" s="44" t="s">
        <v>237</v>
      </c>
      <c r="B53" s="45"/>
      <c r="C53" s="46"/>
      <c r="D53" s="46"/>
      <c r="E53" s="57" t="s">
        <v>279</v>
      </c>
      <c r="F53" s="47">
        <v>0</v>
      </c>
      <c r="G53" s="47">
        <f>G54</f>
        <v>220800</v>
      </c>
      <c r="H53" s="47">
        <f>H54</f>
        <v>220800</v>
      </c>
      <c r="I53" s="49">
        <f t="shared" si="0"/>
        <v>100</v>
      </c>
    </row>
    <row r="54" spans="1:9" ht="26.4" x14ac:dyDescent="0.25">
      <c r="A54" s="44" t="s">
        <v>237</v>
      </c>
      <c r="B54" s="45" t="s">
        <v>280</v>
      </c>
      <c r="C54" s="46"/>
      <c r="D54" s="46"/>
      <c r="E54" s="61" t="s">
        <v>216</v>
      </c>
      <c r="F54" s="47">
        <v>0</v>
      </c>
      <c r="G54" s="47">
        <f>G55</f>
        <v>220800</v>
      </c>
      <c r="H54" s="47">
        <f>H55</f>
        <v>220800</v>
      </c>
      <c r="I54" s="49">
        <f t="shared" si="0"/>
        <v>100</v>
      </c>
    </row>
    <row r="55" spans="1:9" ht="52.8" x14ac:dyDescent="0.25">
      <c r="A55" s="44" t="s">
        <v>237</v>
      </c>
      <c r="B55" s="45" t="s">
        <v>280</v>
      </c>
      <c r="C55" s="46" t="s">
        <v>281</v>
      </c>
      <c r="D55" s="46"/>
      <c r="E55" s="59" t="s">
        <v>282</v>
      </c>
      <c r="F55" s="47">
        <f>F56+F57</f>
        <v>0</v>
      </c>
      <c r="G55" s="47">
        <f>G56+G57</f>
        <v>220800</v>
      </c>
      <c r="H55" s="48">
        <f>H56+H57</f>
        <v>220800</v>
      </c>
      <c r="I55" s="49">
        <f t="shared" si="0"/>
        <v>100</v>
      </c>
    </row>
    <row r="56" spans="1:9" ht="92.4" x14ac:dyDescent="0.25">
      <c r="A56" s="44"/>
      <c r="B56" s="45"/>
      <c r="C56" s="46"/>
      <c r="D56" s="53" t="s">
        <v>241</v>
      </c>
      <c r="E56" s="52" t="s">
        <v>242</v>
      </c>
      <c r="F56" s="54">
        <v>0</v>
      </c>
      <c r="G56" s="54">
        <v>213256.83</v>
      </c>
      <c r="H56" s="55">
        <v>213256.83</v>
      </c>
      <c r="I56" s="56">
        <f t="shared" si="0"/>
        <v>100</v>
      </c>
    </row>
    <row r="57" spans="1:9" ht="39.6" x14ac:dyDescent="0.25">
      <c r="A57" s="44"/>
      <c r="B57" s="45"/>
      <c r="C57" s="46"/>
      <c r="D57" s="53" t="s">
        <v>247</v>
      </c>
      <c r="E57" s="52" t="s">
        <v>248</v>
      </c>
      <c r="F57" s="54">
        <v>0</v>
      </c>
      <c r="G57" s="54">
        <v>7543.17</v>
      </c>
      <c r="H57" s="55">
        <v>7543.17</v>
      </c>
      <c r="I57" s="56">
        <f t="shared" si="0"/>
        <v>100</v>
      </c>
    </row>
    <row r="58" spans="1:9" ht="52.8" x14ac:dyDescent="0.25">
      <c r="A58" s="44" t="s">
        <v>280</v>
      </c>
      <c r="B58" s="45"/>
      <c r="C58" s="46"/>
      <c r="D58" s="46"/>
      <c r="E58" s="57" t="s">
        <v>283</v>
      </c>
      <c r="F58" s="47">
        <f>F59+F62</f>
        <v>405940</v>
      </c>
      <c r="G58" s="47">
        <f>G59+G62</f>
        <v>421343.51999999996</v>
      </c>
      <c r="H58" s="48">
        <f>H59+H62</f>
        <v>421263.51999999996</v>
      </c>
      <c r="I58" s="49">
        <f t="shared" si="0"/>
        <v>99.981013117277797</v>
      </c>
    </row>
    <row r="59" spans="1:9" ht="26.4" x14ac:dyDescent="0.25">
      <c r="A59" s="44" t="s">
        <v>280</v>
      </c>
      <c r="B59" s="45" t="s">
        <v>209</v>
      </c>
      <c r="C59" s="46"/>
      <c r="D59" s="46"/>
      <c r="E59" s="59" t="s">
        <v>217</v>
      </c>
      <c r="F59" s="47">
        <f>F60</f>
        <v>100000</v>
      </c>
      <c r="G59" s="47">
        <f>G60</f>
        <v>90544.17</v>
      </c>
      <c r="H59" s="48">
        <f>H60</f>
        <v>90544.17</v>
      </c>
      <c r="I59" s="49">
        <f t="shared" si="0"/>
        <v>100</v>
      </c>
    </row>
    <row r="60" spans="1:9" ht="66" x14ac:dyDescent="0.25">
      <c r="A60" s="44" t="s">
        <v>280</v>
      </c>
      <c r="B60" s="45" t="s">
        <v>209</v>
      </c>
      <c r="C60" s="46" t="s">
        <v>284</v>
      </c>
      <c r="D60" s="46"/>
      <c r="E60" s="59" t="s">
        <v>285</v>
      </c>
      <c r="F60" s="47">
        <v>100000</v>
      </c>
      <c r="G60" s="47">
        <f>G61</f>
        <v>90544.17</v>
      </c>
      <c r="H60" s="48">
        <f>H61</f>
        <v>90544.17</v>
      </c>
      <c r="I60" s="49">
        <f>H60/G60*100</f>
        <v>100</v>
      </c>
    </row>
    <row r="61" spans="1:9" ht="39.6" x14ac:dyDescent="0.25">
      <c r="A61" s="44"/>
      <c r="B61" s="45"/>
      <c r="C61" s="46"/>
      <c r="D61" s="53" t="s">
        <v>247</v>
      </c>
      <c r="E61" s="52" t="s">
        <v>248</v>
      </c>
      <c r="F61" s="54">
        <v>100000</v>
      </c>
      <c r="G61" s="54">
        <v>90544.17</v>
      </c>
      <c r="H61" s="55">
        <v>90544.17</v>
      </c>
      <c r="I61" s="56">
        <f>H61/G61*100</f>
        <v>100</v>
      </c>
    </row>
    <row r="62" spans="1:9" ht="52.8" x14ac:dyDescent="0.25">
      <c r="A62" s="44" t="s">
        <v>280</v>
      </c>
      <c r="B62" s="45" t="s">
        <v>212</v>
      </c>
      <c r="C62" s="46"/>
      <c r="D62" s="46"/>
      <c r="E62" s="59" t="s">
        <v>218</v>
      </c>
      <c r="F62" s="47">
        <f>F63+F65+F67</f>
        <v>305940</v>
      </c>
      <c r="G62" s="47">
        <f>G63+G65+G67</f>
        <v>330799.34999999998</v>
      </c>
      <c r="H62" s="48">
        <f>H63+H65+H67</f>
        <v>330719.34999999998</v>
      </c>
      <c r="I62" s="49">
        <f t="shared" si="0"/>
        <v>99.975816155624258</v>
      </c>
    </row>
    <row r="63" spans="1:9" ht="52.8" x14ac:dyDescent="0.25">
      <c r="A63" s="44" t="s">
        <v>280</v>
      </c>
      <c r="B63" s="45" t="s">
        <v>212</v>
      </c>
      <c r="C63" s="46" t="s">
        <v>286</v>
      </c>
      <c r="D63" s="46"/>
      <c r="E63" s="59" t="s">
        <v>287</v>
      </c>
      <c r="F63" s="47">
        <v>5000</v>
      </c>
      <c r="G63" s="47">
        <v>5000</v>
      </c>
      <c r="H63" s="48">
        <v>5000</v>
      </c>
      <c r="I63" s="49">
        <f t="shared" si="0"/>
        <v>100</v>
      </c>
    </row>
    <row r="64" spans="1:9" ht="39.6" x14ac:dyDescent="0.25">
      <c r="A64" s="44"/>
      <c r="B64" s="45"/>
      <c r="C64" s="46"/>
      <c r="D64" s="53" t="s">
        <v>247</v>
      </c>
      <c r="E64" s="52" t="s">
        <v>248</v>
      </c>
      <c r="F64" s="54">
        <v>5000</v>
      </c>
      <c r="G64" s="54">
        <v>5000</v>
      </c>
      <c r="H64" s="55">
        <v>5000</v>
      </c>
      <c r="I64" s="56">
        <f t="shared" si="0"/>
        <v>100</v>
      </c>
    </row>
    <row r="65" spans="1:9" ht="92.4" x14ac:dyDescent="0.25">
      <c r="A65" s="44" t="s">
        <v>280</v>
      </c>
      <c r="B65" s="45" t="s">
        <v>212</v>
      </c>
      <c r="C65" s="46" t="s">
        <v>288</v>
      </c>
      <c r="D65" s="46"/>
      <c r="E65" s="59" t="s">
        <v>289</v>
      </c>
      <c r="F65" s="47">
        <v>0</v>
      </c>
      <c r="G65" s="47">
        <v>0</v>
      </c>
      <c r="H65" s="48">
        <v>0</v>
      </c>
      <c r="I65" s="49" t="e">
        <f t="shared" si="0"/>
        <v>#DIV/0!</v>
      </c>
    </row>
    <row r="66" spans="1:9" ht="39.6" x14ac:dyDescent="0.25">
      <c r="A66" s="44"/>
      <c r="B66" s="45"/>
      <c r="C66" s="46"/>
      <c r="D66" s="53" t="s">
        <v>247</v>
      </c>
      <c r="E66" s="52" t="s">
        <v>248</v>
      </c>
      <c r="F66" s="54">
        <v>0</v>
      </c>
      <c r="G66" s="54">
        <v>0</v>
      </c>
      <c r="H66" s="55">
        <v>0</v>
      </c>
      <c r="I66" s="56" t="e">
        <f t="shared" si="0"/>
        <v>#DIV/0!</v>
      </c>
    </row>
    <row r="67" spans="1:9" ht="52.8" x14ac:dyDescent="0.25">
      <c r="A67" s="44" t="s">
        <v>280</v>
      </c>
      <c r="B67" s="45" t="s">
        <v>212</v>
      </c>
      <c r="C67" s="46" t="s">
        <v>290</v>
      </c>
      <c r="D67" s="46"/>
      <c r="E67" s="59" t="s">
        <v>291</v>
      </c>
      <c r="F67" s="47">
        <v>300940</v>
      </c>
      <c r="G67" s="47">
        <v>325799.34999999998</v>
      </c>
      <c r="H67" s="48">
        <v>325719.34999999998</v>
      </c>
      <c r="I67" s="49">
        <f t="shared" si="0"/>
        <v>99.975445009328595</v>
      </c>
    </row>
    <row r="68" spans="1:9" ht="52.8" x14ac:dyDescent="0.25">
      <c r="A68" s="44"/>
      <c r="B68" s="45"/>
      <c r="C68" s="46"/>
      <c r="D68" s="46" t="s">
        <v>292</v>
      </c>
      <c r="E68" s="45" t="s">
        <v>293</v>
      </c>
      <c r="F68" s="47">
        <v>300940</v>
      </c>
      <c r="G68" s="47">
        <v>325799.34999999998</v>
      </c>
      <c r="H68" s="48">
        <v>325719.34999999998</v>
      </c>
      <c r="I68" s="49">
        <f t="shared" si="0"/>
        <v>99.975445009328595</v>
      </c>
    </row>
    <row r="69" spans="1:9" ht="26.4" x14ac:dyDescent="0.25">
      <c r="A69" s="44" t="s">
        <v>243</v>
      </c>
      <c r="B69" s="45"/>
      <c r="C69" s="46"/>
      <c r="D69" s="46"/>
      <c r="E69" s="57" t="s">
        <v>294</v>
      </c>
      <c r="F69" s="47">
        <f>F70+F75</f>
        <v>2361000</v>
      </c>
      <c r="G69" s="47">
        <f>G70+G75</f>
        <v>3855862.1799999997</v>
      </c>
      <c r="H69" s="48">
        <f>H70+H75</f>
        <v>3855862.1599999997</v>
      </c>
      <c r="I69" s="49">
        <f t="shared" si="0"/>
        <v>99.99999948130926</v>
      </c>
    </row>
    <row r="70" spans="1:9" x14ac:dyDescent="0.25">
      <c r="A70" s="44" t="s">
        <v>243</v>
      </c>
      <c r="B70" s="45" t="s">
        <v>295</v>
      </c>
      <c r="C70" s="46"/>
      <c r="D70" s="46"/>
      <c r="E70" s="59" t="s">
        <v>219</v>
      </c>
      <c r="F70" s="47">
        <v>111000</v>
      </c>
      <c r="G70" s="47">
        <v>111077.52</v>
      </c>
      <c r="H70" s="48">
        <v>111077.5</v>
      </c>
      <c r="I70" s="49">
        <f t="shared" si="0"/>
        <v>99.999981994556592</v>
      </c>
    </row>
    <row r="71" spans="1:9" ht="39.6" x14ac:dyDescent="0.25">
      <c r="A71" s="44" t="s">
        <v>243</v>
      </c>
      <c r="B71" s="45" t="s">
        <v>295</v>
      </c>
      <c r="C71" s="46" t="s">
        <v>296</v>
      </c>
      <c r="D71" s="46"/>
      <c r="E71" s="59" t="s">
        <v>297</v>
      </c>
      <c r="F71" s="47">
        <f>F72</f>
        <v>111000</v>
      </c>
      <c r="G71" s="47">
        <f>G72</f>
        <v>111077.52</v>
      </c>
      <c r="H71" s="48">
        <f>H72</f>
        <v>111077.5</v>
      </c>
      <c r="I71" s="49">
        <v>0</v>
      </c>
    </row>
    <row r="72" spans="1:9" ht="39.6" x14ac:dyDescent="0.25">
      <c r="A72" s="44"/>
      <c r="B72" s="45"/>
      <c r="C72" s="46"/>
      <c r="D72" s="53" t="s">
        <v>247</v>
      </c>
      <c r="E72" s="52" t="s">
        <v>248</v>
      </c>
      <c r="F72" s="54">
        <v>111000</v>
      </c>
      <c r="G72" s="54">
        <v>111077.52</v>
      </c>
      <c r="H72" s="55">
        <v>111077.5</v>
      </c>
      <c r="I72" s="56">
        <v>0</v>
      </c>
    </row>
    <row r="73" spans="1:9" ht="39.6" x14ac:dyDescent="0.25">
      <c r="A73" s="44" t="s">
        <v>243</v>
      </c>
      <c r="B73" s="45" t="s">
        <v>295</v>
      </c>
      <c r="C73" s="46" t="s">
        <v>298</v>
      </c>
      <c r="D73" s="46"/>
      <c r="E73" s="59" t="s">
        <v>299</v>
      </c>
      <c r="F73" s="47">
        <f>F74</f>
        <v>0</v>
      </c>
      <c r="G73" s="47">
        <f>G74</f>
        <v>0</v>
      </c>
      <c r="H73" s="48">
        <f>H74</f>
        <v>0</v>
      </c>
      <c r="I73" s="49" t="e">
        <f t="shared" si="0"/>
        <v>#DIV/0!</v>
      </c>
    </row>
    <row r="74" spans="1:9" ht="39.6" x14ac:dyDescent="0.25">
      <c r="A74" s="44"/>
      <c r="B74" s="45"/>
      <c r="C74" s="46"/>
      <c r="D74" s="53" t="s">
        <v>247</v>
      </c>
      <c r="E74" s="52" t="s">
        <v>248</v>
      </c>
      <c r="F74" s="54">
        <v>0</v>
      </c>
      <c r="G74" s="54">
        <v>0</v>
      </c>
      <c r="H74" s="55">
        <v>0</v>
      </c>
      <c r="I74" s="56" t="e">
        <f t="shared" si="0"/>
        <v>#DIV/0!</v>
      </c>
    </row>
    <row r="75" spans="1:9" ht="26.4" x14ac:dyDescent="0.25">
      <c r="A75" s="44" t="s">
        <v>243</v>
      </c>
      <c r="B75" s="45" t="s">
        <v>300</v>
      </c>
      <c r="C75" s="46"/>
      <c r="D75" s="46"/>
      <c r="E75" s="59" t="s">
        <v>220</v>
      </c>
      <c r="F75" s="47">
        <f>F76+F78+F80+F82+F84+F87+F89+F91</f>
        <v>2250000</v>
      </c>
      <c r="G75" s="47">
        <f>G76+G79+G80+G82+G84+G87+G89+G91</f>
        <v>3744784.6599999997</v>
      </c>
      <c r="H75" s="48">
        <f>H76+H78+H80+H82+H84+H87+H89+H91</f>
        <v>3744784.6599999997</v>
      </c>
      <c r="I75" s="49">
        <f t="shared" si="0"/>
        <v>100</v>
      </c>
    </row>
    <row r="76" spans="1:9" ht="39.6" x14ac:dyDescent="0.25">
      <c r="A76" s="44" t="s">
        <v>243</v>
      </c>
      <c r="B76" s="45" t="s">
        <v>300</v>
      </c>
      <c r="C76" s="46" t="s">
        <v>301</v>
      </c>
      <c r="D76" s="46"/>
      <c r="E76" s="59" t="s">
        <v>302</v>
      </c>
      <c r="F76" s="47">
        <f>F77</f>
        <v>1500000</v>
      </c>
      <c r="G76" s="47">
        <f>G77</f>
        <v>2060389.63</v>
      </c>
      <c r="H76" s="48">
        <f>H77</f>
        <v>2060389.63</v>
      </c>
      <c r="I76" s="49">
        <f t="shared" si="0"/>
        <v>100</v>
      </c>
    </row>
    <row r="77" spans="1:9" ht="39.6" x14ac:dyDescent="0.25">
      <c r="A77" s="44"/>
      <c r="B77" s="45"/>
      <c r="C77" s="46"/>
      <c r="D77" s="53" t="s">
        <v>247</v>
      </c>
      <c r="E77" s="52" t="s">
        <v>248</v>
      </c>
      <c r="F77" s="54">
        <v>1500000</v>
      </c>
      <c r="G77" s="54">
        <v>2060389.63</v>
      </c>
      <c r="H77" s="55">
        <v>2060389.63</v>
      </c>
      <c r="I77" s="56">
        <f t="shared" si="0"/>
        <v>100</v>
      </c>
    </row>
    <row r="78" spans="1:9" ht="39.6" x14ac:dyDescent="0.25">
      <c r="A78" s="44" t="s">
        <v>243</v>
      </c>
      <c r="B78" s="45" t="s">
        <v>300</v>
      </c>
      <c r="C78" s="46" t="s">
        <v>303</v>
      </c>
      <c r="D78" s="46"/>
      <c r="E78" s="59" t="s">
        <v>304</v>
      </c>
      <c r="F78" s="47">
        <f>F79</f>
        <v>600000</v>
      </c>
      <c r="G78" s="47">
        <f>G79</f>
        <v>649828.59</v>
      </c>
      <c r="H78" s="48">
        <f>H79</f>
        <v>649828.59</v>
      </c>
      <c r="I78" s="49">
        <f t="shared" ref="I78:I151" si="1">H78/G78*100</f>
        <v>100</v>
      </c>
    </row>
    <row r="79" spans="1:9" ht="39.6" x14ac:dyDescent="0.25">
      <c r="A79" s="44"/>
      <c r="B79" s="45"/>
      <c r="C79" s="46"/>
      <c r="D79" s="53" t="s">
        <v>247</v>
      </c>
      <c r="E79" s="52" t="s">
        <v>248</v>
      </c>
      <c r="F79" s="54">
        <v>600000</v>
      </c>
      <c r="G79" s="54">
        <v>649828.59</v>
      </c>
      <c r="H79" s="55">
        <v>649828.59</v>
      </c>
      <c r="I79" s="56">
        <f t="shared" si="1"/>
        <v>100</v>
      </c>
    </row>
    <row r="80" spans="1:9" ht="66" x14ac:dyDescent="0.25">
      <c r="A80" s="44" t="s">
        <v>243</v>
      </c>
      <c r="B80" s="45" t="s">
        <v>300</v>
      </c>
      <c r="C80" s="46" t="s">
        <v>305</v>
      </c>
      <c r="D80" s="46"/>
      <c r="E80" s="59" t="s">
        <v>306</v>
      </c>
      <c r="F80" s="47">
        <f>F81</f>
        <v>0</v>
      </c>
      <c r="G80" s="47">
        <v>24154</v>
      </c>
      <c r="H80" s="48">
        <v>24154</v>
      </c>
      <c r="I80" s="49">
        <f t="shared" si="1"/>
        <v>100</v>
      </c>
    </row>
    <row r="81" spans="1:9" x14ac:dyDescent="0.25">
      <c r="A81" s="44"/>
      <c r="B81" s="45"/>
      <c r="C81" s="46"/>
      <c r="D81" s="53" t="s">
        <v>255</v>
      </c>
      <c r="E81" s="52" t="s">
        <v>256</v>
      </c>
      <c r="F81" s="54">
        <v>0</v>
      </c>
      <c r="G81" s="47">
        <v>24154</v>
      </c>
      <c r="H81" s="48">
        <v>24154</v>
      </c>
      <c r="I81" s="56">
        <f t="shared" si="1"/>
        <v>100</v>
      </c>
    </row>
    <row r="82" spans="1:9" ht="39.6" x14ac:dyDescent="0.25">
      <c r="A82" s="44" t="s">
        <v>243</v>
      </c>
      <c r="B82" s="45" t="s">
        <v>300</v>
      </c>
      <c r="C82" s="46" t="s">
        <v>307</v>
      </c>
      <c r="D82" s="46"/>
      <c r="E82" s="59" t="s">
        <v>308</v>
      </c>
      <c r="F82" s="47">
        <f>F83</f>
        <v>0</v>
      </c>
      <c r="G82" s="47">
        <f>G83</f>
        <v>0</v>
      </c>
      <c r="H82" s="48">
        <f>H83</f>
        <v>0</v>
      </c>
      <c r="I82" s="49" t="e">
        <f t="shared" si="1"/>
        <v>#DIV/0!</v>
      </c>
    </row>
    <row r="83" spans="1:9" ht="39.6" x14ac:dyDescent="0.25">
      <c r="A83" s="44"/>
      <c r="B83" s="45"/>
      <c r="C83" s="46"/>
      <c r="D83" s="53" t="s">
        <v>247</v>
      </c>
      <c r="E83" s="52" t="s">
        <v>248</v>
      </c>
      <c r="F83" s="54">
        <v>0</v>
      </c>
      <c r="G83" s="54">
        <v>0</v>
      </c>
      <c r="H83" s="55">
        <v>0</v>
      </c>
      <c r="I83" s="56" t="e">
        <f t="shared" si="1"/>
        <v>#DIV/0!</v>
      </c>
    </row>
    <row r="84" spans="1:9" ht="79.2" x14ac:dyDescent="0.25">
      <c r="A84" s="44" t="s">
        <v>243</v>
      </c>
      <c r="B84" s="45" t="s">
        <v>300</v>
      </c>
      <c r="C84" s="46" t="s">
        <v>309</v>
      </c>
      <c r="D84" s="46"/>
      <c r="E84" s="59" t="s">
        <v>310</v>
      </c>
      <c r="F84" s="47">
        <f>F85+F86</f>
        <v>0</v>
      </c>
      <c r="G84" s="47">
        <f>G85+G86</f>
        <v>657095.61</v>
      </c>
      <c r="H84" s="48">
        <f>H85+H86</f>
        <v>657095.61</v>
      </c>
      <c r="I84" s="49">
        <f t="shared" si="1"/>
        <v>100</v>
      </c>
    </row>
    <row r="85" spans="1:9" ht="39.6" x14ac:dyDescent="0.25">
      <c r="A85" s="44"/>
      <c r="B85" s="45"/>
      <c r="C85" s="46"/>
      <c r="D85" s="53" t="s">
        <v>247</v>
      </c>
      <c r="E85" s="52" t="s">
        <v>248</v>
      </c>
      <c r="F85" s="54">
        <v>0</v>
      </c>
      <c r="G85" s="54">
        <v>318975.2</v>
      </c>
      <c r="H85" s="55">
        <v>318975.2</v>
      </c>
      <c r="I85" s="56">
        <f t="shared" si="1"/>
        <v>100</v>
      </c>
    </row>
    <row r="86" spans="1:9" x14ac:dyDescent="0.25">
      <c r="A86" s="44"/>
      <c r="B86" s="45"/>
      <c r="C86" s="46"/>
      <c r="D86" s="53" t="s">
        <v>255</v>
      </c>
      <c r="E86" s="52" t="s">
        <v>256</v>
      </c>
      <c r="F86" s="54">
        <v>0</v>
      </c>
      <c r="G86" s="54">
        <v>338120.41</v>
      </c>
      <c r="H86" s="55">
        <v>338120.41</v>
      </c>
      <c r="I86" s="56">
        <f t="shared" si="1"/>
        <v>100</v>
      </c>
    </row>
    <row r="87" spans="1:9" ht="66" x14ac:dyDescent="0.25">
      <c r="A87" s="44" t="s">
        <v>243</v>
      </c>
      <c r="B87" s="45" t="s">
        <v>300</v>
      </c>
      <c r="C87" s="46" t="s">
        <v>311</v>
      </c>
      <c r="D87" s="46"/>
      <c r="E87" s="59" t="s">
        <v>312</v>
      </c>
      <c r="F87" s="47">
        <f>F88</f>
        <v>0</v>
      </c>
      <c r="G87" s="47">
        <f>G88</f>
        <v>0</v>
      </c>
      <c r="H87" s="48">
        <f>H88</f>
        <v>0</v>
      </c>
      <c r="I87" s="49">
        <v>0</v>
      </c>
    </row>
    <row r="88" spans="1:9" x14ac:dyDescent="0.25">
      <c r="A88" s="44"/>
      <c r="B88" s="45"/>
      <c r="C88" s="46"/>
      <c r="D88" s="53" t="s">
        <v>255</v>
      </c>
      <c r="E88" s="52" t="s">
        <v>256</v>
      </c>
      <c r="F88" s="54">
        <v>0</v>
      </c>
      <c r="G88" s="54">
        <v>0</v>
      </c>
      <c r="H88" s="55">
        <v>0</v>
      </c>
      <c r="I88" s="56">
        <v>0</v>
      </c>
    </row>
    <row r="89" spans="1:9" ht="39.6" x14ac:dyDescent="0.25">
      <c r="A89" s="44" t="s">
        <v>243</v>
      </c>
      <c r="B89" s="45" t="s">
        <v>300</v>
      </c>
      <c r="C89" s="46" t="s">
        <v>313</v>
      </c>
      <c r="D89" s="46"/>
      <c r="E89" s="59" t="s">
        <v>314</v>
      </c>
      <c r="F89" s="47">
        <f>F90</f>
        <v>150000</v>
      </c>
      <c r="G89" s="47">
        <f>G90</f>
        <v>353316.83</v>
      </c>
      <c r="H89" s="48">
        <f>H90</f>
        <v>353316.83</v>
      </c>
      <c r="I89" s="49">
        <f t="shared" si="1"/>
        <v>100</v>
      </c>
    </row>
    <row r="90" spans="1:9" ht="39.6" x14ac:dyDescent="0.25">
      <c r="A90" s="44"/>
      <c r="B90" s="45"/>
      <c r="C90" s="46"/>
      <c r="D90" s="53" t="s">
        <v>247</v>
      </c>
      <c r="E90" s="52" t="s">
        <v>248</v>
      </c>
      <c r="F90" s="54">
        <v>150000</v>
      </c>
      <c r="G90" s="54">
        <v>353316.83</v>
      </c>
      <c r="H90" s="55">
        <v>353316.83</v>
      </c>
      <c r="I90" s="56">
        <f t="shared" si="1"/>
        <v>100</v>
      </c>
    </row>
    <row r="91" spans="1:9" ht="39.6" x14ac:dyDescent="0.25">
      <c r="A91" s="44" t="s">
        <v>243</v>
      </c>
      <c r="B91" s="45" t="s">
        <v>300</v>
      </c>
      <c r="C91" s="46" t="s">
        <v>315</v>
      </c>
      <c r="D91" s="46"/>
      <c r="E91" s="59" t="s">
        <v>316</v>
      </c>
      <c r="F91" s="47">
        <f>F92</f>
        <v>0</v>
      </c>
      <c r="G91" s="47">
        <f>G92</f>
        <v>0</v>
      </c>
      <c r="H91" s="48">
        <f>H92</f>
        <v>0</v>
      </c>
      <c r="I91" s="49">
        <v>0</v>
      </c>
    </row>
    <row r="92" spans="1:9" ht="39.6" x14ac:dyDescent="0.25">
      <c r="A92" s="44"/>
      <c r="B92" s="45"/>
      <c r="C92" s="46"/>
      <c r="D92" s="53" t="s">
        <v>247</v>
      </c>
      <c r="E92" s="52" t="s">
        <v>248</v>
      </c>
      <c r="F92" s="54">
        <v>0</v>
      </c>
      <c r="G92" s="54">
        <v>0</v>
      </c>
      <c r="H92" s="55">
        <v>0</v>
      </c>
      <c r="I92" s="56">
        <v>0</v>
      </c>
    </row>
    <row r="93" spans="1:9" ht="26.4" x14ac:dyDescent="0.25">
      <c r="A93" s="44" t="s">
        <v>317</v>
      </c>
      <c r="B93" s="45"/>
      <c r="C93" s="46"/>
      <c r="D93" s="46"/>
      <c r="E93" s="57" t="s">
        <v>318</v>
      </c>
      <c r="F93" s="47">
        <f>F94+F110+F136</f>
        <v>9209285</v>
      </c>
      <c r="G93" s="47">
        <f>G94+G110+G136</f>
        <v>12636717.52</v>
      </c>
      <c r="H93" s="47">
        <f>H94+H110+H136</f>
        <v>10316044.719999999</v>
      </c>
      <c r="I93" s="109">
        <f t="shared" si="1"/>
        <v>81.635477754985843</v>
      </c>
    </row>
    <row r="94" spans="1:9" x14ac:dyDescent="0.25">
      <c r="A94" s="44" t="s">
        <v>317</v>
      </c>
      <c r="B94" s="45" t="s">
        <v>235</v>
      </c>
      <c r="C94" s="46"/>
      <c r="D94" s="46"/>
      <c r="E94" s="61" t="s">
        <v>221</v>
      </c>
      <c r="F94" s="47">
        <f>F95+F97+F99+F101+F103+F108</f>
        <v>4212000</v>
      </c>
      <c r="G94" s="47">
        <f>G95+G97+G99+G101+G103+G105+G108</f>
        <v>653672.51</v>
      </c>
      <c r="H94" s="47">
        <v>653672.51</v>
      </c>
      <c r="I94" s="49">
        <f t="shared" si="1"/>
        <v>100</v>
      </c>
    </row>
    <row r="95" spans="1:9" ht="26.4" x14ac:dyDescent="0.25">
      <c r="A95" s="44" t="s">
        <v>317</v>
      </c>
      <c r="B95" s="45" t="s">
        <v>235</v>
      </c>
      <c r="C95" s="46" t="s">
        <v>319</v>
      </c>
      <c r="D95" s="46"/>
      <c r="E95" s="59" t="s">
        <v>320</v>
      </c>
      <c r="F95" s="47">
        <f>F96</f>
        <v>10000</v>
      </c>
      <c r="G95" s="47">
        <f>G96</f>
        <v>23619</v>
      </c>
      <c r="H95" s="48">
        <f>H96</f>
        <v>23619</v>
      </c>
      <c r="I95" s="49">
        <v>0</v>
      </c>
    </row>
    <row r="96" spans="1:9" ht="39.6" x14ac:dyDescent="0.25">
      <c r="A96" s="44"/>
      <c r="B96" s="45"/>
      <c r="C96" s="46"/>
      <c r="D96" s="53" t="s">
        <v>247</v>
      </c>
      <c r="E96" s="52" t="s">
        <v>248</v>
      </c>
      <c r="F96" s="54">
        <v>10000</v>
      </c>
      <c r="G96" s="54">
        <v>23619</v>
      </c>
      <c r="H96" s="55">
        <v>23619</v>
      </c>
      <c r="I96" s="56">
        <v>0</v>
      </c>
    </row>
    <row r="97" spans="1:9" ht="39.6" x14ac:dyDescent="0.25">
      <c r="A97" s="44" t="s">
        <v>317</v>
      </c>
      <c r="B97" s="45" t="s">
        <v>235</v>
      </c>
      <c r="C97" s="46" t="s">
        <v>321</v>
      </c>
      <c r="D97" s="53"/>
      <c r="E97" s="59" t="s">
        <v>322</v>
      </c>
      <c r="F97" s="47">
        <f>F98</f>
        <v>200000</v>
      </c>
      <c r="G97" s="47">
        <f>G98</f>
        <v>84033.919999999998</v>
      </c>
      <c r="H97" s="48">
        <f>H98</f>
        <v>84033.919999999998</v>
      </c>
      <c r="I97" s="49">
        <f t="shared" si="1"/>
        <v>100</v>
      </c>
    </row>
    <row r="98" spans="1:9" ht="39.6" x14ac:dyDescent="0.25">
      <c r="A98" s="44"/>
      <c r="B98" s="45"/>
      <c r="C98" s="46"/>
      <c r="D98" s="53" t="s">
        <v>247</v>
      </c>
      <c r="E98" s="52" t="s">
        <v>248</v>
      </c>
      <c r="F98" s="54">
        <v>200000</v>
      </c>
      <c r="G98" s="54">
        <v>84033.919999999998</v>
      </c>
      <c r="H98" s="55">
        <v>84033.919999999998</v>
      </c>
      <c r="I98" s="56">
        <f t="shared" si="1"/>
        <v>100</v>
      </c>
    </row>
    <row r="99" spans="1:9" ht="26.4" x14ac:dyDescent="0.25">
      <c r="A99" s="44" t="s">
        <v>317</v>
      </c>
      <c r="B99" s="45" t="s">
        <v>235</v>
      </c>
      <c r="C99" s="46" t="s">
        <v>323</v>
      </c>
      <c r="D99" s="46"/>
      <c r="E99" s="61" t="s">
        <v>324</v>
      </c>
      <c r="F99" s="47">
        <f>F100</f>
        <v>200000</v>
      </c>
      <c r="G99" s="47">
        <f>G100</f>
        <v>241472.31</v>
      </c>
      <c r="H99" s="48">
        <f>H100</f>
        <v>241472.31</v>
      </c>
      <c r="I99" s="49">
        <f t="shared" si="1"/>
        <v>100</v>
      </c>
    </row>
    <row r="100" spans="1:9" ht="39.6" x14ac:dyDescent="0.25">
      <c r="A100" s="44"/>
      <c r="B100" s="45"/>
      <c r="C100" s="46"/>
      <c r="D100" s="53" t="s">
        <v>247</v>
      </c>
      <c r="E100" s="52" t="s">
        <v>248</v>
      </c>
      <c r="F100" s="54">
        <v>200000</v>
      </c>
      <c r="G100" s="54">
        <v>241472.31</v>
      </c>
      <c r="H100" s="55">
        <v>241472.31</v>
      </c>
      <c r="I100" s="56">
        <f t="shared" si="1"/>
        <v>100</v>
      </c>
    </row>
    <row r="101" spans="1:9" ht="26.4" x14ac:dyDescent="0.25">
      <c r="A101" s="44" t="s">
        <v>317</v>
      </c>
      <c r="B101" s="45" t="s">
        <v>235</v>
      </c>
      <c r="C101" s="46" t="s">
        <v>325</v>
      </c>
      <c r="D101" s="46"/>
      <c r="E101" s="61" t="s">
        <v>326</v>
      </c>
      <c r="F101" s="47">
        <f>F102</f>
        <v>10000</v>
      </c>
      <c r="G101" s="47">
        <f>G102</f>
        <v>234547.28</v>
      </c>
      <c r="H101" s="48">
        <f>H102</f>
        <v>234547.28</v>
      </c>
      <c r="I101" s="49">
        <f t="shared" si="1"/>
        <v>100</v>
      </c>
    </row>
    <row r="102" spans="1:9" ht="39.6" x14ac:dyDescent="0.25">
      <c r="A102" s="44"/>
      <c r="B102" s="45"/>
      <c r="C102" s="46"/>
      <c r="D102" s="53" t="s">
        <v>247</v>
      </c>
      <c r="E102" s="52" t="s">
        <v>248</v>
      </c>
      <c r="F102" s="54">
        <v>10000</v>
      </c>
      <c r="G102" s="54">
        <v>234547.28</v>
      </c>
      <c r="H102" s="55">
        <v>234547.28</v>
      </c>
      <c r="I102" s="56">
        <f t="shared" si="1"/>
        <v>100</v>
      </c>
    </row>
    <row r="103" spans="1:9" ht="26.4" x14ac:dyDescent="0.25">
      <c r="A103" s="44" t="s">
        <v>317</v>
      </c>
      <c r="B103" s="45" t="s">
        <v>235</v>
      </c>
      <c r="C103" s="101" t="s">
        <v>396</v>
      </c>
      <c r="D103" s="46"/>
      <c r="E103" s="99" t="s">
        <v>397</v>
      </c>
      <c r="F103" s="47">
        <f>F104</f>
        <v>1179000</v>
      </c>
      <c r="G103" s="47">
        <f>G104</f>
        <v>0</v>
      </c>
      <c r="H103" s="48">
        <f>H104</f>
        <v>0</v>
      </c>
      <c r="I103" s="49" t="e">
        <f t="shared" si="1"/>
        <v>#DIV/0!</v>
      </c>
    </row>
    <row r="104" spans="1:9" ht="39.6" x14ac:dyDescent="0.25">
      <c r="A104" s="44"/>
      <c r="B104" s="45"/>
      <c r="C104" s="46"/>
      <c r="D104" s="53" t="s">
        <v>327</v>
      </c>
      <c r="E104" s="52" t="s">
        <v>328</v>
      </c>
      <c r="F104" s="54">
        <v>1179000</v>
      </c>
      <c r="G104" s="54">
        <v>0</v>
      </c>
      <c r="H104" s="55">
        <v>0</v>
      </c>
      <c r="I104" s="56" t="e">
        <f t="shared" si="1"/>
        <v>#DIV/0!</v>
      </c>
    </row>
    <row r="105" spans="1:9" ht="66" x14ac:dyDescent="0.25">
      <c r="A105" s="44"/>
      <c r="B105" s="45"/>
      <c r="C105" s="100" t="s">
        <v>401</v>
      </c>
      <c r="D105" s="100"/>
      <c r="E105" s="62" t="s">
        <v>402</v>
      </c>
      <c r="F105" s="54">
        <f>F106</f>
        <v>2613000</v>
      </c>
      <c r="G105" s="54">
        <v>70000</v>
      </c>
      <c r="H105" s="54">
        <v>70000</v>
      </c>
      <c r="I105" s="56">
        <f t="shared" si="1"/>
        <v>100</v>
      </c>
    </row>
    <row r="106" spans="1:9" ht="52.8" x14ac:dyDescent="0.25">
      <c r="A106" s="44"/>
      <c r="B106" s="45"/>
      <c r="C106" s="100" t="s">
        <v>403</v>
      </c>
      <c r="D106" s="100"/>
      <c r="E106" s="62" t="s">
        <v>404</v>
      </c>
      <c r="F106" s="54">
        <f>F108</f>
        <v>2613000</v>
      </c>
      <c r="G106" s="54">
        <v>0</v>
      </c>
      <c r="H106" s="55">
        <v>0</v>
      </c>
      <c r="I106" s="56" t="e">
        <f t="shared" si="1"/>
        <v>#DIV/0!</v>
      </c>
    </row>
    <row r="107" spans="1:9" ht="79.2" x14ac:dyDescent="0.25">
      <c r="A107" s="44"/>
      <c r="B107" s="45"/>
      <c r="C107" s="105" t="s">
        <v>408</v>
      </c>
      <c r="D107" s="105"/>
      <c r="E107" s="62" t="s">
        <v>409</v>
      </c>
      <c r="F107" s="54"/>
      <c r="G107" s="54">
        <v>70000</v>
      </c>
      <c r="H107" s="55">
        <v>70000</v>
      </c>
      <c r="I107" s="56">
        <f t="shared" si="1"/>
        <v>100</v>
      </c>
    </row>
    <row r="108" spans="1:9" ht="52.8" x14ac:dyDescent="0.25">
      <c r="A108" s="44" t="s">
        <v>317</v>
      </c>
      <c r="B108" s="45" t="s">
        <v>235</v>
      </c>
      <c r="C108" s="46" t="s">
        <v>399</v>
      </c>
      <c r="D108" s="46"/>
      <c r="E108" s="99" t="s">
        <v>400</v>
      </c>
      <c r="F108" s="47">
        <f>F109</f>
        <v>2613000</v>
      </c>
      <c r="G108" s="47">
        <f>G109</f>
        <v>0</v>
      </c>
      <c r="H108" s="48">
        <f>H109</f>
        <v>0</v>
      </c>
      <c r="I108" s="49">
        <v>0</v>
      </c>
    </row>
    <row r="109" spans="1:9" ht="26.4" x14ac:dyDescent="0.25">
      <c r="A109" s="44"/>
      <c r="B109" s="45"/>
      <c r="C109" s="46"/>
      <c r="D109" s="53" t="s">
        <v>370</v>
      </c>
      <c r="E109" s="99" t="s">
        <v>371</v>
      </c>
      <c r="F109" s="54">
        <v>2613000</v>
      </c>
      <c r="G109" s="54">
        <v>0</v>
      </c>
      <c r="H109" s="55">
        <v>0</v>
      </c>
      <c r="I109" s="56">
        <v>0</v>
      </c>
    </row>
    <row r="110" spans="1:9" x14ac:dyDescent="0.25">
      <c r="A110" s="44" t="s">
        <v>317</v>
      </c>
      <c r="B110" s="45" t="s">
        <v>237</v>
      </c>
      <c r="C110" s="46"/>
      <c r="D110" s="46"/>
      <c r="E110" s="59" t="s">
        <v>222</v>
      </c>
      <c r="F110" s="47">
        <f>F111+F114+F116+F118+F120+F122+F128+F131+F134</f>
        <v>2750200</v>
      </c>
      <c r="G110" s="47">
        <f>G111+G114+G116+G118+G120+G122+G124+G126+G128+G131+G134</f>
        <v>6998155.1300000008</v>
      </c>
      <c r="H110" s="47">
        <f>H111+H114+H116+H118+H120+H122+H124+H126+H128+H131+H134</f>
        <v>4850078.18</v>
      </c>
      <c r="I110" s="49">
        <f t="shared" si="1"/>
        <v>69.305096699106741</v>
      </c>
    </row>
    <row r="111" spans="1:9" ht="26.4" x14ac:dyDescent="0.25">
      <c r="A111" s="44" t="s">
        <v>317</v>
      </c>
      <c r="B111" s="45" t="s">
        <v>237</v>
      </c>
      <c r="C111" s="46" t="s">
        <v>329</v>
      </c>
      <c r="D111" s="53"/>
      <c r="E111" s="62" t="s">
        <v>330</v>
      </c>
      <c r="F111" s="47">
        <f>F112</f>
        <v>10000</v>
      </c>
      <c r="G111" s="47">
        <f>G112+G113</f>
        <v>217283.01</v>
      </c>
      <c r="H111" s="48">
        <v>187283.01</v>
      </c>
      <c r="I111" s="49">
        <f t="shared" si="1"/>
        <v>86.193122048520962</v>
      </c>
    </row>
    <row r="112" spans="1:9" ht="39.6" x14ac:dyDescent="0.25">
      <c r="A112" s="44"/>
      <c r="B112" s="45"/>
      <c r="C112" s="46"/>
      <c r="D112" s="53" t="s">
        <v>247</v>
      </c>
      <c r="E112" s="52" t="s">
        <v>248</v>
      </c>
      <c r="F112" s="54">
        <v>10000</v>
      </c>
      <c r="G112" s="54">
        <v>217283.01</v>
      </c>
      <c r="H112" s="55">
        <v>187283.01</v>
      </c>
      <c r="I112" s="56">
        <f t="shared" si="1"/>
        <v>86.193122048520962</v>
      </c>
    </row>
    <row r="113" spans="1:9" x14ac:dyDescent="0.25">
      <c r="A113" s="44"/>
      <c r="B113" s="45"/>
      <c r="C113" s="46"/>
      <c r="D113" s="53" t="s">
        <v>249</v>
      </c>
      <c r="E113" s="52" t="s">
        <v>250</v>
      </c>
      <c r="F113" s="54">
        <v>0</v>
      </c>
      <c r="G113" s="54">
        <v>0</v>
      </c>
      <c r="H113" s="55"/>
      <c r="I113" s="56" t="e">
        <f t="shared" si="1"/>
        <v>#DIV/0!</v>
      </c>
    </row>
    <row r="114" spans="1:9" ht="52.8" x14ac:dyDescent="0.25">
      <c r="A114" s="44" t="s">
        <v>317</v>
      </c>
      <c r="B114" s="45" t="s">
        <v>237</v>
      </c>
      <c r="C114" s="46" t="s">
        <v>331</v>
      </c>
      <c r="D114" s="46"/>
      <c r="E114" s="63" t="s">
        <v>332</v>
      </c>
      <c r="F114" s="47">
        <f>F115</f>
        <v>470000</v>
      </c>
      <c r="G114" s="47">
        <f>G115</f>
        <v>403977.57</v>
      </c>
      <c r="H114" s="48">
        <f>H115</f>
        <v>403977.57</v>
      </c>
      <c r="I114" s="49">
        <f t="shared" si="1"/>
        <v>100</v>
      </c>
    </row>
    <row r="115" spans="1:9" ht="39.6" x14ac:dyDescent="0.25">
      <c r="A115" s="44"/>
      <c r="B115" s="45"/>
      <c r="C115" s="46"/>
      <c r="D115" s="53" t="s">
        <v>247</v>
      </c>
      <c r="E115" s="52" t="s">
        <v>248</v>
      </c>
      <c r="F115" s="54">
        <v>470000</v>
      </c>
      <c r="G115" s="54">
        <v>403977.57</v>
      </c>
      <c r="H115" s="55">
        <v>403977.57</v>
      </c>
      <c r="I115" s="56">
        <f t="shared" si="1"/>
        <v>100</v>
      </c>
    </row>
    <row r="116" spans="1:9" ht="39.6" x14ac:dyDescent="0.25">
      <c r="A116" s="44" t="s">
        <v>317</v>
      </c>
      <c r="B116" s="45" t="s">
        <v>237</v>
      </c>
      <c r="C116" s="46" t="s">
        <v>333</v>
      </c>
      <c r="D116" s="46"/>
      <c r="E116" s="59" t="s">
        <v>334</v>
      </c>
      <c r="F116" s="47">
        <v>100000</v>
      </c>
      <c r="G116" s="47">
        <f>G117</f>
        <v>412363.38</v>
      </c>
      <c r="H116" s="47">
        <f>H117</f>
        <v>290760</v>
      </c>
      <c r="I116" s="49">
        <f t="shared" si="1"/>
        <v>70.510625846553111</v>
      </c>
    </row>
    <row r="117" spans="1:9" ht="39.6" x14ac:dyDescent="0.25">
      <c r="A117" s="44"/>
      <c r="B117" s="45"/>
      <c r="C117" s="46"/>
      <c r="D117" s="53" t="s">
        <v>247</v>
      </c>
      <c r="E117" s="52" t="s">
        <v>248</v>
      </c>
      <c r="F117" s="54">
        <v>100000</v>
      </c>
      <c r="G117" s="54">
        <v>412363.38</v>
      </c>
      <c r="H117" s="55">
        <v>290760</v>
      </c>
      <c r="I117" s="56">
        <f t="shared" si="1"/>
        <v>70.510625846553111</v>
      </c>
    </row>
    <row r="118" spans="1:9" ht="79.2" x14ac:dyDescent="0.25">
      <c r="A118" s="44" t="s">
        <v>317</v>
      </c>
      <c r="B118" s="45" t="s">
        <v>237</v>
      </c>
      <c r="C118" s="46" t="s">
        <v>335</v>
      </c>
      <c r="D118" s="46"/>
      <c r="E118" s="59" t="s">
        <v>336</v>
      </c>
      <c r="F118" s="47">
        <f>F119</f>
        <v>0</v>
      </c>
      <c r="G118" s="47">
        <f>G119</f>
        <v>0</v>
      </c>
      <c r="H118" s="48">
        <f>H119</f>
        <v>0</v>
      </c>
      <c r="I118" s="49" t="e">
        <f t="shared" si="1"/>
        <v>#DIV/0!</v>
      </c>
    </row>
    <row r="119" spans="1:9" x14ac:dyDescent="0.25">
      <c r="A119" s="44"/>
      <c r="B119" s="45"/>
      <c r="C119" s="46"/>
      <c r="D119" s="53" t="s">
        <v>249</v>
      </c>
      <c r="E119" s="52" t="s">
        <v>250</v>
      </c>
      <c r="F119" s="54">
        <v>0</v>
      </c>
      <c r="G119" s="54">
        <v>0</v>
      </c>
      <c r="H119" s="55">
        <v>0</v>
      </c>
      <c r="I119" s="56" t="e">
        <f t="shared" si="1"/>
        <v>#DIV/0!</v>
      </c>
    </row>
    <row r="120" spans="1:9" ht="39.6" x14ac:dyDescent="0.25">
      <c r="A120" s="44" t="s">
        <v>317</v>
      </c>
      <c r="B120" s="45" t="s">
        <v>237</v>
      </c>
      <c r="C120" s="46" t="s">
        <v>337</v>
      </c>
      <c r="D120" s="46"/>
      <c r="E120" s="59" t="s">
        <v>338</v>
      </c>
      <c r="F120" s="47">
        <f>F121</f>
        <v>0</v>
      </c>
      <c r="G120" s="47">
        <f>G121</f>
        <v>79203</v>
      </c>
      <c r="H120" s="48">
        <f>H121</f>
        <v>79203</v>
      </c>
      <c r="I120" s="49">
        <f t="shared" si="1"/>
        <v>100</v>
      </c>
    </row>
    <row r="121" spans="1:9" x14ac:dyDescent="0.25">
      <c r="A121" s="44" t="s">
        <v>317</v>
      </c>
      <c r="B121" s="45"/>
      <c r="C121" s="46"/>
      <c r="D121" s="53" t="s">
        <v>255</v>
      </c>
      <c r="E121" s="52" t="s">
        <v>256</v>
      </c>
      <c r="F121" s="54">
        <v>0</v>
      </c>
      <c r="G121" s="54">
        <v>79203</v>
      </c>
      <c r="H121" s="55">
        <v>79203</v>
      </c>
      <c r="I121" s="56">
        <f t="shared" si="1"/>
        <v>100</v>
      </c>
    </row>
    <row r="122" spans="1:9" ht="79.2" x14ac:dyDescent="0.25">
      <c r="A122" s="44" t="s">
        <v>317</v>
      </c>
      <c r="B122" s="45" t="s">
        <v>237</v>
      </c>
      <c r="C122" s="46" t="s">
        <v>339</v>
      </c>
      <c r="D122" s="46"/>
      <c r="E122" s="59" t="s">
        <v>340</v>
      </c>
      <c r="F122" s="47">
        <f>F123</f>
        <v>0</v>
      </c>
      <c r="G122" s="47">
        <v>0</v>
      </c>
      <c r="H122" s="48">
        <v>0</v>
      </c>
      <c r="I122" s="49" t="e">
        <f t="shared" si="1"/>
        <v>#DIV/0!</v>
      </c>
    </row>
    <row r="123" spans="1:9" x14ac:dyDescent="0.25">
      <c r="A123" s="44"/>
      <c r="B123" s="45"/>
      <c r="C123" s="46"/>
      <c r="D123" s="53" t="s">
        <v>249</v>
      </c>
      <c r="E123" s="52" t="s">
        <v>250</v>
      </c>
      <c r="F123" s="54">
        <v>0</v>
      </c>
      <c r="G123" s="54">
        <v>0</v>
      </c>
      <c r="H123" s="55">
        <v>0</v>
      </c>
      <c r="I123" s="56" t="e">
        <f t="shared" si="1"/>
        <v>#DIV/0!</v>
      </c>
    </row>
    <row r="124" spans="1:9" ht="26.4" x14ac:dyDescent="0.25">
      <c r="A124" s="44"/>
      <c r="B124" s="45"/>
      <c r="C124" s="46" t="s">
        <v>410</v>
      </c>
      <c r="D124" s="53"/>
      <c r="E124" s="106" t="s">
        <v>411</v>
      </c>
      <c r="F124" s="54"/>
      <c r="G124" s="47">
        <v>180000</v>
      </c>
      <c r="H124" s="48">
        <v>180000</v>
      </c>
      <c r="I124" s="56">
        <f t="shared" si="1"/>
        <v>100</v>
      </c>
    </row>
    <row r="125" spans="1:9" ht="39.6" x14ac:dyDescent="0.25">
      <c r="A125" s="44"/>
      <c r="B125" s="45"/>
      <c r="C125" s="46"/>
      <c r="D125" s="53" t="s">
        <v>247</v>
      </c>
      <c r="E125" s="52" t="s">
        <v>248</v>
      </c>
      <c r="F125" s="54"/>
      <c r="G125" s="54">
        <v>180000</v>
      </c>
      <c r="H125" s="55">
        <v>180000</v>
      </c>
      <c r="I125" s="56">
        <f t="shared" si="1"/>
        <v>100</v>
      </c>
    </row>
    <row r="126" spans="1:9" ht="26.4" x14ac:dyDescent="0.25">
      <c r="A126" s="44"/>
      <c r="B126" s="45"/>
      <c r="C126" s="46" t="s">
        <v>412</v>
      </c>
      <c r="D126" s="53"/>
      <c r="E126" s="106" t="s">
        <v>413</v>
      </c>
      <c r="F126" s="54"/>
      <c r="G126" s="47">
        <v>1157521.96</v>
      </c>
      <c r="H126" s="48">
        <v>1157521.96</v>
      </c>
      <c r="I126" s="56">
        <f t="shared" si="1"/>
        <v>100</v>
      </c>
    </row>
    <row r="127" spans="1:9" ht="39.6" x14ac:dyDescent="0.25">
      <c r="A127" s="44"/>
      <c r="B127" s="45"/>
      <c r="C127" s="46"/>
      <c r="D127" s="53" t="s">
        <v>247</v>
      </c>
      <c r="E127" s="52" t="s">
        <v>248</v>
      </c>
      <c r="F127" s="54"/>
      <c r="G127" s="54">
        <v>1157521.96</v>
      </c>
      <c r="H127" s="55">
        <v>1157521.96</v>
      </c>
      <c r="I127" s="56">
        <f t="shared" si="1"/>
        <v>100</v>
      </c>
    </row>
    <row r="128" spans="1:9" ht="92.4" x14ac:dyDescent="0.25">
      <c r="A128" s="44" t="s">
        <v>317</v>
      </c>
      <c r="B128" s="45" t="s">
        <v>237</v>
      </c>
      <c r="C128" s="46" t="s">
        <v>341</v>
      </c>
      <c r="D128" s="46"/>
      <c r="E128" s="59" t="s">
        <v>342</v>
      </c>
      <c r="F128" s="47">
        <f>F129</f>
        <v>2170000</v>
      </c>
      <c r="G128" s="47">
        <f>G129+G130</f>
        <v>2551332.64</v>
      </c>
      <c r="H128" s="47">
        <f>H129+H130</f>
        <v>2551332.64</v>
      </c>
      <c r="I128" s="49">
        <v>0</v>
      </c>
    </row>
    <row r="129" spans="1:9" ht="52.8" x14ac:dyDescent="0.25">
      <c r="A129" s="44"/>
      <c r="B129" s="45"/>
      <c r="C129" s="46"/>
      <c r="D129" s="53" t="s">
        <v>327</v>
      </c>
      <c r="E129" s="99" t="s">
        <v>398</v>
      </c>
      <c r="F129" s="54">
        <v>2170000</v>
      </c>
      <c r="G129" s="54">
        <v>0</v>
      </c>
      <c r="H129" s="55">
        <v>0</v>
      </c>
      <c r="I129" s="56">
        <v>0</v>
      </c>
    </row>
    <row r="130" spans="1:9" x14ac:dyDescent="0.25">
      <c r="A130" s="44"/>
      <c r="B130" s="45"/>
      <c r="C130" s="46"/>
      <c r="D130" s="53" t="s">
        <v>255</v>
      </c>
      <c r="E130" s="52" t="s">
        <v>256</v>
      </c>
      <c r="F130" s="54"/>
      <c r="G130" s="54">
        <v>2551332.64</v>
      </c>
      <c r="H130" s="55">
        <v>2551332.64</v>
      </c>
      <c r="I130" s="56">
        <v>0</v>
      </c>
    </row>
    <row r="131" spans="1:9" ht="26.4" x14ac:dyDescent="0.25">
      <c r="A131" s="44" t="s">
        <v>317</v>
      </c>
      <c r="B131" s="45" t="s">
        <v>237</v>
      </c>
      <c r="C131" s="46" t="s">
        <v>343</v>
      </c>
      <c r="D131" s="46"/>
      <c r="E131" s="64" t="s">
        <v>344</v>
      </c>
      <c r="F131" s="47">
        <f>F132</f>
        <v>0</v>
      </c>
      <c r="G131" s="47">
        <f>G132+G133</f>
        <v>1996473.57</v>
      </c>
      <c r="H131" s="47">
        <f>H132+H133</f>
        <v>0</v>
      </c>
      <c r="I131" s="49">
        <f t="shared" si="1"/>
        <v>0</v>
      </c>
    </row>
    <row r="132" spans="1:9" ht="39.6" x14ac:dyDescent="0.25">
      <c r="A132" s="44"/>
      <c r="B132" s="45"/>
      <c r="C132" s="46"/>
      <c r="D132" s="53" t="s">
        <v>247</v>
      </c>
      <c r="E132" s="52" t="s">
        <v>248</v>
      </c>
      <c r="F132" s="54">
        <v>0</v>
      </c>
      <c r="G132" s="54"/>
      <c r="H132" s="55"/>
      <c r="I132" s="56" t="e">
        <f t="shared" si="1"/>
        <v>#DIV/0!</v>
      </c>
    </row>
    <row r="133" spans="1:9" x14ac:dyDescent="0.25">
      <c r="A133" s="44"/>
      <c r="B133" s="45"/>
      <c r="C133" s="46"/>
      <c r="D133" s="53" t="s">
        <v>255</v>
      </c>
      <c r="E133" s="52" t="s">
        <v>256</v>
      </c>
      <c r="F133" s="54"/>
      <c r="G133" s="54">
        <v>1996473.57</v>
      </c>
      <c r="H133" s="55">
        <v>0</v>
      </c>
      <c r="I133" s="56">
        <f t="shared" si="1"/>
        <v>0</v>
      </c>
    </row>
    <row r="134" spans="1:9" ht="30.6" x14ac:dyDescent="0.25">
      <c r="A134" s="44" t="s">
        <v>317</v>
      </c>
      <c r="B134" s="45" t="s">
        <v>237</v>
      </c>
      <c r="C134" s="46" t="s">
        <v>345</v>
      </c>
      <c r="D134" s="46"/>
      <c r="E134" s="64" t="s">
        <v>346</v>
      </c>
      <c r="F134" s="47">
        <f>F135</f>
        <v>200</v>
      </c>
      <c r="G134" s="47">
        <f>G135</f>
        <v>0</v>
      </c>
      <c r="H134" s="48">
        <f>H135</f>
        <v>0</v>
      </c>
      <c r="I134" s="49">
        <v>0</v>
      </c>
    </row>
    <row r="135" spans="1:9" ht="39.6" x14ac:dyDescent="0.25">
      <c r="A135" s="44"/>
      <c r="B135" s="45"/>
      <c r="C135" s="46"/>
      <c r="D135" s="53" t="s">
        <v>247</v>
      </c>
      <c r="E135" s="52" t="s">
        <v>248</v>
      </c>
      <c r="F135" s="54">
        <v>200</v>
      </c>
      <c r="G135" s="54">
        <v>0</v>
      </c>
      <c r="H135" s="55">
        <v>0</v>
      </c>
      <c r="I135" s="56">
        <v>0</v>
      </c>
    </row>
    <row r="136" spans="1:9" x14ac:dyDescent="0.25">
      <c r="A136" s="44" t="s">
        <v>317</v>
      </c>
      <c r="B136" s="45" t="s">
        <v>280</v>
      </c>
      <c r="C136" s="46"/>
      <c r="D136" s="46"/>
      <c r="E136" s="59" t="s">
        <v>223</v>
      </c>
      <c r="F136" s="47">
        <f>F137+F139+F141+F143+F145+F147+F150+F152+F157+F159</f>
        <v>2247085</v>
      </c>
      <c r="G136" s="47">
        <f>G137+G139+G141+G143+G145+G147+G150+G152+G155+G157+G159</f>
        <v>4984889.88</v>
      </c>
      <c r="H136" s="110">
        <f>H137+H139+H141+H143+H145+H147+H150+H152+H155+H157+H159</f>
        <v>4812294.03</v>
      </c>
      <c r="I136" s="109">
        <f t="shared" si="1"/>
        <v>96.537619603344183</v>
      </c>
    </row>
    <row r="137" spans="1:9" ht="52.8" x14ac:dyDescent="0.25">
      <c r="A137" s="44" t="s">
        <v>317</v>
      </c>
      <c r="B137" s="45" t="s">
        <v>280</v>
      </c>
      <c r="C137" s="46" t="s">
        <v>347</v>
      </c>
      <c r="D137" s="46"/>
      <c r="E137" s="59" t="s">
        <v>348</v>
      </c>
      <c r="F137" s="47">
        <f>F138</f>
        <v>100000</v>
      </c>
      <c r="G137" s="47">
        <f>G138</f>
        <v>37689.96</v>
      </c>
      <c r="H137" s="48">
        <f>H138</f>
        <v>37689.96</v>
      </c>
      <c r="I137" s="49">
        <f t="shared" si="1"/>
        <v>100</v>
      </c>
    </row>
    <row r="138" spans="1:9" ht="39.6" x14ac:dyDescent="0.25">
      <c r="A138" s="44"/>
      <c r="B138" s="45"/>
      <c r="C138" s="46"/>
      <c r="D138" s="53" t="s">
        <v>247</v>
      </c>
      <c r="E138" s="52" t="s">
        <v>248</v>
      </c>
      <c r="F138" s="54">
        <v>100000</v>
      </c>
      <c r="G138" s="54">
        <v>37689.96</v>
      </c>
      <c r="H138" s="55">
        <v>37689.96</v>
      </c>
      <c r="I138" s="56">
        <f t="shared" si="1"/>
        <v>100</v>
      </c>
    </row>
    <row r="139" spans="1:9" ht="39.6" x14ac:dyDescent="0.25">
      <c r="A139" s="44" t="s">
        <v>317</v>
      </c>
      <c r="B139" s="45" t="s">
        <v>280</v>
      </c>
      <c r="C139" s="46" t="s">
        <v>349</v>
      </c>
      <c r="D139" s="46"/>
      <c r="E139" s="59" t="s">
        <v>350</v>
      </c>
      <c r="F139" s="47">
        <f>F140</f>
        <v>300000</v>
      </c>
      <c r="G139" s="47">
        <f>G140</f>
        <v>0</v>
      </c>
      <c r="H139" s="48">
        <f>H140</f>
        <v>0</v>
      </c>
      <c r="I139" s="49">
        <v>0</v>
      </c>
    </row>
    <row r="140" spans="1:9" ht="39.6" x14ac:dyDescent="0.25">
      <c r="A140" s="44"/>
      <c r="B140" s="45"/>
      <c r="C140" s="46"/>
      <c r="D140" s="53" t="s">
        <v>247</v>
      </c>
      <c r="E140" s="52" t="s">
        <v>248</v>
      </c>
      <c r="F140" s="54">
        <v>300000</v>
      </c>
      <c r="G140" s="54">
        <v>0</v>
      </c>
      <c r="H140" s="55">
        <v>0</v>
      </c>
      <c r="I140" s="56">
        <v>0</v>
      </c>
    </row>
    <row r="141" spans="1:9" ht="52.8" x14ac:dyDescent="0.25">
      <c r="A141" s="44" t="s">
        <v>317</v>
      </c>
      <c r="B141" s="45" t="s">
        <v>280</v>
      </c>
      <c r="C141" s="46" t="s">
        <v>351</v>
      </c>
      <c r="D141" s="46"/>
      <c r="E141" s="59" t="s">
        <v>352</v>
      </c>
      <c r="F141" s="47">
        <f>F142</f>
        <v>100000</v>
      </c>
      <c r="G141" s="47">
        <f>G142</f>
        <v>16684.87</v>
      </c>
      <c r="H141" s="48">
        <f>H142</f>
        <v>16684.87</v>
      </c>
      <c r="I141" s="49">
        <f t="shared" si="1"/>
        <v>100</v>
      </c>
    </row>
    <row r="142" spans="1:9" ht="39.6" x14ac:dyDescent="0.25">
      <c r="A142" s="44"/>
      <c r="B142" s="45"/>
      <c r="C142" s="46"/>
      <c r="D142" s="53" t="s">
        <v>247</v>
      </c>
      <c r="E142" s="52" t="s">
        <v>248</v>
      </c>
      <c r="F142" s="54">
        <v>100000</v>
      </c>
      <c r="G142" s="54">
        <v>16684.87</v>
      </c>
      <c r="H142" s="55">
        <v>16684.87</v>
      </c>
      <c r="I142" s="56">
        <f t="shared" si="1"/>
        <v>100</v>
      </c>
    </row>
    <row r="143" spans="1:9" ht="26.4" x14ac:dyDescent="0.25">
      <c r="A143" s="44" t="s">
        <v>317</v>
      </c>
      <c r="B143" s="45" t="s">
        <v>280</v>
      </c>
      <c r="C143" s="46" t="s">
        <v>353</v>
      </c>
      <c r="D143" s="46"/>
      <c r="E143" s="59" t="s">
        <v>354</v>
      </c>
      <c r="F143" s="47">
        <f>F144</f>
        <v>800000</v>
      </c>
      <c r="G143" s="47">
        <f>G144</f>
        <v>2194525.5</v>
      </c>
      <c r="H143" s="48">
        <f>H144</f>
        <v>2194356.61</v>
      </c>
      <c r="I143" s="49">
        <f t="shared" si="1"/>
        <v>99.992304031099195</v>
      </c>
    </row>
    <row r="144" spans="1:9" ht="39.6" x14ac:dyDescent="0.25">
      <c r="A144" s="44"/>
      <c r="B144" s="45"/>
      <c r="C144" s="46"/>
      <c r="D144" s="53" t="s">
        <v>247</v>
      </c>
      <c r="E144" s="52" t="s">
        <v>248</v>
      </c>
      <c r="F144" s="54">
        <v>800000</v>
      </c>
      <c r="G144" s="54">
        <v>2194525.5</v>
      </c>
      <c r="H144" s="55">
        <v>2194356.61</v>
      </c>
      <c r="I144" s="56">
        <f t="shared" si="1"/>
        <v>99.992304031099195</v>
      </c>
    </row>
    <row r="145" spans="1:9" ht="26.4" x14ac:dyDescent="0.25">
      <c r="A145" s="44" t="s">
        <v>317</v>
      </c>
      <c r="B145" s="45" t="s">
        <v>280</v>
      </c>
      <c r="C145" s="46" t="s">
        <v>355</v>
      </c>
      <c r="D145" s="46"/>
      <c r="E145" s="59" t="s">
        <v>356</v>
      </c>
      <c r="F145" s="47">
        <f>F146</f>
        <v>30000</v>
      </c>
      <c r="G145" s="47">
        <f>G146</f>
        <v>22344.44</v>
      </c>
      <c r="H145" s="48">
        <f>H146</f>
        <v>22344.44</v>
      </c>
      <c r="I145" s="49">
        <f t="shared" si="1"/>
        <v>100</v>
      </c>
    </row>
    <row r="146" spans="1:9" ht="39.6" x14ac:dyDescent="0.25">
      <c r="A146" s="44"/>
      <c r="B146" s="45"/>
      <c r="C146" s="46"/>
      <c r="D146" s="53" t="s">
        <v>247</v>
      </c>
      <c r="E146" s="52" t="s">
        <v>248</v>
      </c>
      <c r="F146" s="54">
        <v>30000</v>
      </c>
      <c r="G146" s="54">
        <v>22344.44</v>
      </c>
      <c r="H146" s="55">
        <v>22344.44</v>
      </c>
      <c r="I146" s="56">
        <f t="shared" si="1"/>
        <v>100</v>
      </c>
    </row>
    <row r="147" spans="1:9" ht="39.6" x14ac:dyDescent="0.25">
      <c r="A147" s="44" t="s">
        <v>317</v>
      </c>
      <c r="B147" s="45" t="s">
        <v>280</v>
      </c>
      <c r="C147" s="46" t="s">
        <v>357</v>
      </c>
      <c r="D147" s="46"/>
      <c r="E147" s="59" t="s">
        <v>358</v>
      </c>
      <c r="F147" s="47">
        <f>F149</f>
        <v>617085</v>
      </c>
      <c r="G147" s="47">
        <f>G148+G149</f>
        <v>2325068.3200000003</v>
      </c>
      <c r="H147" s="47">
        <f>H148+H149</f>
        <v>2152641.3600000003</v>
      </c>
      <c r="I147" s="49">
        <f t="shared" si="1"/>
        <v>92.584004585293229</v>
      </c>
    </row>
    <row r="148" spans="1:9" ht="92.4" x14ac:dyDescent="0.25">
      <c r="A148" s="44"/>
      <c r="B148" s="45"/>
      <c r="C148" s="46"/>
      <c r="D148" s="53" t="s">
        <v>241</v>
      </c>
      <c r="E148" s="52" t="s">
        <v>242</v>
      </c>
      <c r="F148" s="54"/>
      <c r="G148" s="54">
        <v>7838.64</v>
      </c>
      <c r="H148" s="55">
        <v>7838.64</v>
      </c>
      <c r="I148" s="56">
        <f t="shared" si="1"/>
        <v>100</v>
      </c>
    </row>
    <row r="149" spans="1:9" ht="39.6" x14ac:dyDescent="0.25">
      <c r="A149" s="44"/>
      <c r="B149" s="45"/>
      <c r="C149" s="46"/>
      <c r="D149" s="53" t="s">
        <v>247</v>
      </c>
      <c r="E149" s="52" t="s">
        <v>248</v>
      </c>
      <c r="F149" s="54">
        <v>617085</v>
      </c>
      <c r="G149" s="54">
        <v>2317229.6800000002</v>
      </c>
      <c r="H149" s="55">
        <v>2144802.7200000002</v>
      </c>
      <c r="I149" s="56">
        <f t="shared" si="1"/>
        <v>92.558918026632568</v>
      </c>
    </row>
    <row r="150" spans="1:9" ht="66" x14ac:dyDescent="0.25">
      <c r="A150" s="44" t="s">
        <v>317</v>
      </c>
      <c r="B150" s="45" t="s">
        <v>280</v>
      </c>
      <c r="C150" s="46" t="s">
        <v>275</v>
      </c>
      <c r="D150" s="46"/>
      <c r="E150" s="59" t="s">
        <v>276</v>
      </c>
      <c r="F150" s="47">
        <f>F151</f>
        <v>0</v>
      </c>
      <c r="G150" s="47">
        <f>G151</f>
        <v>0</v>
      </c>
      <c r="H150" s="48">
        <v>0</v>
      </c>
      <c r="I150" s="49" t="e">
        <f t="shared" si="1"/>
        <v>#DIV/0!</v>
      </c>
    </row>
    <row r="151" spans="1:9" ht="39.6" x14ac:dyDescent="0.25">
      <c r="A151" s="44"/>
      <c r="B151" s="45"/>
      <c r="C151" s="46"/>
      <c r="D151" s="53" t="s">
        <v>247</v>
      </c>
      <c r="E151" s="52" t="s">
        <v>248</v>
      </c>
      <c r="F151" s="54">
        <v>0</v>
      </c>
      <c r="G151" s="54">
        <v>0</v>
      </c>
      <c r="H151" s="55" t="s">
        <v>417</v>
      </c>
      <c r="I151" s="56" t="e">
        <f t="shared" si="1"/>
        <v>#VALUE!</v>
      </c>
    </row>
    <row r="152" spans="1:9" ht="39.6" x14ac:dyDescent="0.25">
      <c r="A152" s="44" t="s">
        <v>317</v>
      </c>
      <c r="B152" s="45" t="s">
        <v>280</v>
      </c>
      <c r="C152" s="46" t="s">
        <v>359</v>
      </c>
      <c r="D152" s="46"/>
      <c r="E152" s="59" t="s">
        <v>316</v>
      </c>
      <c r="F152" s="47">
        <f>F153</f>
        <v>300000</v>
      </c>
      <c r="G152" s="47">
        <v>0</v>
      </c>
      <c r="H152" s="48">
        <v>0</v>
      </c>
      <c r="I152" s="49" t="e">
        <f t="shared" ref="I152:I190" si="2">H152/G152*100</f>
        <v>#DIV/0!</v>
      </c>
    </row>
    <row r="153" spans="1:9" ht="39.6" x14ac:dyDescent="0.25">
      <c r="A153" s="44"/>
      <c r="B153" s="45"/>
      <c r="C153" s="46"/>
      <c r="D153" s="53" t="s">
        <v>247</v>
      </c>
      <c r="E153" s="52" t="s">
        <v>248</v>
      </c>
      <c r="F153" s="54">
        <v>300000</v>
      </c>
      <c r="G153" s="54" t="s">
        <v>416</v>
      </c>
      <c r="H153" s="55">
        <v>0</v>
      </c>
      <c r="I153" s="56">
        <v>0</v>
      </c>
    </row>
    <row r="154" spans="1:9" x14ac:dyDescent="0.25">
      <c r="A154" s="44"/>
      <c r="B154" s="45"/>
      <c r="C154" s="46"/>
      <c r="D154" s="53" t="s">
        <v>255</v>
      </c>
      <c r="E154" s="52" t="s">
        <v>256</v>
      </c>
      <c r="F154" s="54">
        <v>0</v>
      </c>
      <c r="G154" s="54">
        <v>0</v>
      </c>
      <c r="H154" s="55">
        <v>0</v>
      </c>
      <c r="I154" s="56" t="e">
        <f t="shared" si="2"/>
        <v>#DIV/0!</v>
      </c>
    </row>
    <row r="155" spans="1:9" ht="66" x14ac:dyDescent="0.25">
      <c r="A155" s="44" t="s">
        <v>317</v>
      </c>
      <c r="B155" s="45" t="s">
        <v>280</v>
      </c>
      <c r="C155" s="46" t="s">
        <v>414</v>
      </c>
      <c r="D155" s="53"/>
      <c r="E155" s="107" t="s">
        <v>415</v>
      </c>
      <c r="F155" s="54"/>
      <c r="G155" s="54">
        <v>306417.40999999997</v>
      </c>
      <c r="H155" s="55">
        <v>306417.40999999997</v>
      </c>
      <c r="I155" s="56">
        <f t="shared" si="2"/>
        <v>100</v>
      </c>
    </row>
    <row r="156" spans="1:9" x14ac:dyDescent="0.25">
      <c r="A156" s="44"/>
      <c r="B156" s="45"/>
      <c r="C156" s="46"/>
      <c r="D156" s="53" t="s">
        <v>255</v>
      </c>
      <c r="E156" s="52" t="s">
        <v>256</v>
      </c>
      <c r="F156" s="54"/>
      <c r="G156" s="54">
        <v>306417.40999999997</v>
      </c>
      <c r="H156" s="55">
        <v>306417.40999999997</v>
      </c>
      <c r="I156" s="56">
        <f t="shared" si="2"/>
        <v>100</v>
      </c>
    </row>
    <row r="157" spans="1:9" ht="66" x14ac:dyDescent="0.25">
      <c r="A157" s="44" t="s">
        <v>317</v>
      </c>
      <c r="B157" s="45" t="s">
        <v>280</v>
      </c>
      <c r="C157" s="46" t="s">
        <v>360</v>
      </c>
      <c r="D157" s="46"/>
      <c r="E157" s="59" t="s">
        <v>361</v>
      </c>
      <c r="F157" s="47">
        <f>F158</f>
        <v>0</v>
      </c>
      <c r="G157" s="47">
        <v>82159.38</v>
      </c>
      <c r="H157" s="48">
        <v>82159.38</v>
      </c>
      <c r="I157" s="49">
        <f t="shared" si="2"/>
        <v>100</v>
      </c>
    </row>
    <row r="158" spans="1:9" x14ac:dyDescent="0.25">
      <c r="A158" s="44"/>
      <c r="B158" s="45"/>
      <c r="C158" s="46"/>
      <c r="D158" s="53" t="s">
        <v>255</v>
      </c>
      <c r="E158" s="52" t="s">
        <v>256</v>
      </c>
      <c r="F158" s="54">
        <v>0</v>
      </c>
      <c r="G158" s="47">
        <v>82159.38</v>
      </c>
      <c r="H158" s="48">
        <v>82159.38</v>
      </c>
      <c r="I158" s="56">
        <f t="shared" si="2"/>
        <v>100</v>
      </c>
    </row>
    <row r="159" spans="1:9" ht="39.6" x14ac:dyDescent="0.25">
      <c r="A159" s="44" t="s">
        <v>317</v>
      </c>
      <c r="B159" s="45" t="s">
        <v>280</v>
      </c>
      <c r="C159" s="46" t="s">
        <v>345</v>
      </c>
      <c r="D159" s="46"/>
      <c r="E159" s="59" t="s">
        <v>346</v>
      </c>
      <c r="F159" s="47">
        <f>F160</f>
        <v>0</v>
      </c>
      <c r="G159" s="47">
        <f>G160</f>
        <v>0</v>
      </c>
      <c r="H159" s="48">
        <f>H160</f>
        <v>0</v>
      </c>
      <c r="I159" s="49">
        <v>0</v>
      </c>
    </row>
    <row r="160" spans="1:9" ht="39.6" x14ac:dyDescent="0.25">
      <c r="A160" s="44"/>
      <c r="B160" s="45"/>
      <c r="C160" s="46"/>
      <c r="D160" s="53" t="s">
        <v>247</v>
      </c>
      <c r="E160" s="52" t="s">
        <v>248</v>
      </c>
      <c r="F160" s="54">
        <v>0</v>
      </c>
      <c r="G160" s="54">
        <v>0</v>
      </c>
      <c r="H160" s="55">
        <v>0</v>
      </c>
      <c r="I160" s="56">
        <v>0</v>
      </c>
    </row>
    <row r="161" spans="1:9" ht="26.4" x14ac:dyDescent="0.25">
      <c r="A161" s="44" t="s">
        <v>295</v>
      </c>
      <c r="B161" s="45"/>
      <c r="C161" s="46"/>
      <c r="D161" s="46"/>
      <c r="E161" s="57" t="s">
        <v>362</v>
      </c>
      <c r="F161" s="47">
        <f>F162</f>
        <v>300000</v>
      </c>
      <c r="G161" s="47">
        <f>G162</f>
        <v>974022</v>
      </c>
      <c r="H161" s="47">
        <f>H162</f>
        <v>948558.01</v>
      </c>
      <c r="I161" s="49">
        <f t="shared" si="2"/>
        <v>97.385686360267016</v>
      </c>
    </row>
    <row r="162" spans="1:9" x14ac:dyDescent="0.25">
      <c r="A162" s="44" t="s">
        <v>295</v>
      </c>
      <c r="B162" s="45" t="s">
        <v>235</v>
      </c>
      <c r="C162" s="46"/>
      <c r="D162" s="46"/>
      <c r="E162" s="61" t="s">
        <v>224</v>
      </c>
      <c r="F162" s="47">
        <f>F167</f>
        <v>300000</v>
      </c>
      <c r="G162" s="47">
        <f>G163+G167</f>
        <v>974022</v>
      </c>
      <c r="H162" s="47">
        <f>H163+H167</f>
        <v>948558.01</v>
      </c>
      <c r="I162" s="49">
        <f t="shared" si="2"/>
        <v>97.385686360267016</v>
      </c>
    </row>
    <row r="163" spans="1:9" ht="39.6" x14ac:dyDescent="0.25">
      <c r="A163" s="44"/>
      <c r="B163" s="45"/>
      <c r="C163" s="46" t="s">
        <v>245</v>
      </c>
      <c r="D163" s="46"/>
      <c r="E163" s="57" t="s">
        <v>246</v>
      </c>
      <c r="F163" s="47"/>
      <c r="G163" s="47">
        <f>G164+G165+G166</f>
        <v>760661.36</v>
      </c>
      <c r="H163" s="47">
        <f>H164+H165+H166</f>
        <v>752066.83000000007</v>
      </c>
      <c r="I163" s="49">
        <f t="shared" si="2"/>
        <v>98.870124019445399</v>
      </c>
    </row>
    <row r="164" spans="1:9" ht="92.4" x14ac:dyDescent="0.25">
      <c r="A164" s="44"/>
      <c r="B164" s="45"/>
      <c r="C164" s="46"/>
      <c r="D164" s="46" t="s">
        <v>241</v>
      </c>
      <c r="E164" s="52" t="s">
        <v>242</v>
      </c>
      <c r="F164" s="47"/>
      <c r="G164" s="54">
        <v>232275.24</v>
      </c>
      <c r="H164" s="55">
        <v>232275.24</v>
      </c>
      <c r="I164" s="56">
        <f t="shared" si="2"/>
        <v>100</v>
      </c>
    </row>
    <row r="165" spans="1:9" ht="39.6" x14ac:dyDescent="0.25">
      <c r="A165" s="44"/>
      <c r="B165" s="45"/>
      <c r="C165" s="46"/>
      <c r="D165" s="46" t="s">
        <v>247</v>
      </c>
      <c r="E165" s="52" t="s">
        <v>248</v>
      </c>
      <c r="F165" s="47"/>
      <c r="G165" s="54">
        <v>500386.12</v>
      </c>
      <c r="H165" s="55">
        <v>491791.59</v>
      </c>
      <c r="I165" s="56">
        <f t="shared" si="2"/>
        <v>98.282420383682904</v>
      </c>
    </row>
    <row r="166" spans="1:9" x14ac:dyDescent="0.25">
      <c r="A166" s="44"/>
      <c r="B166" s="45"/>
      <c r="C166" s="46"/>
      <c r="D166" s="46" t="s">
        <v>249</v>
      </c>
      <c r="E166" s="52" t="s">
        <v>250</v>
      </c>
      <c r="F166" s="47"/>
      <c r="G166" s="54">
        <v>28000</v>
      </c>
      <c r="H166" s="55">
        <v>28000</v>
      </c>
      <c r="I166" s="56">
        <f t="shared" si="2"/>
        <v>100</v>
      </c>
    </row>
    <row r="167" spans="1:9" ht="52.8" x14ac:dyDescent="0.25">
      <c r="A167" s="44" t="s">
        <v>295</v>
      </c>
      <c r="B167" s="45" t="s">
        <v>235</v>
      </c>
      <c r="C167" s="46" t="s">
        <v>363</v>
      </c>
      <c r="D167" s="46"/>
      <c r="E167" s="59" t="s">
        <v>364</v>
      </c>
      <c r="F167" s="47">
        <f>F168</f>
        <v>300000</v>
      </c>
      <c r="G167" s="47">
        <f>G168</f>
        <v>213360.64000000001</v>
      </c>
      <c r="H167" s="48">
        <f>H168</f>
        <v>196491.18</v>
      </c>
      <c r="I167" s="49">
        <f t="shared" si="2"/>
        <v>92.093452663059111</v>
      </c>
    </row>
    <row r="168" spans="1:9" ht="39.6" x14ac:dyDescent="0.25">
      <c r="A168" s="44"/>
      <c r="B168" s="45"/>
      <c r="C168" s="46"/>
      <c r="D168" s="53" t="s">
        <v>247</v>
      </c>
      <c r="E168" s="52" t="s">
        <v>248</v>
      </c>
      <c r="F168" s="54">
        <v>300000</v>
      </c>
      <c r="G168" s="54">
        <v>213360.64000000001</v>
      </c>
      <c r="H168" s="55">
        <v>196491.18</v>
      </c>
      <c r="I168" s="56">
        <f t="shared" si="2"/>
        <v>92.093452663059111</v>
      </c>
    </row>
    <row r="169" spans="1:9" x14ac:dyDescent="0.25">
      <c r="A169" s="44" t="s">
        <v>300</v>
      </c>
      <c r="B169" s="45"/>
      <c r="C169" s="46"/>
      <c r="D169" s="46"/>
      <c r="E169" s="62" t="s">
        <v>226</v>
      </c>
      <c r="F169" s="47">
        <f>F170</f>
        <v>108600</v>
      </c>
      <c r="G169" s="47">
        <f t="shared" ref="G169:H169" si="3">G170</f>
        <v>108600</v>
      </c>
      <c r="H169" s="47">
        <f t="shared" si="3"/>
        <v>106762.5</v>
      </c>
      <c r="I169" s="49">
        <f t="shared" si="2"/>
        <v>98.30801104972376</v>
      </c>
    </row>
    <row r="170" spans="1:9" ht="26.4" x14ac:dyDescent="0.25">
      <c r="A170" s="44" t="s">
        <v>300</v>
      </c>
      <c r="B170" s="45" t="s">
        <v>265</v>
      </c>
      <c r="C170" s="46"/>
      <c r="D170" s="46"/>
      <c r="E170" s="61" t="s">
        <v>225</v>
      </c>
      <c r="F170" s="47">
        <f>F171</f>
        <v>108600</v>
      </c>
      <c r="G170" s="47">
        <f t="shared" ref="G170:H170" si="4">G171</f>
        <v>108600</v>
      </c>
      <c r="H170" s="47">
        <f t="shared" si="4"/>
        <v>106762.5</v>
      </c>
      <c r="I170" s="49">
        <f t="shared" si="2"/>
        <v>98.30801104972376</v>
      </c>
    </row>
    <row r="171" spans="1:9" ht="92.4" x14ac:dyDescent="0.25">
      <c r="A171" s="44" t="s">
        <v>300</v>
      </c>
      <c r="B171" s="45" t="s">
        <v>265</v>
      </c>
      <c r="C171" s="46" t="s">
        <v>365</v>
      </c>
      <c r="D171" s="46"/>
      <c r="E171" s="59" t="s">
        <v>366</v>
      </c>
      <c r="F171" s="47">
        <f>F172</f>
        <v>108600</v>
      </c>
      <c r="G171" s="47">
        <f>G172</f>
        <v>108600</v>
      </c>
      <c r="H171" s="48">
        <f>H172</f>
        <v>106762.5</v>
      </c>
      <c r="I171" s="49">
        <f t="shared" si="2"/>
        <v>98.30801104972376</v>
      </c>
    </row>
    <row r="172" spans="1:9" ht="39.6" x14ac:dyDescent="0.25">
      <c r="A172" s="44"/>
      <c r="B172" s="45"/>
      <c r="C172" s="46"/>
      <c r="D172" s="53" t="s">
        <v>247</v>
      </c>
      <c r="E172" s="52" t="s">
        <v>248</v>
      </c>
      <c r="F172" s="54">
        <v>108600</v>
      </c>
      <c r="G172" s="54">
        <v>108600</v>
      </c>
      <c r="H172" s="55">
        <v>106762.5</v>
      </c>
      <c r="I172" s="56">
        <f t="shared" si="2"/>
        <v>98.30801104972376</v>
      </c>
    </row>
    <row r="173" spans="1:9" x14ac:dyDescent="0.25">
      <c r="A173" s="44" t="s">
        <v>209</v>
      </c>
      <c r="B173" s="45"/>
      <c r="C173" s="46"/>
      <c r="D173" s="46"/>
      <c r="E173" s="57" t="s">
        <v>367</v>
      </c>
      <c r="F173" s="47">
        <f>F174+F179</f>
        <v>509200</v>
      </c>
      <c r="G173" s="47">
        <f>G174+G179+G183</f>
        <v>452619.65</v>
      </c>
      <c r="H173" s="47">
        <f>H174+H179+H183</f>
        <v>452619.65</v>
      </c>
      <c r="I173" s="49">
        <f t="shared" si="2"/>
        <v>100</v>
      </c>
    </row>
    <row r="174" spans="1:9" x14ac:dyDescent="0.25">
      <c r="A174" s="44" t="s">
        <v>209</v>
      </c>
      <c r="B174" s="45" t="s">
        <v>235</v>
      </c>
      <c r="C174" s="46"/>
      <c r="D174" s="46"/>
      <c r="E174" s="59" t="s">
        <v>227</v>
      </c>
      <c r="F174" s="47">
        <v>159200</v>
      </c>
      <c r="G174" s="47">
        <f>G175+G177</f>
        <v>159142.44</v>
      </c>
      <c r="H174" s="47">
        <f>H175+H177</f>
        <v>159142.44</v>
      </c>
      <c r="I174" s="49">
        <f t="shared" si="2"/>
        <v>100</v>
      </c>
    </row>
    <row r="175" spans="1:9" ht="79.2" x14ac:dyDescent="0.25">
      <c r="A175" s="44" t="s">
        <v>209</v>
      </c>
      <c r="B175" s="45" t="s">
        <v>235</v>
      </c>
      <c r="C175" s="46" t="s">
        <v>368</v>
      </c>
      <c r="D175" s="46"/>
      <c r="E175" s="59" t="s">
        <v>369</v>
      </c>
      <c r="F175" s="47">
        <f>F176</f>
        <v>119400</v>
      </c>
      <c r="G175" s="47">
        <f>G176</f>
        <v>119357.08</v>
      </c>
      <c r="H175" s="48">
        <f>H176</f>
        <v>119357.08</v>
      </c>
      <c r="I175" s="49">
        <f t="shared" si="2"/>
        <v>100</v>
      </c>
    </row>
    <row r="176" spans="1:9" ht="26.4" x14ac:dyDescent="0.25">
      <c r="A176" s="44"/>
      <c r="B176" s="45"/>
      <c r="C176" s="46"/>
      <c r="D176" s="53" t="s">
        <v>370</v>
      </c>
      <c r="E176" s="52" t="s">
        <v>371</v>
      </c>
      <c r="F176" s="54">
        <v>119400</v>
      </c>
      <c r="G176" s="54">
        <v>119357.08</v>
      </c>
      <c r="H176" s="55">
        <v>119357.08</v>
      </c>
      <c r="I176" s="56">
        <f t="shared" si="2"/>
        <v>100</v>
      </c>
    </row>
    <row r="177" spans="1:9" ht="52.8" x14ac:dyDescent="0.25">
      <c r="A177" s="44" t="s">
        <v>209</v>
      </c>
      <c r="B177" s="45" t="s">
        <v>235</v>
      </c>
      <c r="C177" s="46" t="s">
        <v>372</v>
      </c>
      <c r="D177" s="46"/>
      <c r="E177" s="59" t="s">
        <v>373</v>
      </c>
      <c r="F177" s="47">
        <f>F178</f>
        <v>39800</v>
      </c>
      <c r="G177" s="47">
        <v>39785.360000000001</v>
      </c>
      <c r="H177" s="48">
        <v>39785.360000000001</v>
      </c>
      <c r="I177" s="49">
        <f t="shared" si="2"/>
        <v>100</v>
      </c>
    </row>
    <row r="178" spans="1:9" ht="26.4" x14ac:dyDescent="0.25">
      <c r="A178" s="44"/>
      <c r="B178" s="45"/>
      <c r="C178" s="46"/>
      <c r="D178" s="53" t="s">
        <v>370</v>
      </c>
      <c r="E178" s="52" t="s">
        <v>371</v>
      </c>
      <c r="F178" s="54">
        <v>39800</v>
      </c>
      <c r="G178" s="54">
        <v>39786.36</v>
      </c>
      <c r="H178" s="55">
        <v>39786.36</v>
      </c>
      <c r="I178" s="56">
        <f t="shared" si="2"/>
        <v>100</v>
      </c>
    </row>
    <row r="179" spans="1:9" ht="26.4" x14ac:dyDescent="0.25">
      <c r="A179" s="44" t="s">
        <v>209</v>
      </c>
      <c r="B179" s="45" t="s">
        <v>280</v>
      </c>
      <c r="C179" s="46"/>
      <c r="D179" s="46"/>
      <c r="E179" s="59" t="s">
        <v>228</v>
      </c>
      <c r="F179" s="47">
        <v>350000</v>
      </c>
      <c r="G179" s="47">
        <f>G180</f>
        <v>293477.21000000002</v>
      </c>
      <c r="H179" s="47">
        <f>H180</f>
        <v>293477.21000000002</v>
      </c>
      <c r="I179" s="49">
        <v>0</v>
      </c>
    </row>
    <row r="180" spans="1:9" ht="92.4" x14ac:dyDescent="0.25">
      <c r="A180" s="44" t="s">
        <v>209</v>
      </c>
      <c r="B180" s="45" t="s">
        <v>280</v>
      </c>
      <c r="C180" s="46" t="s">
        <v>418</v>
      </c>
      <c r="D180" s="53"/>
      <c r="E180" s="59" t="s">
        <v>419</v>
      </c>
      <c r="F180" s="47">
        <f>F181+F182</f>
        <v>0</v>
      </c>
      <c r="G180" s="47">
        <v>293477.21000000002</v>
      </c>
      <c r="H180" s="48">
        <v>293477.21000000002</v>
      </c>
      <c r="I180" s="56">
        <v>0</v>
      </c>
    </row>
    <row r="181" spans="1:9" ht="26.4" x14ac:dyDescent="0.25">
      <c r="A181" s="44"/>
      <c r="B181" s="45"/>
      <c r="C181" s="46"/>
      <c r="D181" s="53" t="s">
        <v>370</v>
      </c>
      <c r="E181" s="52" t="s">
        <v>371</v>
      </c>
      <c r="F181" s="54">
        <v>0</v>
      </c>
      <c r="G181" s="54">
        <v>0</v>
      </c>
      <c r="H181" s="55">
        <v>0</v>
      </c>
      <c r="I181" s="56">
        <v>0</v>
      </c>
    </row>
    <row r="182" spans="1:9" x14ac:dyDescent="0.25">
      <c r="A182" s="44"/>
      <c r="B182" s="45"/>
      <c r="C182" s="46"/>
      <c r="D182" s="53" t="s">
        <v>255</v>
      </c>
      <c r="E182" s="52" t="s">
        <v>256</v>
      </c>
      <c r="F182" s="54">
        <v>0</v>
      </c>
      <c r="G182" s="54">
        <v>293477.21000000002</v>
      </c>
      <c r="H182" s="55">
        <v>293477.21000000002</v>
      </c>
      <c r="I182" s="56">
        <v>0</v>
      </c>
    </row>
    <row r="183" spans="1:9" ht="26.4" x14ac:dyDescent="0.25">
      <c r="A183" s="44" t="s">
        <v>209</v>
      </c>
      <c r="B183" s="45" t="s">
        <v>280</v>
      </c>
      <c r="C183" s="46" t="s">
        <v>374</v>
      </c>
      <c r="D183" s="46"/>
      <c r="E183" s="59" t="s">
        <v>375</v>
      </c>
      <c r="F183" s="47">
        <f>F184</f>
        <v>350000</v>
      </c>
      <c r="G183" s="47">
        <f>G184</f>
        <v>0</v>
      </c>
      <c r="H183" s="48">
        <f>H184</f>
        <v>0</v>
      </c>
      <c r="I183" s="49">
        <v>0</v>
      </c>
    </row>
    <row r="184" spans="1:9" ht="26.4" x14ac:dyDescent="0.25">
      <c r="A184" s="44"/>
      <c r="B184" s="45"/>
      <c r="C184" s="46"/>
      <c r="D184" s="53" t="s">
        <v>370</v>
      </c>
      <c r="E184" s="52" t="s">
        <v>371</v>
      </c>
      <c r="F184" s="54">
        <v>350000</v>
      </c>
      <c r="G184" s="54">
        <v>0</v>
      </c>
      <c r="H184" s="55">
        <v>0</v>
      </c>
      <c r="I184" s="56">
        <v>0</v>
      </c>
    </row>
    <row r="185" spans="1:9" ht="26.4" x14ac:dyDescent="0.25">
      <c r="A185" s="44" t="s">
        <v>210</v>
      </c>
      <c r="B185" s="45"/>
      <c r="C185" s="46"/>
      <c r="D185" s="46"/>
      <c r="E185" s="57" t="s">
        <v>376</v>
      </c>
      <c r="F185" s="47">
        <v>80000</v>
      </c>
      <c r="G185" s="47">
        <f>G186</f>
        <v>52721.3</v>
      </c>
      <c r="H185" s="47">
        <f>H186</f>
        <v>52721.3</v>
      </c>
      <c r="I185" s="49">
        <f t="shared" si="2"/>
        <v>100</v>
      </c>
    </row>
    <row r="186" spans="1:9" x14ac:dyDescent="0.25">
      <c r="A186" s="44" t="s">
        <v>210</v>
      </c>
      <c r="B186" s="45" t="s">
        <v>235</v>
      </c>
      <c r="C186" s="46"/>
      <c r="D186" s="46"/>
      <c r="E186" s="59" t="s">
        <v>229</v>
      </c>
      <c r="F186" s="47">
        <v>80000</v>
      </c>
      <c r="G186" s="47">
        <f>G187</f>
        <v>52721.3</v>
      </c>
      <c r="H186" s="47">
        <f>H187</f>
        <v>52721.3</v>
      </c>
      <c r="I186" s="49">
        <f t="shared" si="2"/>
        <v>100</v>
      </c>
    </row>
    <row r="187" spans="1:9" ht="52.8" x14ac:dyDescent="0.25">
      <c r="A187" s="44" t="s">
        <v>210</v>
      </c>
      <c r="B187" s="45" t="s">
        <v>235</v>
      </c>
      <c r="C187" s="46" t="s">
        <v>377</v>
      </c>
      <c r="D187" s="46"/>
      <c r="E187" s="59" t="s">
        <v>378</v>
      </c>
      <c r="F187" s="47">
        <f>F188+F189</f>
        <v>80000</v>
      </c>
      <c r="G187" s="47">
        <f>G188+G189</f>
        <v>52721.3</v>
      </c>
      <c r="H187" s="48">
        <f>H188+H189</f>
        <v>52721.3</v>
      </c>
      <c r="I187" s="49">
        <f t="shared" si="2"/>
        <v>100</v>
      </c>
    </row>
    <row r="188" spans="1:9" ht="92.4" x14ac:dyDescent="0.25">
      <c r="A188" s="44"/>
      <c r="B188" s="45"/>
      <c r="C188" s="46"/>
      <c r="D188" s="53" t="s">
        <v>241</v>
      </c>
      <c r="E188" s="52" t="s">
        <v>242</v>
      </c>
      <c r="F188" s="54">
        <v>0</v>
      </c>
      <c r="G188" s="54">
        <v>13900</v>
      </c>
      <c r="H188" s="55">
        <v>13900</v>
      </c>
      <c r="I188" s="56">
        <f t="shared" si="2"/>
        <v>100</v>
      </c>
    </row>
    <row r="189" spans="1:9" ht="39.6" x14ac:dyDescent="0.25">
      <c r="A189" s="44"/>
      <c r="B189" s="45"/>
      <c r="C189" s="46"/>
      <c r="D189" s="53" t="s">
        <v>247</v>
      </c>
      <c r="E189" s="52" t="s">
        <v>248</v>
      </c>
      <c r="F189" s="54">
        <v>80000</v>
      </c>
      <c r="G189" s="54">
        <v>38821.300000000003</v>
      </c>
      <c r="H189" s="55">
        <v>38821.300000000003</v>
      </c>
      <c r="I189" s="56">
        <f t="shared" si="2"/>
        <v>100</v>
      </c>
    </row>
    <row r="190" spans="1:9" x14ac:dyDescent="0.25">
      <c r="A190" s="65" t="s">
        <v>379</v>
      </c>
      <c r="B190" s="66"/>
      <c r="C190" s="67"/>
      <c r="D190" s="67"/>
      <c r="E190" s="66"/>
      <c r="F190" s="68">
        <f>F11+F53+F58+F69+F93+F161+F169+F173+F185</f>
        <v>20193600</v>
      </c>
      <c r="G190" s="68">
        <f>G11+G53+G58+G69+G93+G161+G169+G173+G185</f>
        <v>25690818.699999999</v>
      </c>
      <c r="H190" s="68">
        <f>H11+H53+H58+H69+H93+H161+H169+H173+H185</f>
        <v>23289971.509999998</v>
      </c>
      <c r="I190" s="108">
        <f t="shared" si="2"/>
        <v>90.654843592041686</v>
      </c>
    </row>
  </sheetData>
  <mergeCells count="7">
    <mergeCell ref="A6:G6"/>
    <mergeCell ref="A8:G8"/>
    <mergeCell ref="A7:I7"/>
    <mergeCell ref="H2:I2"/>
    <mergeCell ref="H3:I3"/>
    <mergeCell ref="H4:I4"/>
    <mergeCell ref="H5:I5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I6" sqref="I6"/>
    </sheetView>
  </sheetViews>
  <sheetFormatPr defaultColWidth="7.21875" defaultRowHeight="15.6" x14ac:dyDescent="0.25"/>
  <cols>
    <col min="1" max="1" width="5.5546875" style="163" customWidth="1"/>
    <col min="2" max="2" width="30.6640625" style="163" customWidth="1"/>
    <col min="3" max="3" width="17.21875" style="174" customWidth="1"/>
    <col min="4" max="4" width="15" style="174" customWidth="1"/>
    <col min="5" max="5" width="15.109375" style="174" customWidth="1"/>
    <col min="6" max="6" width="15" style="172" customWidth="1"/>
    <col min="7" max="256" width="7.21875" style="163"/>
    <col min="257" max="257" width="5.5546875" style="163" customWidth="1"/>
    <col min="258" max="258" width="30.6640625" style="163" customWidth="1"/>
    <col min="259" max="259" width="17.21875" style="163" customWidth="1"/>
    <col min="260" max="260" width="15" style="163" customWidth="1"/>
    <col min="261" max="261" width="15.109375" style="163" customWidth="1"/>
    <col min="262" max="262" width="15" style="163" customWidth="1"/>
    <col min="263" max="512" width="7.21875" style="163"/>
    <col min="513" max="513" width="5.5546875" style="163" customWidth="1"/>
    <col min="514" max="514" width="30.6640625" style="163" customWidth="1"/>
    <col min="515" max="515" width="17.21875" style="163" customWidth="1"/>
    <col min="516" max="516" width="15" style="163" customWidth="1"/>
    <col min="517" max="517" width="15.109375" style="163" customWidth="1"/>
    <col min="518" max="518" width="15" style="163" customWidth="1"/>
    <col min="519" max="768" width="7.21875" style="163"/>
    <col min="769" max="769" width="5.5546875" style="163" customWidth="1"/>
    <col min="770" max="770" width="30.6640625" style="163" customWidth="1"/>
    <col min="771" max="771" width="17.21875" style="163" customWidth="1"/>
    <col min="772" max="772" width="15" style="163" customWidth="1"/>
    <col min="773" max="773" width="15.109375" style="163" customWidth="1"/>
    <col min="774" max="774" width="15" style="163" customWidth="1"/>
    <col min="775" max="1024" width="7.21875" style="163"/>
    <col min="1025" max="1025" width="5.5546875" style="163" customWidth="1"/>
    <col min="1026" max="1026" width="30.6640625" style="163" customWidth="1"/>
    <col min="1027" max="1027" width="17.21875" style="163" customWidth="1"/>
    <col min="1028" max="1028" width="15" style="163" customWidth="1"/>
    <col min="1029" max="1029" width="15.109375" style="163" customWidth="1"/>
    <col min="1030" max="1030" width="15" style="163" customWidth="1"/>
    <col min="1031" max="1280" width="7.21875" style="163"/>
    <col min="1281" max="1281" width="5.5546875" style="163" customWidth="1"/>
    <col min="1282" max="1282" width="30.6640625" style="163" customWidth="1"/>
    <col min="1283" max="1283" width="17.21875" style="163" customWidth="1"/>
    <col min="1284" max="1284" width="15" style="163" customWidth="1"/>
    <col min="1285" max="1285" width="15.109375" style="163" customWidth="1"/>
    <col min="1286" max="1286" width="15" style="163" customWidth="1"/>
    <col min="1287" max="1536" width="7.21875" style="163"/>
    <col min="1537" max="1537" width="5.5546875" style="163" customWidth="1"/>
    <col min="1538" max="1538" width="30.6640625" style="163" customWidth="1"/>
    <col min="1539" max="1539" width="17.21875" style="163" customWidth="1"/>
    <col min="1540" max="1540" width="15" style="163" customWidth="1"/>
    <col min="1541" max="1541" width="15.109375" style="163" customWidth="1"/>
    <col min="1542" max="1542" width="15" style="163" customWidth="1"/>
    <col min="1543" max="1792" width="7.21875" style="163"/>
    <col min="1793" max="1793" width="5.5546875" style="163" customWidth="1"/>
    <col min="1794" max="1794" width="30.6640625" style="163" customWidth="1"/>
    <col min="1795" max="1795" width="17.21875" style="163" customWidth="1"/>
    <col min="1796" max="1796" width="15" style="163" customWidth="1"/>
    <col min="1797" max="1797" width="15.109375" style="163" customWidth="1"/>
    <col min="1798" max="1798" width="15" style="163" customWidth="1"/>
    <col min="1799" max="2048" width="7.21875" style="163"/>
    <col min="2049" max="2049" width="5.5546875" style="163" customWidth="1"/>
    <col min="2050" max="2050" width="30.6640625" style="163" customWidth="1"/>
    <col min="2051" max="2051" width="17.21875" style="163" customWidth="1"/>
    <col min="2052" max="2052" width="15" style="163" customWidth="1"/>
    <col min="2053" max="2053" width="15.109375" style="163" customWidth="1"/>
    <col min="2054" max="2054" width="15" style="163" customWidth="1"/>
    <col min="2055" max="2304" width="7.21875" style="163"/>
    <col min="2305" max="2305" width="5.5546875" style="163" customWidth="1"/>
    <col min="2306" max="2306" width="30.6640625" style="163" customWidth="1"/>
    <col min="2307" max="2307" width="17.21875" style="163" customWidth="1"/>
    <col min="2308" max="2308" width="15" style="163" customWidth="1"/>
    <col min="2309" max="2309" width="15.109375" style="163" customWidth="1"/>
    <col min="2310" max="2310" width="15" style="163" customWidth="1"/>
    <col min="2311" max="2560" width="7.21875" style="163"/>
    <col min="2561" max="2561" width="5.5546875" style="163" customWidth="1"/>
    <col min="2562" max="2562" width="30.6640625" style="163" customWidth="1"/>
    <col min="2563" max="2563" width="17.21875" style="163" customWidth="1"/>
    <col min="2564" max="2564" width="15" style="163" customWidth="1"/>
    <col min="2565" max="2565" width="15.109375" style="163" customWidth="1"/>
    <col min="2566" max="2566" width="15" style="163" customWidth="1"/>
    <col min="2567" max="2816" width="7.21875" style="163"/>
    <col min="2817" max="2817" width="5.5546875" style="163" customWidth="1"/>
    <col min="2818" max="2818" width="30.6640625" style="163" customWidth="1"/>
    <col min="2819" max="2819" width="17.21875" style="163" customWidth="1"/>
    <col min="2820" max="2820" width="15" style="163" customWidth="1"/>
    <col min="2821" max="2821" width="15.109375" style="163" customWidth="1"/>
    <col min="2822" max="2822" width="15" style="163" customWidth="1"/>
    <col min="2823" max="3072" width="7.21875" style="163"/>
    <col min="3073" max="3073" width="5.5546875" style="163" customWidth="1"/>
    <col min="3074" max="3074" width="30.6640625" style="163" customWidth="1"/>
    <col min="3075" max="3075" width="17.21875" style="163" customWidth="1"/>
    <col min="3076" max="3076" width="15" style="163" customWidth="1"/>
    <col min="3077" max="3077" width="15.109375" style="163" customWidth="1"/>
    <col min="3078" max="3078" width="15" style="163" customWidth="1"/>
    <col min="3079" max="3328" width="7.21875" style="163"/>
    <col min="3329" max="3329" width="5.5546875" style="163" customWidth="1"/>
    <col min="3330" max="3330" width="30.6640625" style="163" customWidth="1"/>
    <col min="3331" max="3331" width="17.21875" style="163" customWidth="1"/>
    <col min="3332" max="3332" width="15" style="163" customWidth="1"/>
    <col min="3333" max="3333" width="15.109375" style="163" customWidth="1"/>
    <col min="3334" max="3334" width="15" style="163" customWidth="1"/>
    <col min="3335" max="3584" width="7.21875" style="163"/>
    <col min="3585" max="3585" width="5.5546875" style="163" customWidth="1"/>
    <col min="3586" max="3586" width="30.6640625" style="163" customWidth="1"/>
    <col min="3587" max="3587" width="17.21875" style="163" customWidth="1"/>
    <col min="3588" max="3588" width="15" style="163" customWidth="1"/>
    <col min="3589" max="3589" width="15.109375" style="163" customWidth="1"/>
    <col min="3590" max="3590" width="15" style="163" customWidth="1"/>
    <col min="3591" max="3840" width="7.21875" style="163"/>
    <col min="3841" max="3841" width="5.5546875" style="163" customWidth="1"/>
    <col min="3842" max="3842" width="30.6640625" style="163" customWidth="1"/>
    <col min="3843" max="3843" width="17.21875" style="163" customWidth="1"/>
    <col min="3844" max="3844" width="15" style="163" customWidth="1"/>
    <col min="3845" max="3845" width="15.109375" style="163" customWidth="1"/>
    <col min="3846" max="3846" width="15" style="163" customWidth="1"/>
    <col min="3847" max="4096" width="7.21875" style="163"/>
    <col min="4097" max="4097" width="5.5546875" style="163" customWidth="1"/>
    <col min="4098" max="4098" width="30.6640625" style="163" customWidth="1"/>
    <col min="4099" max="4099" width="17.21875" style="163" customWidth="1"/>
    <col min="4100" max="4100" width="15" style="163" customWidth="1"/>
    <col min="4101" max="4101" width="15.109375" style="163" customWidth="1"/>
    <col min="4102" max="4102" width="15" style="163" customWidth="1"/>
    <col min="4103" max="4352" width="7.21875" style="163"/>
    <col min="4353" max="4353" width="5.5546875" style="163" customWidth="1"/>
    <col min="4354" max="4354" width="30.6640625" style="163" customWidth="1"/>
    <col min="4355" max="4355" width="17.21875" style="163" customWidth="1"/>
    <col min="4356" max="4356" width="15" style="163" customWidth="1"/>
    <col min="4357" max="4357" width="15.109375" style="163" customWidth="1"/>
    <col min="4358" max="4358" width="15" style="163" customWidth="1"/>
    <col min="4359" max="4608" width="7.21875" style="163"/>
    <col min="4609" max="4609" width="5.5546875" style="163" customWidth="1"/>
    <col min="4610" max="4610" width="30.6640625" style="163" customWidth="1"/>
    <col min="4611" max="4611" width="17.21875" style="163" customWidth="1"/>
    <col min="4612" max="4612" width="15" style="163" customWidth="1"/>
    <col min="4613" max="4613" width="15.109375" style="163" customWidth="1"/>
    <col min="4614" max="4614" width="15" style="163" customWidth="1"/>
    <col min="4615" max="4864" width="7.21875" style="163"/>
    <col min="4865" max="4865" width="5.5546875" style="163" customWidth="1"/>
    <col min="4866" max="4866" width="30.6640625" style="163" customWidth="1"/>
    <col min="4867" max="4867" width="17.21875" style="163" customWidth="1"/>
    <col min="4868" max="4868" width="15" style="163" customWidth="1"/>
    <col min="4869" max="4869" width="15.109375" style="163" customWidth="1"/>
    <col min="4870" max="4870" width="15" style="163" customWidth="1"/>
    <col min="4871" max="5120" width="7.21875" style="163"/>
    <col min="5121" max="5121" width="5.5546875" style="163" customWidth="1"/>
    <col min="5122" max="5122" width="30.6640625" style="163" customWidth="1"/>
    <col min="5123" max="5123" width="17.21875" style="163" customWidth="1"/>
    <col min="5124" max="5124" width="15" style="163" customWidth="1"/>
    <col min="5125" max="5125" width="15.109375" style="163" customWidth="1"/>
    <col min="5126" max="5126" width="15" style="163" customWidth="1"/>
    <col min="5127" max="5376" width="7.21875" style="163"/>
    <col min="5377" max="5377" width="5.5546875" style="163" customWidth="1"/>
    <col min="5378" max="5378" width="30.6640625" style="163" customWidth="1"/>
    <col min="5379" max="5379" width="17.21875" style="163" customWidth="1"/>
    <col min="5380" max="5380" width="15" style="163" customWidth="1"/>
    <col min="5381" max="5381" width="15.109375" style="163" customWidth="1"/>
    <col min="5382" max="5382" width="15" style="163" customWidth="1"/>
    <col min="5383" max="5632" width="7.21875" style="163"/>
    <col min="5633" max="5633" width="5.5546875" style="163" customWidth="1"/>
    <col min="5634" max="5634" width="30.6640625" style="163" customWidth="1"/>
    <col min="5635" max="5635" width="17.21875" style="163" customWidth="1"/>
    <col min="5636" max="5636" width="15" style="163" customWidth="1"/>
    <col min="5637" max="5637" width="15.109375" style="163" customWidth="1"/>
    <col min="5638" max="5638" width="15" style="163" customWidth="1"/>
    <col min="5639" max="5888" width="7.21875" style="163"/>
    <col min="5889" max="5889" width="5.5546875" style="163" customWidth="1"/>
    <col min="5890" max="5890" width="30.6640625" style="163" customWidth="1"/>
    <col min="5891" max="5891" width="17.21875" style="163" customWidth="1"/>
    <col min="5892" max="5892" width="15" style="163" customWidth="1"/>
    <col min="5893" max="5893" width="15.109375" style="163" customWidth="1"/>
    <col min="5894" max="5894" width="15" style="163" customWidth="1"/>
    <col min="5895" max="6144" width="7.21875" style="163"/>
    <col min="6145" max="6145" width="5.5546875" style="163" customWidth="1"/>
    <col min="6146" max="6146" width="30.6640625" style="163" customWidth="1"/>
    <col min="6147" max="6147" width="17.21875" style="163" customWidth="1"/>
    <col min="6148" max="6148" width="15" style="163" customWidth="1"/>
    <col min="6149" max="6149" width="15.109375" style="163" customWidth="1"/>
    <col min="6150" max="6150" width="15" style="163" customWidth="1"/>
    <col min="6151" max="6400" width="7.21875" style="163"/>
    <col min="6401" max="6401" width="5.5546875" style="163" customWidth="1"/>
    <col min="6402" max="6402" width="30.6640625" style="163" customWidth="1"/>
    <col min="6403" max="6403" width="17.21875" style="163" customWidth="1"/>
    <col min="6404" max="6404" width="15" style="163" customWidth="1"/>
    <col min="6405" max="6405" width="15.109375" style="163" customWidth="1"/>
    <col min="6406" max="6406" width="15" style="163" customWidth="1"/>
    <col min="6407" max="6656" width="7.21875" style="163"/>
    <col min="6657" max="6657" width="5.5546875" style="163" customWidth="1"/>
    <col min="6658" max="6658" width="30.6640625" style="163" customWidth="1"/>
    <col min="6659" max="6659" width="17.21875" style="163" customWidth="1"/>
    <col min="6660" max="6660" width="15" style="163" customWidth="1"/>
    <col min="6661" max="6661" width="15.109375" style="163" customWidth="1"/>
    <col min="6662" max="6662" width="15" style="163" customWidth="1"/>
    <col min="6663" max="6912" width="7.21875" style="163"/>
    <col min="6913" max="6913" width="5.5546875" style="163" customWidth="1"/>
    <col min="6914" max="6914" width="30.6640625" style="163" customWidth="1"/>
    <col min="6915" max="6915" width="17.21875" style="163" customWidth="1"/>
    <col min="6916" max="6916" width="15" style="163" customWidth="1"/>
    <col min="6917" max="6917" width="15.109375" style="163" customWidth="1"/>
    <col min="6918" max="6918" width="15" style="163" customWidth="1"/>
    <col min="6919" max="7168" width="7.21875" style="163"/>
    <col min="7169" max="7169" width="5.5546875" style="163" customWidth="1"/>
    <col min="7170" max="7170" width="30.6640625" style="163" customWidth="1"/>
    <col min="7171" max="7171" width="17.21875" style="163" customWidth="1"/>
    <col min="7172" max="7172" width="15" style="163" customWidth="1"/>
    <col min="7173" max="7173" width="15.109375" style="163" customWidth="1"/>
    <col min="7174" max="7174" width="15" style="163" customWidth="1"/>
    <col min="7175" max="7424" width="7.21875" style="163"/>
    <col min="7425" max="7425" width="5.5546875" style="163" customWidth="1"/>
    <col min="7426" max="7426" width="30.6640625" style="163" customWidth="1"/>
    <col min="7427" max="7427" width="17.21875" style="163" customWidth="1"/>
    <col min="7428" max="7428" width="15" style="163" customWidth="1"/>
    <col min="7429" max="7429" width="15.109375" style="163" customWidth="1"/>
    <col min="7430" max="7430" width="15" style="163" customWidth="1"/>
    <col min="7431" max="7680" width="7.21875" style="163"/>
    <col min="7681" max="7681" width="5.5546875" style="163" customWidth="1"/>
    <col min="7682" max="7682" width="30.6640625" style="163" customWidth="1"/>
    <col min="7683" max="7683" width="17.21875" style="163" customWidth="1"/>
    <col min="7684" max="7684" width="15" style="163" customWidth="1"/>
    <col min="7685" max="7685" width="15.109375" style="163" customWidth="1"/>
    <col min="7686" max="7686" width="15" style="163" customWidth="1"/>
    <col min="7687" max="7936" width="7.21875" style="163"/>
    <col min="7937" max="7937" width="5.5546875" style="163" customWidth="1"/>
    <col min="7938" max="7938" width="30.6640625" style="163" customWidth="1"/>
    <col min="7939" max="7939" width="17.21875" style="163" customWidth="1"/>
    <col min="7940" max="7940" width="15" style="163" customWidth="1"/>
    <col min="7941" max="7941" width="15.109375" style="163" customWidth="1"/>
    <col min="7942" max="7942" width="15" style="163" customWidth="1"/>
    <col min="7943" max="8192" width="7.21875" style="163"/>
    <col min="8193" max="8193" width="5.5546875" style="163" customWidth="1"/>
    <col min="8194" max="8194" width="30.6640625" style="163" customWidth="1"/>
    <col min="8195" max="8195" width="17.21875" style="163" customWidth="1"/>
    <col min="8196" max="8196" width="15" style="163" customWidth="1"/>
    <col min="8197" max="8197" width="15.109375" style="163" customWidth="1"/>
    <col min="8198" max="8198" width="15" style="163" customWidth="1"/>
    <col min="8199" max="8448" width="7.21875" style="163"/>
    <col min="8449" max="8449" width="5.5546875" style="163" customWidth="1"/>
    <col min="8450" max="8450" width="30.6640625" style="163" customWidth="1"/>
    <col min="8451" max="8451" width="17.21875" style="163" customWidth="1"/>
    <col min="8452" max="8452" width="15" style="163" customWidth="1"/>
    <col min="8453" max="8453" width="15.109375" style="163" customWidth="1"/>
    <col min="8454" max="8454" width="15" style="163" customWidth="1"/>
    <col min="8455" max="8704" width="7.21875" style="163"/>
    <col min="8705" max="8705" width="5.5546875" style="163" customWidth="1"/>
    <col min="8706" max="8706" width="30.6640625" style="163" customWidth="1"/>
    <col min="8707" max="8707" width="17.21875" style="163" customWidth="1"/>
    <col min="8708" max="8708" width="15" style="163" customWidth="1"/>
    <col min="8709" max="8709" width="15.109375" style="163" customWidth="1"/>
    <col min="8710" max="8710" width="15" style="163" customWidth="1"/>
    <col min="8711" max="8960" width="7.21875" style="163"/>
    <col min="8961" max="8961" width="5.5546875" style="163" customWidth="1"/>
    <col min="8962" max="8962" width="30.6640625" style="163" customWidth="1"/>
    <col min="8963" max="8963" width="17.21875" style="163" customWidth="1"/>
    <col min="8964" max="8964" width="15" style="163" customWidth="1"/>
    <col min="8965" max="8965" width="15.109375" style="163" customWidth="1"/>
    <col min="8966" max="8966" width="15" style="163" customWidth="1"/>
    <col min="8967" max="9216" width="7.21875" style="163"/>
    <col min="9217" max="9217" width="5.5546875" style="163" customWidth="1"/>
    <col min="9218" max="9218" width="30.6640625" style="163" customWidth="1"/>
    <col min="9219" max="9219" width="17.21875" style="163" customWidth="1"/>
    <col min="9220" max="9220" width="15" style="163" customWidth="1"/>
    <col min="9221" max="9221" width="15.109375" style="163" customWidth="1"/>
    <col min="9222" max="9222" width="15" style="163" customWidth="1"/>
    <col min="9223" max="9472" width="7.21875" style="163"/>
    <col min="9473" max="9473" width="5.5546875" style="163" customWidth="1"/>
    <col min="9474" max="9474" width="30.6640625" style="163" customWidth="1"/>
    <col min="9475" max="9475" width="17.21875" style="163" customWidth="1"/>
    <col min="9476" max="9476" width="15" style="163" customWidth="1"/>
    <col min="9477" max="9477" width="15.109375" style="163" customWidth="1"/>
    <col min="9478" max="9478" width="15" style="163" customWidth="1"/>
    <col min="9479" max="9728" width="7.21875" style="163"/>
    <col min="9729" max="9729" width="5.5546875" style="163" customWidth="1"/>
    <col min="9730" max="9730" width="30.6640625" style="163" customWidth="1"/>
    <col min="9731" max="9731" width="17.21875" style="163" customWidth="1"/>
    <col min="9732" max="9732" width="15" style="163" customWidth="1"/>
    <col min="9733" max="9733" width="15.109375" style="163" customWidth="1"/>
    <col min="9734" max="9734" width="15" style="163" customWidth="1"/>
    <col min="9735" max="9984" width="7.21875" style="163"/>
    <col min="9985" max="9985" width="5.5546875" style="163" customWidth="1"/>
    <col min="9986" max="9986" width="30.6640625" style="163" customWidth="1"/>
    <col min="9987" max="9987" width="17.21875" style="163" customWidth="1"/>
    <col min="9988" max="9988" width="15" style="163" customWidth="1"/>
    <col min="9989" max="9989" width="15.109375" style="163" customWidth="1"/>
    <col min="9990" max="9990" width="15" style="163" customWidth="1"/>
    <col min="9991" max="10240" width="7.21875" style="163"/>
    <col min="10241" max="10241" width="5.5546875" style="163" customWidth="1"/>
    <col min="10242" max="10242" width="30.6640625" style="163" customWidth="1"/>
    <col min="10243" max="10243" width="17.21875" style="163" customWidth="1"/>
    <col min="10244" max="10244" width="15" style="163" customWidth="1"/>
    <col min="10245" max="10245" width="15.109375" style="163" customWidth="1"/>
    <col min="10246" max="10246" width="15" style="163" customWidth="1"/>
    <col min="10247" max="10496" width="7.21875" style="163"/>
    <col min="10497" max="10497" width="5.5546875" style="163" customWidth="1"/>
    <col min="10498" max="10498" width="30.6640625" style="163" customWidth="1"/>
    <col min="10499" max="10499" width="17.21875" style="163" customWidth="1"/>
    <col min="10500" max="10500" width="15" style="163" customWidth="1"/>
    <col min="10501" max="10501" width="15.109375" style="163" customWidth="1"/>
    <col min="10502" max="10502" width="15" style="163" customWidth="1"/>
    <col min="10503" max="10752" width="7.21875" style="163"/>
    <col min="10753" max="10753" width="5.5546875" style="163" customWidth="1"/>
    <col min="10754" max="10754" width="30.6640625" style="163" customWidth="1"/>
    <col min="10755" max="10755" width="17.21875" style="163" customWidth="1"/>
    <col min="10756" max="10756" width="15" style="163" customWidth="1"/>
    <col min="10757" max="10757" width="15.109375" style="163" customWidth="1"/>
    <col min="10758" max="10758" width="15" style="163" customWidth="1"/>
    <col min="10759" max="11008" width="7.21875" style="163"/>
    <col min="11009" max="11009" width="5.5546875" style="163" customWidth="1"/>
    <col min="11010" max="11010" width="30.6640625" style="163" customWidth="1"/>
    <col min="11011" max="11011" width="17.21875" style="163" customWidth="1"/>
    <col min="11012" max="11012" width="15" style="163" customWidth="1"/>
    <col min="11013" max="11013" width="15.109375" style="163" customWidth="1"/>
    <col min="11014" max="11014" width="15" style="163" customWidth="1"/>
    <col min="11015" max="11264" width="7.21875" style="163"/>
    <col min="11265" max="11265" width="5.5546875" style="163" customWidth="1"/>
    <col min="11266" max="11266" width="30.6640625" style="163" customWidth="1"/>
    <col min="11267" max="11267" width="17.21875" style="163" customWidth="1"/>
    <col min="11268" max="11268" width="15" style="163" customWidth="1"/>
    <col min="11269" max="11269" width="15.109375" style="163" customWidth="1"/>
    <col min="11270" max="11270" width="15" style="163" customWidth="1"/>
    <col min="11271" max="11520" width="7.21875" style="163"/>
    <col min="11521" max="11521" width="5.5546875" style="163" customWidth="1"/>
    <col min="11522" max="11522" width="30.6640625" style="163" customWidth="1"/>
    <col min="11523" max="11523" width="17.21875" style="163" customWidth="1"/>
    <col min="11524" max="11524" width="15" style="163" customWidth="1"/>
    <col min="11525" max="11525" width="15.109375" style="163" customWidth="1"/>
    <col min="11526" max="11526" width="15" style="163" customWidth="1"/>
    <col min="11527" max="11776" width="7.21875" style="163"/>
    <col min="11777" max="11777" width="5.5546875" style="163" customWidth="1"/>
    <col min="11778" max="11778" width="30.6640625" style="163" customWidth="1"/>
    <col min="11779" max="11779" width="17.21875" style="163" customWidth="1"/>
    <col min="11780" max="11780" width="15" style="163" customWidth="1"/>
    <col min="11781" max="11781" width="15.109375" style="163" customWidth="1"/>
    <col min="11782" max="11782" width="15" style="163" customWidth="1"/>
    <col min="11783" max="12032" width="7.21875" style="163"/>
    <col min="12033" max="12033" width="5.5546875" style="163" customWidth="1"/>
    <col min="12034" max="12034" width="30.6640625" style="163" customWidth="1"/>
    <col min="12035" max="12035" width="17.21875" style="163" customWidth="1"/>
    <col min="12036" max="12036" width="15" style="163" customWidth="1"/>
    <col min="12037" max="12037" width="15.109375" style="163" customWidth="1"/>
    <col min="12038" max="12038" width="15" style="163" customWidth="1"/>
    <col min="12039" max="12288" width="7.21875" style="163"/>
    <col min="12289" max="12289" width="5.5546875" style="163" customWidth="1"/>
    <col min="12290" max="12290" width="30.6640625" style="163" customWidth="1"/>
    <col min="12291" max="12291" width="17.21875" style="163" customWidth="1"/>
    <col min="12292" max="12292" width="15" style="163" customWidth="1"/>
    <col min="12293" max="12293" width="15.109375" style="163" customWidth="1"/>
    <col min="12294" max="12294" width="15" style="163" customWidth="1"/>
    <col min="12295" max="12544" width="7.21875" style="163"/>
    <col min="12545" max="12545" width="5.5546875" style="163" customWidth="1"/>
    <col min="12546" max="12546" width="30.6640625" style="163" customWidth="1"/>
    <col min="12547" max="12547" width="17.21875" style="163" customWidth="1"/>
    <col min="12548" max="12548" width="15" style="163" customWidth="1"/>
    <col min="12549" max="12549" width="15.109375" style="163" customWidth="1"/>
    <col min="12550" max="12550" width="15" style="163" customWidth="1"/>
    <col min="12551" max="12800" width="7.21875" style="163"/>
    <col min="12801" max="12801" width="5.5546875" style="163" customWidth="1"/>
    <col min="12802" max="12802" width="30.6640625" style="163" customWidth="1"/>
    <col min="12803" max="12803" width="17.21875" style="163" customWidth="1"/>
    <col min="12804" max="12804" width="15" style="163" customWidth="1"/>
    <col min="12805" max="12805" width="15.109375" style="163" customWidth="1"/>
    <col min="12806" max="12806" width="15" style="163" customWidth="1"/>
    <col min="12807" max="13056" width="7.21875" style="163"/>
    <col min="13057" max="13057" width="5.5546875" style="163" customWidth="1"/>
    <col min="13058" max="13058" width="30.6640625" style="163" customWidth="1"/>
    <col min="13059" max="13059" width="17.21875" style="163" customWidth="1"/>
    <col min="13060" max="13060" width="15" style="163" customWidth="1"/>
    <col min="13061" max="13061" width="15.109375" style="163" customWidth="1"/>
    <col min="13062" max="13062" width="15" style="163" customWidth="1"/>
    <col min="13063" max="13312" width="7.21875" style="163"/>
    <col min="13313" max="13313" width="5.5546875" style="163" customWidth="1"/>
    <col min="13314" max="13314" width="30.6640625" style="163" customWidth="1"/>
    <col min="13315" max="13315" width="17.21875" style="163" customWidth="1"/>
    <col min="13316" max="13316" width="15" style="163" customWidth="1"/>
    <col min="13317" max="13317" width="15.109375" style="163" customWidth="1"/>
    <col min="13318" max="13318" width="15" style="163" customWidth="1"/>
    <col min="13319" max="13568" width="7.21875" style="163"/>
    <col min="13569" max="13569" width="5.5546875" style="163" customWidth="1"/>
    <col min="13570" max="13570" width="30.6640625" style="163" customWidth="1"/>
    <col min="13571" max="13571" width="17.21875" style="163" customWidth="1"/>
    <col min="13572" max="13572" width="15" style="163" customWidth="1"/>
    <col min="13573" max="13573" width="15.109375" style="163" customWidth="1"/>
    <col min="13574" max="13574" width="15" style="163" customWidth="1"/>
    <col min="13575" max="13824" width="7.21875" style="163"/>
    <col min="13825" max="13825" width="5.5546875" style="163" customWidth="1"/>
    <col min="13826" max="13826" width="30.6640625" style="163" customWidth="1"/>
    <col min="13827" max="13827" width="17.21875" style="163" customWidth="1"/>
    <col min="13828" max="13828" width="15" style="163" customWidth="1"/>
    <col min="13829" max="13829" width="15.109375" style="163" customWidth="1"/>
    <col min="13830" max="13830" width="15" style="163" customWidth="1"/>
    <col min="13831" max="14080" width="7.21875" style="163"/>
    <col min="14081" max="14081" width="5.5546875" style="163" customWidth="1"/>
    <col min="14082" max="14082" width="30.6640625" style="163" customWidth="1"/>
    <col min="14083" max="14083" width="17.21875" style="163" customWidth="1"/>
    <col min="14084" max="14084" width="15" style="163" customWidth="1"/>
    <col min="14085" max="14085" width="15.109375" style="163" customWidth="1"/>
    <col min="14086" max="14086" width="15" style="163" customWidth="1"/>
    <col min="14087" max="14336" width="7.21875" style="163"/>
    <col min="14337" max="14337" width="5.5546875" style="163" customWidth="1"/>
    <col min="14338" max="14338" width="30.6640625" style="163" customWidth="1"/>
    <col min="14339" max="14339" width="17.21875" style="163" customWidth="1"/>
    <col min="14340" max="14340" width="15" style="163" customWidth="1"/>
    <col min="14341" max="14341" width="15.109375" style="163" customWidth="1"/>
    <col min="14342" max="14342" width="15" style="163" customWidth="1"/>
    <col min="14343" max="14592" width="7.21875" style="163"/>
    <col min="14593" max="14593" width="5.5546875" style="163" customWidth="1"/>
    <col min="14594" max="14594" width="30.6640625" style="163" customWidth="1"/>
    <col min="14595" max="14595" width="17.21875" style="163" customWidth="1"/>
    <col min="14596" max="14596" width="15" style="163" customWidth="1"/>
    <col min="14597" max="14597" width="15.109375" style="163" customWidth="1"/>
    <col min="14598" max="14598" width="15" style="163" customWidth="1"/>
    <col min="14599" max="14848" width="7.21875" style="163"/>
    <col min="14849" max="14849" width="5.5546875" style="163" customWidth="1"/>
    <col min="14850" max="14850" width="30.6640625" style="163" customWidth="1"/>
    <col min="14851" max="14851" width="17.21875" style="163" customWidth="1"/>
    <col min="14852" max="14852" width="15" style="163" customWidth="1"/>
    <col min="14853" max="14853" width="15.109375" style="163" customWidth="1"/>
    <col min="14854" max="14854" width="15" style="163" customWidth="1"/>
    <col min="14855" max="15104" width="7.21875" style="163"/>
    <col min="15105" max="15105" width="5.5546875" style="163" customWidth="1"/>
    <col min="15106" max="15106" width="30.6640625" style="163" customWidth="1"/>
    <col min="15107" max="15107" width="17.21875" style="163" customWidth="1"/>
    <col min="15108" max="15108" width="15" style="163" customWidth="1"/>
    <col min="15109" max="15109" width="15.109375" style="163" customWidth="1"/>
    <col min="15110" max="15110" width="15" style="163" customWidth="1"/>
    <col min="15111" max="15360" width="7.21875" style="163"/>
    <col min="15361" max="15361" width="5.5546875" style="163" customWidth="1"/>
    <col min="15362" max="15362" width="30.6640625" style="163" customWidth="1"/>
    <col min="15363" max="15363" width="17.21875" style="163" customWidth="1"/>
    <col min="15364" max="15364" width="15" style="163" customWidth="1"/>
    <col min="15365" max="15365" width="15.109375" style="163" customWidth="1"/>
    <col min="15366" max="15366" width="15" style="163" customWidth="1"/>
    <col min="15367" max="15616" width="7.21875" style="163"/>
    <col min="15617" max="15617" width="5.5546875" style="163" customWidth="1"/>
    <col min="15618" max="15618" width="30.6640625" style="163" customWidth="1"/>
    <col min="15619" max="15619" width="17.21875" style="163" customWidth="1"/>
    <col min="15620" max="15620" width="15" style="163" customWidth="1"/>
    <col min="15621" max="15621" width="15.109375" style="163" customWidth="1"/>
    <col min="15622" max="15622" width="15" style="163" customWidth="1"/>
    <col min="15623" max="15872" width="7.21875" style="163"/>
    <col min="15873" max="15873" width="5.5546875" style="163" customWidth="1"/>
    <col min="15874" max="15874" width="30.6640625" style="163" customWidth="1"/>
    <col min="15875" max="15875" width="17.21875" style="163" customWidth="1"/>
    <col min="15876" max="15876" width="15" style="163" customWidth="1"/>
    <col min="15877" max="15877" width="15.109375" style="163" customWidth="1"/>
    <col min="15878" max="15878" width="15" style="163" customWidth="1"/>
    <col min="15879" max="16128" width="7.21875" style="163"/>
    <col min="16129" max="16129" width="5.5546875" style="163" customWidth="1"/>
    <col min="16130" max="16130" width="30.6640625" style="163" customWidth="1"/>
    <col min="16131" max="16131" width="17.21875" style="163" customWidth="1"/>
    <col min="16132" max="16132" width="15" style="163" customWidth="1"/>
    <col min="16133" max="16133" width="15.109375" style="163" customWidth="1"/>
    <col min="16134" max="16134" width="15" style="163" customWidth="1"/>
    <col min="16135" max="16384" width="7.21875" style="163"/>
  </cols>
  <sheetData>
    <row r="1" spans="1:7" x14ac:dyDescent="0.25">
      <c r="C1" s="170"/>
      <c r="D1" s="170"/>
      <c r="E1" s="171" t="s">
        <v>381</v>
      </c>
    </row>
    <row r="2" spans="1:7" x14ac:dyDescent="0.25">
      <c r="C2" s="170"/>
      <c r="D2" s="166"/>
      <c r="E2" s="166" t="s">
        <v>462</v>
      </c>
      <c r="F2" s="166"/>
    </row>
    <row r="3" spans="1:7" x14ac:dyDescent="0.25">
      <c r="C3" s="170"/>
      <c r="D3" s="170"/>
      <c r="E3" s="167" t="s">
        <v>494</v>
      </c>
    </row>
    <row r="4" spans="1:7" x14ac:dyDescent="0.25">
      <c r="C4" s="170"/>
      <c r="D4" s="170"/>
      <c r="E4" s="173"/>
    </row>
    <row r="5" spans="1:7" x14ac:dyDescent="0.25">
      <c r="C5" s="170"/>
      <c r="D5" s="170"/>
    </row>
    <row r="6" spans="1:7" ht="39.75" customHeight="1" x14ac:dyDescent="0.25">
      <c r="A6" s="216" t="s">
        <v>467</v>
      </c>
      <c r="B6" s="216"/>
      <c r="C6" s="216"/>
      <c r="D6" s="216"/>
      <c r="E6" s="216"/>
      <c r="F6" s="216"/>
    </row>
    <row r="7" spans="1:7" ht="15" customHeight="1" x14ac:dyDescent="0.25">
      <c r="C7" s="170"/>
      <c r="D7" s="170"/>
      <c r="E7" s="217" t="s">
        <v>463</v>
      </c>
      <c r="F7" s="217"/>
    </row>
    <row r="8" spans="1:7" ht="60.75" customHeight="1" x14ac:dyDescent="0.25">
      <c r="A8" s="218" t="s">
        <v>464</v>
      </c>
      <c r="B8" s="218" t="s">
        <v>465</v>
      </c>
      <c r="C8" s="219" t="s">
        <v>469</v>
      </c>
      <c r="D8" s="219" t="s">
        <v>395</v>
      </c>
      <c r="E8" s="219" t="s">
        <v>460</v>
      </c>
      <c r="F8" s="220" t="s">
        <v>457</v>
      </c>
      <c r="G8" s="214"/>
    </row>
    <row r="9" spans="1:7" ht="60.75" customHeight="1" x14ac:dyDescent="0.25">
      <c r="A9" s="218"/>
      <c r="B9" s="218"/>
      <c r="C9" s="219"/>
      <c r="D9" s="219"/>
      <c r="E9" s="219"/>
      <c r="F9" s="220"/>
      <c r="G9" s="214"/>
    </row>
    <row r="10" spans="1:7" ht="16.2" thickBot="1" x14ac:dyDescent="0.3">
      <c r="A10" s="168">
        <v>1</v>
      </c>
      <c r="B10" s="168">
        <v>2</v>
      </c>
      <c r="C10" s="175">
        <v>3</v>
      </c>
      <c r="D10" s="175">
        <v>4</v>
      </c>
      <c r="E10" s="175">
        <v>5</v>
      </c>
      <c r="F10" s="176">
        <v>7</v>
      </c>
    </row>
    <row r="11" spans="1:7" ht="88.2" customHeight="1" thickBot="1" x14ac:dyDescent="0.35">
      <c r="A11" s="168">
        <v>1</v>
      </c>
      <c r="B11" s="70" t="s">
        <v>468</v>
      </c>
      <c r="C11" s="177">
        <v>7069725</v>
      </c>
      <c r="D11" s="164">
        <v>8003120.2400000002</v>
      </c>
      <c r="E11" s="165">
        <v>7941736.8300000001</v>
      </c>
      <c r="F11" s="178">
        <f>E11/D11</f>
        <v>0.99233006525464873</v>
      </c>
    </row>
    <row r="12" spans="1:7" ht="74.400000000000006" customHeight="1" x14ac:dyDescent="0.25">
      <c r="A12" s="168">
        <v>2</v>
      </c>
      <c r="B12" s="168" t="s">
        <v>470</v>
      </c>
      <c r="C12" s="177">
        <v>2667200</v>
      </c>
      <c r="D12" s="177">
        <v>3855862.18</v>
      </c>
      <c r="E12" s="177">
        <v>3855862.18</v>
      </c>
      <c r="F12" s="178">
        <f t="shared" ref="F12:F21" si="0">E12/D12</f>
        <v>1</v>
      </c>
    </row>
    <row r="13" spans="1:7" ht="84" customHeight="1" x14ac:dyDescent="0.25">
      <c r="A13" s="168">
        <v>3</v>
      </c>
      <c r="B13" s="168" t="s">
        <v>471</v>
      </c>
      <c r="C13" s="177">
        <v>100000</v>
      </c>
      <c r="D13" s="177">
        <v>90544.17</v>
      </c>
      <c r="E13" s="177">
        <v>90544.17</v>
      </c>
      <c r="F13" s="178">
        <f t="shared" si="0"/>
        <v>1</v>
      </c>
    </row>
    <row r="14" spans="1:7" ht="109.2" x14ac:dyDescent="0.25">
      <c r="A14" s="168">
        <v>4</v>
      </c>
      <c r="B14" s="168" t="s">
        <v>466</v>
      </c>
      <c r="C14" s="177">
        <v>7365588</v>
      </c>
      <c r="D14" s="177">
        <v>12293440.73</v>
      </c>
      <c r="E14" s="177">
        <v>9970930.4299999997</v>
      </c>
      <c r="F14" s="178">
        <f t="shared" si="0"/>
        <v>0.81107727681703312</v>
      </c>
    </row>
    <row r="15" spans="1:7" ht="86.4" customHeight="1" x14ac:dyDescent="0.25">
      <c r="A15" s="168">
        <v>5</v>
      </c>
      <c r="B15" s="168" t="s">
        <v>472</v>
      </c>
      <c r="C15" s="177">
        <v>1480747</v>
      </c>
      <c r="D15" s="177">
        <v>559563.15</v>
      </c>
      <c r="E15" s="177">
        <v>542689.68999999994</v>
      </c>
      <c r="F15" s="178">
        <f t="shared" si="0"/>
        <v>0.96984529806868081</v>
      </c>
    </row>
    <row r="16" spans="1:7" ht="124.8" x14ac:dyDescent="0.25">
      <c r="A16" s="168">
        <v>6</v>
      </c>
      <c r="B16" s="168" t="s">
        <v>473</v>
      </c>
      <c r="C16" s="175">
        <v>305940</v>
      </c>
      <c r="D16" s="175">
        <v>330799.34999999998</v>
      </c>
      <c r="E16" s="175">
        <v>330719.34999999998</v>
      </c>
      <c r="F16" s="178">
        <f t="shared" si="0"/>
        <v>0.99975816155624253</v>
      </c>
    </row>
    <row r="17" spans="1:6" ht="109.2" x14ac:dyDescent="0.25">
      <c r="A17" s="168">
        <v>7</v>
      </c>
      <c r="B17" s="168" t="s">
        <v>474</v>
      </c>
      <c r="C17" s="175">
        <v>120000</v>
      </c>
      <c r="D17" s="175">
        <v>98912.09</v>
      </c>
      <c r="E17" s="175">
        <v>98912.09</v>
      </c>
      <c r="F17" s="178">
        <f t="shared" si="0"/>
        <v>1</v>
      </c>
    </row>
    <row r="18" spans="1:6" ht="62.4" x14ac:dyDescent="0.25">
      <c r="A18" s="168">
        <v>8</v>
      </c>
      <c r="B18" s="168" t="s">
        <v>475</v>
      </c>
      <c r="C18" s="175">
        <v>5000</v>
      </c>
      <c r="D18" s="175">
        <v>0</v>
      </c>
      <c r="E18" s="175">
        <v>0</v>
      </c>
      <c r="F18" s="178" t="e">
        <f t="shared" si="0"/>
        <v>#DIV/0!</v>
      </c>
    </row>
    <row r="19" spans="1:6" ht="78" x14ac:dyDescent="0.25">
      <c r="A19" s="168">
        <v>9</v>
      </c>
      <c r="B19" s="168" t="s">
        <v>476</v>
      </c>
      <c r="C19" s="175">
        <v>300000</v>
      </c>
      <c r="D19" s="175">
        <v>388576.79</v>
      </c>
      <c r="E19" s="175">
        <v>388576.79</v>
      </c>
      <c r="F19" s="178">
        <f t="shared" si="0"/>
        <v>1</v>
      </c>
    </row>
    <row r="20" spans="1:6" ht="85.8" customHeight="1" x14ac:dyDescent="0.25">
      <c r="A20" s="168">
        <v>10</v>
      </c>
      <c r="B20" s="168" t="s">
        <v>477</v>
      </c>
      <c r="C20" s="175">
        <v>1000000</v>
      </c>
      <c r="D20" s="175">
        <v>70000</v>
      </c>
      <c r="E20" s="175">
        <v>70000</v>
      </c>
      <c r="F20" s="178">
        <f t="shared" si="0"/>
        <v>1</v>
      </c>
    </row>
    <row r="21" spans="1:6" ht="22.2" customHeight="1" x14ac:dyDescent="0.25">
      <c r="A21" s="169"/>
      <c r="B21" s="169" t="s">
        <v>450</v>
      </c>
      <c r="C21" s="179">
        <f>SUM(C11:C20)</f>
        <v>20414200</v>
      </c>
      <c r="D21" s="179">
        <f t="shared" ref="D21:E21" si="1">SUM(D11:D20)</f>
        <v>25690818.699999999</v>
      </c>
      <c r="E21" s="179">
        <f t="shared" si="1"/>
        <v>23289971.530000001</v>
      </c>
      <c r="F21" s="178">
        <f t="shared" si="0"/>
        <v>0.90654843669890528</v>
      </c>
    </row>
    <row r="25" spans="1:6" x14ac:dyDescent="0.3">
      <c r="A25" s="215"/>
      <c r="B25" s="215"/>
      <c r="C25" s="215"/>
      <c r="D25" s="215"/>
      <c r="E25" s="215"/>
      <c r="F25" s="215"/>
    </row>
  </sheetData>
  <mergeCells count="10">
    <mergeCell ref="G8:G9"/>
    <mergeCell ref="A25:F25"/>
    <mergeCell ref="A6:F6"/>
    <mergeCell ref="E7:F7"/>
    <mergeCell ref="A8:A9"/>
    <mergeCell ref="B8:B9"/>
    <mergeCell ref="C8:C9"/>
    <mergeCell ref="D8:D9"/>
    <mergeCell ref="E8:E9"/>
    <mergeCell ref="F8:F9"/>
  </mergeCells>
  <pageMargins left="0.78740157480314965" right="0.59055118110236227" top="0.59055118110236227" bottom="0.59055118110236227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3"/>
  <sheetViews>
    <sheetView topLeftCell="C1" workbookViewId="0">
      <selection activeCell="O7" sqref="O7"/>
    </sheetView>
  </sheetViews>
  <sheetFormatPr defaultRowHeight="13.2" outlineLevelRow="2" x14ac:dyDescent="0.25"/>
  <cols>
    <col min="2" max="2" width="4" customWidth="1"/>
    <col min="3" max="3" width="4.5546875" customWidth="1"/>
    <col min="4" max="4" width="10.88671875" customWidth="1"/>
    <col min="5" max="5" width="7.88671875" customWidth="1"/>
    <col min="6" max="6" width="32.5546875" style="181" customWidth="1"/>
    <col min="7" max="7" width="14" customWidth="1"/>
    <col min="8" max="8" width="15.44140625" customWidth="1"/>
    <col min="9" max="9" width="18.44140625" customWidth="1"/>
    <col min="10" max="10" width="12.33203125" customWidth="1"/>
  </cols>
  <sheetData>
    <row r="2" spans="1:11" x14ac:dyDescent="0.25">
      <c r="I2" s="213" t="s">
        <v>382</v>
      </c>
      <c r="J2" s="213"/>
    </row>
    <row r="3" spans="1:11" x14ac:dyDescent="0.25">
      <c r="I3" s="213" t="s">
        <v>393</v>
      </c>
      <c r="J3" s="213"/>
    </row>
    <row r="4" spans="1:11" x14ac:dyDescent="0.25">
      <c r="I4" s="213" t="s">
        <v>394</v>
      </c>
      <c r="J4" s="213"/>
    </row>
    <row r="5" spans="1:11" x14ac:dyDescent="0.25">
      <c r="I5" s="213" t="s">
        <v>494</v>
      </c>
      <c r="J5" s="213"/>
    </row>
    <row r="6" spans="1:11" ht="12.75" customHeight="1" x14ac:dyDescent="0.25">
      <c r="B6" s="210"/>
      <c r="C6" s="211"/>
      <c r="D6" s="211"/>
      <c r="E6" s="211"/>
      <c r="F6" s="211"/>
      <c r="G6" s="211"/>
      <c r="H6" s="211"/>
    </row>
    <row r="7" spans="1:11" ht="35.25" customHeight="1" x14ac:dyDescent="0.25">
      <c r="B7" s="212" t="s">
        <v>422</v>
      </c>
      <c r="C7" s="212"/>
      <c r="D7" s="212"/>
      <c r="E7" s="212"/>
      <c r="F7" s="212"/>
      <c r="G7" s="212"/>
      <c r="H7" s="212"/>
      <c r="I7" s="212"/>
      <c r="J7" s="212"/>
    </row>
    <row r="8" spans="1:11" x14ac:dyDescent="0.25">
      <c r="B8" s="210"/>
      <c r="C8" s="211"/>
      <c r="D8" s="211"/>
      <c r="E8" s="211"/>
      <c r="F8" s="211"/>
      <c r="G8" s="211"/>
      <c r="H8" s="211"/>
      <c r="J8" s="180" t="s">
        <v>391</v>
      </c>
    </row>
    <row r="9" spans="1:11" x14ac:dyDescent="0.25">
      <c r="B9" s="39"/>
      <c r="C9" s="39"/>
      <c r="D9" s="39"/>
      <c r="E9" s="39"/>
      <c r="F9" s="182"/>
      <c r="G9" s="39"/>
      <c r="H9" s="39"/>
      <c r="I9" s="39"/>
      <c r="J9" s="40"/>
    </row>
    <row r="10" spans="1:11" ht="66" x14ac:dyDescent="0.25">
      <c r="A10" s="187" t="s">
        <v>478</v>
      </c>
      <c r="B10" s="185" t="s">
        <v>230</v>
      </c>
      <c r="C10" s="186" t="s">
        <v>231</v>
      </c>
      <c r="D10" s="186" t="s">
        <v>479</v>
      </c>
      <c r="E10" s="186" t="s">
        <v>233</v>
      </c>
      <c r="F10" s="117" t="s">
        <v>234</v>
      </c>
      <c r="G10" s="42" t="s">
        <v>454</v>
      </c>
      <c r="H10" s="42" t="s">
        <v>395</v>
      </c>
      <c r="I10" s="43" t="s">
        <v>480</v>
      </c>
      <c r="J10" s="42" t="s">
        <v>481</v>
      </c>
    </row>
    <row r="11" spans="1:11" ht="26.25" customHeight="1" x14ac:dyDescent="0.25">
      <c r="A11" s="119" t="s">
        <v>423</v>
      </c>
      <c r="B11" s="116"/>
      <c r="C11" s="120"/>
      <c r="D11" s="120"/>
      <c r="E11" s="120"/>
      <c r="F11" s="122" t="s">
        <v>424</v>
      </c>
      <c r="G11" s="121"/>
      <c r="H11" s="121"/>
      <c r="I11" s="121"/>
      <c r="J11" s="42"/>
    </row>
    <row r="12" spans="1:11" ht="26.4" x14ac:dyDescent="0.25">
      <c r="A12" s="119" t="s">
        <v>423</v>
      </c>
      <c r="B12" s="111" t="s">
        <v>235</v>
      </c>
      <c r="C12" s="113"/>
      <c r="D12" s="46"/>
      <c r="E12" s="46"/>
      <c r="F12" s="45" t="s">
        <v>236</v>
      </c>
      <c r="G12" s="47">
        <f>G13+G16+G38+G40+G43</f>
        <v>0</v>
      </c>
      <c r="H12" s="47">
        <f>H13+H16+H38+H40+H43</f>
        <v>1942325.5099999998</v>
      </c>
      <c r="I12" s="47">
        <f>I13+I16+I37+I40+I43</f>
        <v>1890586.63</v>
      </c>
      <c r="J12" s="49">
        <f>I12/H12*100</f>
        <v>97.336240515113246</v>
      </c>
    </row>
    <row r="13" spans="1:11" ht="52.8" x14ac:dyDescent="0.25">
      <c r="A13" s="119" t="s">
        <v>423</v>
      </c>
      <c r="B13" s="111" t="s">
        <v>235</v>
      </c>
      <c r="C13" s="113" t="s">
        <v>237</v>
      </c>
      <c r="D13" s="46"/>
      <c r="E13" s="46"/>
      <c r="F13" s="98" t="s">
        <v>238</v>
      </c>
      <c r="G13" s="47">
        <f>G14</f>
        <v>0</v>
      </c>
      <c r="H13" s="47">
        <f>H14</f>
        <v>0</v>
      </c>
      <c r="I13" s="47">
        <f>I14</f>
        <v>0</v>
      </c>
      <c r="J13" s="49" t="e">
        <f t="shared" ref="J13:J78" si="0">I13/H13*100</f>
        <v>#DIV/0!</v>
      </c>
    </row>
    <row r="14" spans="1:11" ht="26.4" outlineLevel="1" x14ac:dyDescent="0.25">
      <c r="A14" s="119" t="s">
        <v>423</v>
      </c>
      <c r="B14" s="111" t="s">
        <v>235</v>
      </c>
      <c r="C14" s="113" t="s">
        <v>237</v>
      </c>
      <c r="D14" s="46" t="s">
        <v>239</v>
      </c>
      <c r="E14" s="46"/>
      <c r="F14" s="45" t="s">
        <v>240</v>
      </c>
      <c r="G14" s="47">
        <v>0</v>
      </c>
      <c r="H14" s="54">
        <v>0</v>
      </c>
      <c r="I14" s="55">
        <v>0</v>
      </c>
      <c r="J14" s="49" t="e">
        <f t="shared" si="0"/>
        <v>#DIV/0!</v>
      </c>
    </row>
    <row r="15" spans="1:11" ht="92.4" outlineLevel="2" x14ac:dyDescent="0.25">
      <c r="A15" s="119" t="s">
        <v>423</v>
      </c>
      <c r="B15" s="117"/>
      <c r="C15" s="114"/>
      <c r="D15" s="53"/>
      <c r="E15" s="53" t="s">
        <v>241</v>
      </c>
      <c r="F15" s="52" t="s">
        <v>242</v>
      </c>
      <c r="G15" s="54">
        <v>0</v>
      </c>
      <c r="H15" s="54">
        <v>0</v>
      </c>
      <c r="I15" s="55">
        <v>0</v>
      </c>
      <c r="J15" s="56" t="e">
        <f t="shared" si="0"/>
        <v>#DIV/0!</v>
      </c>
    </row>
    <row r="16" spans="1:11" ht="79.2" outlineLevel="2" x14ac:dyDescent="0.25">
      <c r="A16" s="119" t="s">
        <v>423</v>
      </c>
      <c r="B16" s="111" t="s">
        <v>235</v>
      </c>
      <c r="C16" s="113" t="s">
        <v>243</v>
      </c>
      <c r="D16" s="53"/>
      <c r="E16" s="53"/>
      <c r="F16" s="58" t="s">
        <v>244</v>
      </c>
      <c r="G16" s="47">
        <f>FIO+G21+G23+G25+G27+G29+G35+G31</f>
        <v>0</v>
      </c>
      <c r="H16" s="47">
        <f>H17+H21+H23+H25+H27+H29+H31+H33+H35</f>
        <v>1586894.67</v>
      </c>
      <c r="I16" s="47">
        <f>I17+I21+I23+I25+I27+I29+I31+I33+I35</f>
        <v>1535155.79</v>
      </c>
      <c r="J16" s="49">
        <f t="shared" si="0"/>
        <v>96.739614734480156</v>
      </c>
      <c r="K16" s="7"/>
    </row>
    <row r="17" spans="1:10" ht="34.5" customHeight="1" outlineLevel="1" x14ac:dyDescent="0.25">
      <c r="A17" s="119" t="s">
        <v>423</v>
      </c>
      <c r="B17" s="111" t="s">
        <v>235</v>
      </c>
      <c r="C17" s="113" t="s">
        <v>243</v>
      </c>
      <c r="D17" s="46" t="s">
        <v>245</v>
      </c>
      <c r="E17" s="46"/>
      <c r="F17" s="58" t="s">
        <v>246</v>
      </c>
      <c r="G17" s="47">
        <f>G18+G19+G20</f>
        <v>0</v>
      </c>
      <c r="H17" s="47">
        <f>H18+H19+H20</f>
        <v>692849.31</v>
      </c>
      <c r="I17" s="47">
        <f>I18+I19+I20</f>
        <v>641110.43000000005</v>
      </c>
      <c r="J17" s="49">
        <f t="shared" si="0"/>
        <v>92.532448361679116</v>
      </c>
    </row>
    <row r="18" spans="1:10" ht="92.4" outlineLevel="2" x14ac:dyDescent="0.25">
      <c r="A18" s="119" t="s">
        <v>423</v>
      </c>
      <c r="B18" s="111"/>
      <c r="C18" s="113"/>
      <c r="D18" s="46"/>
      <c r="E18" s="53" t="s">
        <v>241</v>
      </c>
      <c r="F18" s="52" t="s">
        <v>242</v>
      </c>
      <c r="G18" s="54">
        <v>0</v>
      </c>
      <c r="H18" s="54">
        <v>0</v>
      </c>
      <c r="I18" s="55">
        <v>0</v>
      </c>
      <c r="J18" s="56" t="e">
        <f t="shared" si="0"/>
        <v>#DIV/0!</v>
      </c>
    </row>
    <row r="19" spans="1:10" ht="39.6" outlineLevel="2" x14ac:dyDescent="0.25">
      <c r="A19" s="119" t="s">
        <v>423</v>
      </c>
      <c r="B19" s="111"/>
      <c r="C19" s="113"/>
      <c r="D19" s="46"/>
      <c r="E19" s="53" t="s">
        <v>247</v>
      </c>
      <c r="F19" s="52" t="s">
        <v>248</v>
      </c>
      <c r="G19" s="54">
        <v>0</v>
      </c>
      <c r="H19" s="54">
        <v>658749.31000000006</v>
      </c>
      <c r="I19" s="55">
        <v>607010.43000000005</v>
      </c>
      <c r="J19" s="56">
        <f t="shared" si="0"/>
        <v>92.145892342566555</v>
      </c>
    </row>
    <row r="20" spans="1:10" outlineLevel="2" x14ac:dyDescent="0.25">
      <c r="A20" s="119" t="s">
        <v>423</v>
      </c>
      <c r="B20" s="111"/>
      <c r="C20" s="113"/>
      <c r="D20" s="46"/>
      <c r="E20" s="53" t="s">
        <v>249</v>
      </c>
      <c r="F20" s="52" t="s">
        <v>250</v>
      </c>
      <c r="G20" s="54">
        <v>0</v>
      </c>
      <c r="H20" s="54">
        <v>34100</v>
      </c>
      <c r="I20" s="55">
        <v>34100</v>
      </c>
      <c r="J20" s="56">
        <f t="shared" si="0"/>
        <v>100</v>
      </c>
    </row>
    <row r="21" spans="1:10" ht="39.6" outlineLevel="2" x14ac:dyDescent="0.25">
      <c r="A21" s="119" t="s">
        <v>423</v>
      </c>
      <c r="B21" s="111" t="s">
        <v>235</v>
      </c>
      <c r="C21" s="113" t="s">
        <v>243</v>
      </c>
      <c r="D21" s="46" t="s">
        <v>251</v>
      </c>
      <c r="E21" s="46"/>
      <c r="F21" s="58" t="s">
        <v>252</v>
      </c>
      <c r="G21" s="47">
        <f>G22</f>
        <v>0</v>
      </c>
      <c r="H21" s="47">
        <f>H22</f>
        <v>2200</v>
      </c>
      <c r="I21" s="48">
        <f>I22</f>
        <v>2200</v>
      </c>
      <c r="J21" s="49">
        <f t="shared" si="0"/>
        <v>100</v>
      </c>
    </row>
    <row r="22" spans="1:10" ht="39.6" outlineLevel="2" x14ac:dyDescent="0.25">
      <c r="A22" s="119" t="s">
        <v>423</v>
      </c>
      <c r="B22" s="111"/>
      <c r="C22" s="113"/>
      <c r="D22" s="46"/>
      <c r="E22" s="53" t="s">
        <v>247</v>
      </c>
      <c r="F22" s="52" t="s">
        <v>248</v>
      </c>
      <c r="G22" s="54">
        <v>0</v>
      </c>
      <c r="H22" s="54">
        <v>2200</v>
      </c>
      <c r="I22" s="55">
        <v>2200</v>
      </c>
      <c r="J22" s="56">
        <f t="shared" si="0"/>
        <v>100</v>
      </c>
    </row>
    <row r="23" spans="1:10" ht="66" x14ac:dyDescent="0.25">
      <c r="A23" s="119" t="s">
        <v>423</v>
      </c>
      <c r="B23" s="111" t="s">
        <v>235</v>
      </c>
      <c r="C23" s="113" t="s">
        <v>243</v>
      </c>
      <c r="D23" s="46" t="s">
        <v>253</v>
      </c>
      <c r="E23" s="46"/>
      <c r="F23" s="58" t="s">
        <v>254</v>
      </c>
      <c r="G23" s="47">
        <f>G24</f>
        <v>0</v>
      </c>
      <c r="H23" s="47">
        <f>H24</f>
        <v>0</v>
      </c>
      <c r="I23" s="48">
        <f>I24</f>
        <v>0</v>
      </c>
      <c r="J23" s="49" t="e">
        <f t="shared" si="0"/>
        <v>#DIV/0!</v>
      </c>
    </row>
    <row r="24" spans="1:10" x14ac:dyDescent="0.25">
      <c r="A24" s="119" t="s">
        <v>423</v>
      </c>
      <c r="B24" s="111"/>
      <c r="C24" s="113"/>
      <c r="D24" s="46"/>
      <c r="E24" s="53" t="s">
        <v>255</v>
      </c>
      <c r="F24" s="52" t="s">
        <v>256</v>
      </c>
      <c r="G24" s="54">
        <v>0</v>
      </c>
      <c r="H24" s="54">
        <v>0</v>
      </c>
      <c r="I24" s="55">
        <v>0</v>
      </c>
      <c r="J24" s="56" t="e">
        <f t="shared" si="0"/>
        <v>#DIV/0!</v>
      </c>
    </row>
    <row r="25" spans="1:10" ht="26.4" x14ac:dyDescent="0.25">
      <c r="A25" s="119" t="s">
        <v>423</v>
      </c>
      <c r="B25" s="111" t="s">
        <v>235</v>
      </c>
      <c r="C25" s="113" t="s">
        <v>243</v>
      </c>
      <c r="D25" s="46" t="s">
        <v>257</v>
      </c>
      <c r="E25" s="46"/>
      <c r="F25" s="58" t="s">
        <v>258</v>
      </c>
      <c r="G25" s="47">
        <f>G26</f>
        <v>0</v>
      </c>
      <c r="H25" s="47">
        <f>H26</f>
        <v>49880</v>
      </c>
      <c r="I25" s="48">
        <f>I26</f>
        <v>49880</v>
      </c>
      <c r="J25" s="49">
        <f t="shared" si="0"/>
        <v>100</v>
      </c>
    </row>
    <row r="26" spans="1:10" x14ac:dyDescent="0.25">
      <c r="A26" s="119" t="s">
        <v>423</v>
      </c>
      <c r="B26" s="111"/>
      <c r="C26" s="113"/>
      <c r="D26" s="46"/>
      <c r="E26" s="53" t="s">
        <v>255</v>
      </c>
      <c r="F26" s="52" t="s">
        <v>256</v>
      </c>
      <c r="G26" s="54">
        <v>0</v>
      </c>
      <c r="H26" s="54">
        <v>49880</v>
      </c>
      <c r="I26" s="55">
        <v>49880</v>
      </c>
      <c r="J26" s="56">
        <f t="shared" si="0"/>
        <v>100</v>
      </c>
    </row>
    <row r="27" spans="1:10" ht="66" x14ac:dyDescent="0.25">
      <c r="A27" s="119" t="s">
        <v>423</v>
      </c>
      <c r="B27" s="111" t="s">
        <v>235</v>
      </c>
      <c r="C27" s="113" t="s">
        <v>243</v>
      </c>
      <c r="D27" s="46" t="s">
        <v>259</v>
      </c>
      <c r="E27" s="46"/>
      <c r="F27" s="58" t="s">
        <v>260</v>
      </c>
      <c r="G27" s="47">
        <v>0</v>
      </c>
      <c r="H27" s="54">
        <v>34870.5</v>
      </c>
      <c r="I27" s="55">
        <v>34870.5</v>
      </c>
      <c r="J27" s="49">
        <f t="shared" si="0"/>
        <v>100</v>
      </c>
    </row>
    <row r="28" spans="1:10" x14ac:dyDescent="0.25">
      <c r="A28" s="119" t="s">
        <v>423</v>
      </c>
      <c r="B28" s="111"/>
      <c r="C28" s="113"/>
      <c r="D28" s="46"/>
      <c r="E28" s="53" t="s">
        <v>255</v>
      </c>
      <c r="F28" s="52" t="s">
        <v>256</v>
      </c>
      <c r="G28" s="54">
        <v>0</v>
      </c>
      <c r="H28" s="54">
        <v>34870.5</v>
      </c>
      <c r="I28" s="55">
        <v>34870.5</v>
      </c>
      <c r="J28" s="56">
        <f t="shared" si="0"/>
        <v>100</v>
      </c>
    </row>
    <row r="29" spans="1:10" ht="52.8" x14ac:dyDescent="0.25">
      <c r="A29" s="119" t="s">
        <v>423</v>
      </c>
      <c r="B29" s="111" t="s">
        <v>235</v>
      </c>
      <c r="C29" s="113" t="s">
        <v>243</v>
      </c>
      <c r="D29" s="46" t="s">
        <v>405</v>
      </c>
      <c r="E29" s="46"/>
      <c r="F29" s="59" t="s">
        <v>406</v>
      </c>
      <c r="G29" s="47">
        <v>0</v>
      </c>
      <c r="H29" s="54">
        <v>320895.17</v>
      </c>
      <c r="I29" s="55">
        <v>320895.17</v>
      </c>
      <c r="J29" s="49">
        <f t="shared" si="0"/>
        <v>100</v>
      </c>
    </row>
    <row r="30" spans="1:10" x14ac:dyDescent="0.25">
      <c r="A30" s="119" t="s">
        <v>423</v>
      </c>
      <c r="B30" s="111"/>
      <c r="C30" s="113"/>
      <c r="D30" s="46"/>
      <c r="E30" s="53" t="s">
        <v>255</v>
      </c>
      <c r="F30" s="52" t="s">
        <v>256</v>
      </c>
      <c r="G30" s="54">
        <v>0</v>
      </c>
      <c r="H30" s="54">
        <v>320895.17</v>
      </c>
      <c r="I30" s="55">
        <v>320895.17</v>
      </c>
      <c r="J30" s="56">
        <f t="shared" si="0"/>
        <v>100</v>
      </c>
    </row>
    <row r="31" spans="1:10" ht="79.2" x14ac:dyDescent="0.25">
      <c r="A31" s="119" t="s">
        <v>423</v>
      </c>
      <c r="B31" s="111" t="s">
        <v>235</v>
      </c>
      <c r="C31" s="113" t="s">
        <v>243</v>
      </c>
      <c r="D31" s="46" t="s">
        <v>261</v>
      </c>
      <c r="E31" s="46"/>
      <c r="F31" s="59" t="s">
        <v>262</v>
      </c>
      <c r="G31" s="47">
        <v>0</v>
      </c>
      <c r="H31" s="54">
        <v>2269</v>
      </c>
      <c r="I31" s="55">
        <v>2269</v>
      </c>
      <c r="J31" s="49">
        <f t="shared" si="0"/>
        <v>100</v>
      </c>
    </row>
    <row r="32" spans="1:10" x14ac:dyDescent="0.25">
      <c r="A32" s="119" t="s">
        <v>423</v>
      </c>
      <c r="B32" s="111"/>
      <c r="C32" s="113"/>
      <c r="D32" s="46"/>
      <c r="E32" s="53" t="s">
        <v>255</v>
      </c>
      <c r="F32" s="52" t="s">
        <v>256</v>
      </c>
      <c r="G32" s="54">
        <v>0</v>
      </c>
      <c r="H32" s="54">
        <v>2269</v>
      </c>
      <c r="I32" s="55">
        <v>2269</v>
      </c>
      <c r="J32" s="56">
        <f t="shared" si="0"/>
        <v>100</v>
      </c>
    </row>
    <row r="33" spans="1:10" ht="52.8" x14ac:dyDescent="0.25">
      <c r="A33" s="119" t="s">
        <v>423</v>
      </c>
      <c r="B33" s="111" t="s">
        <v>235</v>
      </c>
      <c r="C33" s="113" t="s">
        <v>243</v>
      </c>
      <c r="D33" s="46" t="s">
        <v>420</v>
      </c>
      <c r="E33" s="102"/>
      <c r="F33" s="111" t="s">
        <v>407</v>
      </c>
      <c r="G33" s="112">
        <v>0</v>
      </c>
      <c r="H33" s="47">
        <v>477230.69</v>
      </c>
      <c r="I33" s="48">
        <v>477230.69</v>
      </c>
      <c r="J33" s="49">
        <f t="shared" si="0"/>
        <v>100</v>
      </c>
    </row>
    <row r="34" spans="1:10" x14ac:dyDescent="0.25">
      <c r="A34" s="119" t="s">
        <v>423</v>
      </c>
      <c r="B34" s="111"/>
      <c r="C34" s="113"/>
      <c r="D34" s="46"/>
      <c r="E34" s="53" t="s">
        <v>255</v>
      </c>
      <c r="F34" s="52" t="s">
        <v>256</v>
      </c>
      <c r="G34" s="103">
        <v>0</v>
      </c>
      <c r="H34" s="54">
        <v>477230.69</v>
      </c>
      <c r="I34" s="55">
        <v>477230.69</v>
      </c>
      <c r="J34" s="56">
        <f t="shared" si="0"/>
        <v>100</v>
      </c>
    </row>
    <row r="35" spans="1:10" ht="132" x14ac:dyDescent="0.25">
      <c r="A35" s="119" t="s">
        <v>423</v>
      </c>
      <c r="B35" s="111" t="s">
        <v>235</v>
      </c>
      <c r="C35" s="113" t="s">
        <v>243</v>
      </c>
      <c r="D35" s="46" t="s">
        <v>263</v>
      </c>
      <c r="E35" s="46"/>
      <c r="F35" s="104" t="s">
        <v>264</v>
      </c>
      <c r="G35" s="47">
        <v>0</v>
      </c>
      <c r="H35" s="54">
        <v>6700</v>
      </c>
      <c r="I35" s="55">
        <v>6700</v>
      </c>
      <c r="J35" s="49">
        <f t="shared" si="0"/>
        <v>100</v>
      </c>
    </row>
    <row r="36" spans="1:10" ht="92.4" x14ac:dyDescent="0.25">
      <c r="A36" s="119" t="s">
        <v>423</v>
      </c>
      <c r="B36" s="111"/>
      <c r="C36" s="113"/>
      <c r="D36" s="46"/>
      <c r="E36" s="53" t="s">
        <v>241</v>
      </c>
      <c r="F36" s="52" t="s">
        <v>242</v>
      </c>
      <c r="G36" s="54">
        <v>0</v>
      </c>
      <c r="H36" s="54">
        <v>6700</v>
      </c>
      <c r="I36" s="55">
        <v>6700</v>
      </c>
      <c r="J36" s="56">
        <f t="shared" si="0"/>
        <v>100</v>
      </c>
    </row>
    <row r="37" spans="1:10" ht="26.4" x14ac:dyDescent="0.25">
      <c r="A37" s="119" t="s">
        <v>423</v>
      </c>
      <c r="B37" s="111" t="s">
        <v>235</v>
      </c>
      <c r="C37" s="113" t="s">
        <v>265</v>
      </c>
      <c r="D37" s="46"/>
      <c r="E37" s="46"/>
      <c r="F37" s="59" t="s">
        <v>213</v>
      </c>
      <c r="G37" s="47">
        <f>G38</f>
        <v>0</v>
      </c>
      <c r="H37" s="47">
        <f>H38</f>
        <v>0</v>
      </c>
      <c r="I37" s="48">
        <f>I38</f>
        <v>0</v>
      </c>
      <c r="J37" s="49" t="e">
        <f t="shared" si="0"/>
        <v>#DIV/0!</v>
      </c>
    </row>
    <row r="38" spans="1:10" ht="26.4" x14ac:dyDescent="0.25">
      <c r="A38" s="119" t="s">
        <v>423</v>
      </c>
      <c r="B38" s="111" t="s">
        <v>235</v>
      </c>
      <c r="C38" s="113" t="s">
        <v>265</v>
      </c>
      <c r="D38" s="46" t="s">
        <v>266</v>
      </c>
      <c r="E38" s="46"/>
      <c r="F38" s="59" t="s">
        <v>267</v>
      </c>
      <c r="G38" s="47">
        <v>0</v>
      </c>
      <c r="H38" s="47"/>
      <c r="I38" s="48"/>
      <c r="J38" s="49" t="e">
        <f t="shared" si="0"/>
        <v>#DIV/0!</v>
      </c>
    </row>
    <row r="39" spans="1:10" x14ac:dyDescent="0.25">
      <c r="A39" s="119" t="s">
        <v>423</v>
      </c>
      <c r="B39" s="111"/>
      <c r="C39" s="113"/>
      <c r="D39" s="46"/>
      <c r="E39" s="53" t="s">
        <v>249</v>
      </c>
      <c r="F39" s="52" t="s">
        <v>250</v>
      </c>
      <c r="G39" s="54">
        <v>0</v>
      </c>
      <c r="H39" s="54"/>
      <c r="I39" s="55"/>
      <c r="J39" s="56" t="e">
        <f t="shared" si="0"/>
        <v>#DIV/0!</v>
      </c>
    </row>
    <row r="40" spans="1:10" x14ac:dyDescent="0.25">
      <c r="A40" s="119" t="s">
        <v>423</v>
      </c>
      <c r="B40" s="111" t="s">
        <v>235</v>
      </c>
      <c r="C40" s="113" t="s">
        <v>210</v>
      </c>
      <c r="D40" s="46"/>
      <c r="E40" s="46"/>
      <c r="F40" s="183" t="s">
        <v>214</v>
      </c>
      <c r="G40" s="47">
        <f>G41</f>
        <v>0</v>
      </c>
      <c r="H40" s="47">
        <f>H41</f>
        <v>0</v>
      </c>
      <c r="I40" s="48">
        <f>I41</f>
        <v>0</v>
      </c>
      <c r="J40" s="49">
        <v>0</v>
      </c>
    </row>
    <row r="41" spans="1:10" ht="26.4" x14ac:dyDescent="0.25">
      <c r="A41" s="119" t="s">
        <v>423</v>
      </c>
      <c r="B41" s="111" t="s">
        <v>235</v>
      </c>
      <c r="C41" s="113" t="s">
        <v>210</v>
      </c>
      <c r="D41" s="46" t="s">
        <v>268</v>
      </c>
      <c r="E41" s="46"/>
      <c r="F41" s="59" t="s">
        <v>214</v>
      </c>
      <c r="G41" s="47">
        <v>0</v>
      </c>
      <c r="H41" s="47">
        <v>0</v>
      </c>
      <c r="I41" s="48">
        <v>0</v>
      </c>
      <c r="J41" s="49">
        <v>0</v>
      </c>
    </row>
    <row r="42" spans="1:10" x14ac:dyDescent="0.25">
      <c r="A42" s="119" t="s">
        <v>423</v>
      </c>
      <c r="B42" s="111"/>
      <c r="C42" s="113"/>
      <c r="D42" s="46"/>
      <c r="E42" s="53" t="s">
        <v>249</v>
      </c>
      <c r="F42" s="52" t="s">
        <v>250</v>
      </c>
      <c r="G42" s="54">
        <v>0</v>
      </c>
      <c r="H42" s="54">
        <v>0</v>
      </c>
      <c r="I42" s="55">
        <v>0</v>
      </c>
      <c r="J42" s="56">
        <v>0</v>
      </c>
    </row>
    <row r="43" spans="1:10" ht="26.4" x14ac:dyDescent="0.25">
      <c r="A43" s="119" t="s">
        <v>423</v>
      </c>
      <c r="B43" s="111" t="s">
        <v>235</v>
      </c>
      <c r="C43" s="113" t="s">
        <v>211</v>
      </c>
      <c r="D43" s="46"/>
      <c r="E43" s="46"/>
      <c r="F43" s="59" t="s">
        <v>215</v>
      </c>
      <c r="G43" s="47">
        <f>G44+G46+G48+G50+G52</f>
        <v>0</v>
      </c>
      <c r="H43" s="47">
        <f>H44+H46+H48+H50+H52</f>
        <v>355430.83999999997</v>
      </c>
      <c r="I43" s="47">
        <f>I44+I46+I48+I50+I52</f>
        <v>355430.83999999997</v>
      </c>
      <c r="J43" s="49">
        <f t="shared" si="0"/>
        <v>100</v>
      </c>
    </row>
    <row r="44" spans="1:10" ht="26.4" x14ac:dyDescent="0.25">
      <c r="A44" s="119" t="s">
        <v>423</v>
      </c>
      <c r="B44" s="111" t="s">
        <v>235</v>
      </c>
      <c r="C44" s="113" t="s">
        <v>211</v>
      </c>
      <c r="D44" s="46" t="s">
        <v>269</v>
      </c>
      <c r="E44" s="46"/>
      <c r="F44" s="61" t="s">
        <v>270</v>
      </c>
      <c r="G44" s="47">
        <f>G45</f>
        <v>0</v>
      </c>
      <c r="H44" s="47">
        <f>H45</f>
        <v>0</v>
      </c>
      <c r="I44" s="48">
        <f>I45</f>
        <v>0</v>
      </c>
      <c r="J44" s="49" t="e">
        <f t="shared" si="0"/>
        <v>#DIV/0!</v>
      </c>
    </row>
    <row r="45" spans="1:10" x14ac:dyDescent="0.25">
      <c r="A45" s="119" t="s">
        <v>423</v>
      </c>
      <c r="B45" s="111"/>
      <c r="C45" s="113"/>
      <c r="D45" s="46"/>
      <c r="E45" s="53" t="s">
        <v>249</v>
      </c>
      <c r="F45" s="52" t="s">
        <v>250</v>
      </c>
      <c r="G45" s="54">
        <v>0</v>
      </c>
      <c r="H45" s="54">
        <v>0</v>
      </c>
      <c r="I45" s="55">
        <v>0</v>
      </c>
      <c r="J45" s="56" t="e">
        <f t="shared" si="0"/>
        <v>#DIV/0!</v>
      </c>
    </row>
    <row r="46" spans="1:10" ht="39.6" x14ac:dyDescent="0.25">
      <c r="A46" s="119" t="s">
        <v>423</v>
      </c>
      <c r="B46" s="111" t="s">
        <v>235</v>
      </c>
      <c r="C46" s="113" t="s">
        <v>211</v>
      </c>
      <c r="D46" s="46" t="s">
        <v>271</v>
      </c>
      <c r="E46" s="46"/>
      <c r="F46" s="61" t="s">
        <v>272</v>
      </c>
      <c r="G46" s="47">
        <f>G47</f>
        <v>0</v>
      </c>
      <c r="H46" s="47">
        <f>H47</f>
        <v>240387</v>
      </c>
      <c r="I46" s="48">
        <f>I47</f>
        <v>240387</v>
      </c>
      <c r="J46" s="49">
        <f t="shared" si="0"/>
        <v>100</v>
      </c>
    </row>
    <row r="47" spans="1:10" ht="39.6" x14ac:dyDescent="0.25">
      <c r="A47" s="119" t="s">
        <v>423</v>
      </c>
      <c r="B47" s="111"/>
      <c r="C47" s="113"/>
      <c r="D47" s="46"/>
      <c r="E47" s="53" t="s">
        <v>247</v>
      </c>
      <c r="F47" s="52" t="s">
        <v>248</v>
      </c>
      <c r="G47" s="54">
        <v>0</v>
      </c>
      <c r="H47" s="54">
        <v>240387</v>
      </c>
      <c r="I47" s="55">
        <v>240387</v>
      </c>
      <c r="J47" s="56">
        <f t="shared" si="0"/>
        <v>100</v>
      </c>
    </row>
    <row r="48" spans="1:10" ht="26.4" x14ac:dyDescent="0.25">
      <c r="A48" s="119" t="s">
        <v>423</v>
      </c>
      <c r="B48" s="111" t="s">
        <v>235</v>
      </c>
      <c r="C48" s="113" t="s">
        <v>211</v>
      </c>
      <c r="D48" s="46" t="s">
        <v>273</v>
      </c>
      <c r="E48" s="46"/>
      <c r="F48" s="61" t="s">
        <v>274</v>
      </c>
      <c r="G48" s="47">
        <f>G49</f>
        <v>0</v>
      </c>
      <c r="H48" s="47">
        <f>H49</f>
        <v>16131.75</v>
      </c>
      <c r="I48" s="48">
        <f>I49</f>
        <v>16131.75</v>
      </c>
      <c r="J48" s="49">
        <f t="shared" si="0"/>
        <v>100</v>
      </c>
    </row>
    <row r="49" spans="1:10" ht="39.6" x14ac:dyDescent="0.25">
      <c r="A49" s="119" t="s">
        <v>423</v>
      </c>
      <c r="B49" s="111"/>
      <c r="C49" s="113"/>
      <c r="D49" s="46"/>
      <c r="E49" s="53" t="s">
        <v>247</v>
      </c>
      <c r="F49" s="52" t="s">
        <v>248</v>
      </c>
      <c r="G49" s="54">
        <v>0</v>
      </c>
      <c r="H49" s="54">
        <v>16131.75</v>
      </c>
      <c r="I49" s="55">
        <v>16131.75</v>
      </c>
      <c r="J49" s="56">
        <f t="shared" si="0"/>
        <v>100</v>
      </c>
    </row>
    <row r="50" spans="1:10" ht="52.8" x14ac:dyDescent="0.25">
      <c r="A50" s="119" t="s">
        <v>423</v>
      </c>
      <c r="B50" s="111" t="s">
        <v>235</v>
      </c>
      <c r="C50" s="113" t="s">
        <v>211</v>
      </c>
      <c r="D50" s="46" t="s">
        <v>275</v>
      </c>
      <c r="E50" s="46"/>
      <c r="F50" s="61" t="s">
        <v>276</v>
      </c>
      <c r="G50" s="47">
        <f>G51</f>
        <v>0</v>
      </c>
      <c r="H50" s="47">
        <f>H51</f>
        <v>98912.09</v>
      </c>
      <c r="I50" s="48">
        <f>I51</f>
        <v>98912.09</v>
      </c>
      <c r="J50" s="49">
        <v>0</v>
      </c>
    </row>
    <row r="51" spans="1:10" ht="39.6" x14ac:dyDescent="0.25">
      <c r="A51" s="119" t="s">
        <v>423</v>
      </c>
      <c r="B51" s="111"/>
      <c r="C51" s="113"/>
      <c r="D51" s="46"/>
      <c r="E51" s="53" t="s">
        <v>247</v>
      </c>
      <c r="F51" s="52" t="s">
        <v>248</v>
      </c>
      <c r="G51" s="54">
        <v>0</v>
      </c>
      <c r="H51" s="54">
        <v>98912.09</v>
      </c>
      <c r="I51" s="55">
        <v>98912.09</v>
      </c>
      <c r="J51" s="56">
        <v>0</v>
      </c>
    </row>
    <row r="52" spans="1:10" ht="39.6" x14ac:dyDescent="0.25">
      <c r="A52" s="119" t="s">
        <v>423</v>
      </c>
      <c r="B52" s="111" t="s">
        <v>235</v>
      </c>
      <c r="C52" s="113" t="s">
        <v>211</v>
      </c>
      <c r="D52" s="46" t="s">
        <v>277</v>
      </c>
      <c r="E52" s="46"/>
      <c r="F52" s="61" t="s">
        <v>278</v>
      </c>
      <c r="G52" s="47">
        <f>G53</f>
        <v>0</v>
      </c>
      <c r="H52" s="47">
        <f>H53</f>
        <v>0</v>
      </c>
      <c r="I52" s="48">
        <f>I53</f>
        <v>0</v>
      </c>
      <c r="J52" s="49" t="e">
        <f t="shared" si="0"/>
        <v>#DIV/0!</v>
      </c>
    </row>
    <row r="53" spans="1:10" ht="39.6" x14ac:dyDescent="0.25">
      <c r="A53" s="119" t="s">
        <v>423</v>
      </c>
      <c r="B53" s="111"/>
      <c r="C53" s="113"/>
      <c r="D53" s="46"/>
      <c r="E53" s="53" t="s">
        <v>247</v>
      </c>
      <c r="F53" s="52" t="s">
        <v>248</v>
      </c>
      <c r="G53" s="54">
        <v>0</v>
      </c>
      <c r="H53" s="54"/>
      <c r="I53" s="55"/>
      <c r="J53" s="56" t="e">
        <f t="shared" si="0"/>
        <v>#DIV/0!</v>
      </c>
    </row>
    <row r="54" spans="1:10" x14ac:dyDescent="0.25">
      <c r="A54" s="119" t="s">
        <v>423</v>
      </c>
      <c r="B54" s="111" t="s">
        <v>237</v>
      </c>
      <c r="C54" s="113"/>
      <c r="D54" s="46"/>
      <c r="E54" s="46"/>
      <c r="F54" s="58" t="s">
        <v>279</v>
      </c>
      <c r="G54" s="47">
        <v>0</v>
      </c>
      <c r="H54" s="47">
        <f>H55</f>
        <v>131874.32</v>
      </c>
      <c r="I54" s="47">
        <f>I55</f>
        <v>131874.32</v>
      </c>
      <c r="J54" s="49">
        <f t="shared" si="0"/>
        <v>100</v>
      </c>
    </row>
    <row r="55" spans="1:10" ht="26.4" x14ac:dyDescent="0.25">
      <c r="A55" s="119" t="s">
        <v>423</v>
      </c>
      <c r="B55" s="111" t="s">
        <v>237</v>
      </c>
      <c r="C55" s="113" t="s">
        <v>280</v>
      </c>
      <c r="D55" s="46"/>
      <c r="E55" s="46"/>
      <c r="F55" s="61" t="s">
        <v>216</v>
      </c>
      <c r="G55" s="47">
        <v>0</v>
      </c>
      <c r="H55" s="47">
        <f>H56</f>
        <v>131874.32</v>
      </c>
      <c r="I55" s="47">
        <f>I56</f>
        <v>131874.32</v>
      </c>
      <c r="J55" s="49">
        <f t="shared" si="0"/>
        <v>100</v>
      </c>
    </row>
    <row r="56" spans="1:10" ht="52.8" x14ac:dyDescent="0.25">
      <c r="A56" s="119" t="s">
        <v>423</v>
      </c>
      <c r="B56" s="111" t="s">
        <v>237</v>
      </c>
      <c r="C56" s="113" t="s">
        <v>280</v>
      </c>
      <c r="D56" s="46" t="s">
        <v>281</v>
      </c>
      <c r="E56" s="46"/>
      <c r="F56" s="59" t="s">
        <v>282</v>
      </c>
      <c r="G56" s="47">
        <f>G57+G58</f>
        <v>0</v>
      </c>
      <c r="H56" s="47">
        <f>H57+H58</f>
        <v>131874.32</v>
      </c>
      <c r="I56" s="48">
        <f>I57+I58</f>
        <v>131874.32</v>
      </c>
      <c r="J56" s="49">
        <f t="shared" si="0"/>
        <v>100</v>
      </c>
    </row>
    <row r="57" spans="1:10" ht="92.4" x14ac:dyDescent="0.25">
      <c r="A57" s="119" t="s">
        <v>423</v>
      </c>
      <c r="B57" s="111"/>
      <c r="C57" s="113"/>
      <c r="D57" s="46"/>
      <c r="E57" s="53" t="s">
        <v>241</v>
      </c>
      <c r="F57" s="52" t="s">
        <v>242</v>
      </c>
      <c r="G57" s="54">
        <v>0</v>
      </c>
      <c r="H57" s="54">
        <v>124331.15</v>
      </c>
      <c r="I57" s="55">
        <v>124331.15</v>
      </c>
      <c r="J57" s="56">
        <f t="shared" si="0"/>
        <v>100</v>
      </c>
    </row>
    <row r="58" spans="1:10" ht="39.6" x14ac:dyDescent="0.25">
      <c r="A58" s="119" t="s">
        <v>423</v>
      </c>
      <c r="B58" s="111"/>
      <c r="C58" s="113"/>
      <c r="D58" s="46"/>
      <c r="E58" s="53" t="s">
        <v>247</v>
      </c>
      <c r="F58" s="52" t="s">
        <v>248</v>
      </c>
      <c r="G58" s="54">
        <v>0</v>
      </c>
      <c r="H58" s="54">
        <v>7543.17</v>
      </c>
      <c r="I58" s="55">
        <v>7543.17</v>
      </c>
      <c r="J58" s="56">
        <f t="shared" si="0"/>
        <v>100</v>
      </c>
    </row>
    <row r="59" spans="1:10" ht="52.8" x14ac:dyDescent="0.25">
      <c r="A59" s="119" t="s">
        <v>423</v>
      </c>
      <c r="B59" s="111" t="s">
        <v>280</v>
      </c>
      <c r="C59" s="113"/>
      <c r="D59" s="46"/>
      <c r="E59" s="46"/>
      <c r="F59" s="58" t="s">
        <v>283</v>
      </c>
      <c r="G59" s="47">
        <f>G60+G63</f>
        <v>0</v>
      </c>
      <c r="H59" s="47">
        <f>H60+H63</f>
        <v>207510.35</v>
      </c>
      <c r="I59" s="48">
        <f>I60+I63</f>
        <v>207430.35</v>
      </c>
      <c r="J59" s="49">
        <f t="shared" si="0"/>
        <v>99.961447706102362</v>
      </c>
    </row>
    <row r="60" spans="1:10" ht="26.4" x14ac:dyDescent="0.25">
      <c r="A60" s="119" t="s">
        <v>423</v>
      </c>
      <c r="B60" s="111" t="s">
        <v>280</v>
      </c>
      <c r="C60" s="113" t="s">
        <v>209</v>
      </c>
      <c r="D60" s="46"/>
      <c r="E60" s="46"/>
      <c r="F60" s="59" t="s">
        <v>217</v>
      </c>
      <c r="G60" s="47">
        <f>G61</f>
        <v>0</v>
      </c>
      <c r="H60" s="47">
        <f>H61</f>
        <v>45135</v>
      </c>
      <c r="I60" s="48">
        <f>I61</f>
        <v>45135</v>
      </c>
      <c r="J60" s="49">
        <f t="shared" si="0"/>
        <v>100</v>
      </c>
    </row>
    <row r="61" spans="1:10" ht="66" x14ac:dyDescent="0.25">
      <c r="A61" s="119" t="s">
        <v>423</v>
      </c>
      <c r="B61" s="111" t="s">
        <v>280</v>
      </c>
      <c r="C61" s="113" t="s">
        <v>209</v>
      </c>
      <c r="D61" s="46" t="s">
        <v>284</v>
      </c>
      <c r="E61" s="46"/>
      <c r="F61" s="59" t="s">
        <v>285</v>
      </c>
      <c r="G61" s="47">
        <v>0</v>
      </c>
      <c r="H61" s="47">
        <f>H62</f>
        <v>45135</v>
      </c>
      <c r="I61" s="48">
        <f>I62</f>
        <v>45135</v>
      </c>
      <c r="J61" s="49">
        <f>I61/H61*100</f>
        <v>100</v>
      </c>
    </row>
    <row r="62" spans="1:10" ht="39.6" x14ac:dyDescent="0.25">
      <c r="A62" s="119" t="s">
        <v>423</v>
      </c>
      <c r="B62" s="111"/>
      <c r="C62" s="113"/>
      <c r="D62" s="46"/>
      <c r="E62" s="53" t="s">
        <v>247</v>
      </c>
      <c r="F62" s="52" t="s">
        <v>248</v>
      </c>
      <c r="G62" s="54">
        <v>0</v>
      </c>
      <c r="H62" s="54">
        <v>45135</v>
      </c>
      <c r="I62" s="55">
        <v>45135</v>
      </c>
      <c r="J62" s="56">
        <f>I62/H62*100</f>
        <v>100</v>
      </c>
    </row>
    <row r="63" spans="1:10" ht="39.6" x14ac:dyDescent="0.25">
      <c r="A63" s="119" t="s">
        <v>423</v>
      </c>
      <c r="B63" s="111" t="s">
        <v>280</v>
      </c>
      <c r="C63" s="113" t="s">
        <v>212</v>
      </c>
      <c r="D63" s="46"/>
      <c r="E63" s="46"/>
      <c r="F63" s="59" t="s">
        <v>218</v>
      </c>
      <c r="G63" s="47">
        <f>G64+G66+G68</f>
        <v>0</v>
      </c>
      <c r="H63" s="47">
        <f>H64+H66+H68</f>
        <v>162375.35</v>
      </c>
      <c r="I63" s="48">
        <f>I64+I66+I68</f>
        <v>162295.35</v>
      </c>
      <c r="J63" s="49">
        <f t="shared" si="0"/>
        <v>99.950731437992275</v>
      </c>
    </row>
    <row r="64" spans="1:10" ht="52.8" x14ac:dyDescent="0.25">
      <c r="A64" s="119" t="s">
        <v>423</v>
      </c>
      <c r="B64" s="111" t="s">
        <v>280</v>
      </c>
      <c r="C64" s="113" t="s">
        <v>212</v>
      </c>
      <c r="D64" s="46" t="s">
        <v>286</v>
      </c>
      <c r="E64" s="46"/>
      <c r="F64" s="59" t="s">
        <v>287</v>
      </c>
      <c r="G64" s="47">
        <v>0</v>
      </c>
      <c r="H64" s="47">
        <v>5000</v>
      </c>
      <c r="I64" s="48">
        <v>5000</v>
      </c>
      <c r="J64" s="49">
        <f t="shared" si="0"/>
        <v>100</v>
      </c>
    </row>
    <row r="65" spans="1:10" ht="39.6" x14ac:dyDescent="0.25">
      <c r="A65" s="119" t="s">
        <v>423</v>
      </c>
      <c r="B65" s="111"/>
      <c r="C65" s="113"/>
      <c r="D65" s="46"/>
      <c r="E65" s="53" t="s">
        <v>247</v>
      </c>
      <c r="F65" s="52" t="s">
        <v>248</v>
      </c>
      <c r="G65" s="54">
        <v>0</v>
      </c>
      <c r="H65" s="54">
        <v>5000</v>
      </c>
      <c r="I65" s="55">
        <v>5000</v>
      </c>
      <c r="J65" s="56">
        <f t="shared" si="0"/>
        <v>100</v>
      </c>
    </row>
    <row r="66" spans="1:10" ht="79.2" x14ac:dyDescent="0.25">
      <c r="A66" s="119" t="s">
        <v>423</v>
      </c>
      <c r="B66" s="111" t="s">
        <v>280</v>
      </c>
      <c r="C66" s="113" t="s">
        <v>212</v>
      </c>
      <c r="D66" s="46" t="s">
        <v>288</v>
      </c>
      <c r="E66" s="46"/>
      <c r="F66" s="59" t="s">
        <v>289</v>
      </c>
      <c r="G66" s="47">
        <v>0</v>
      </c>
      <c r="H66" s="47">
        <v>0</v>
      </c>
      <c r="I66" s="48">
        <v>0</v>
      </c>
      <c r="J66" s="49" t="e">
        <f t="shared" si="0"/>
        <v>#DIV/0!</v>
      </c>
    </row>
    <row r="67" spans="1:10" ht="39.6" x14ac:dyDescent="0.25">
      <c r="A67" s="119" t="s">
        <v>423</v>
      </c>
      <c r="B67" s="111"/>
      <c r="C67" s="113"/>
      <c r="D67" s="46"/>
      <c r="E67" s="53" t="s">
        <v>247</v>
      </c>
      <c r="F67" s="52" t="s">
        <v>248</v>
      </c>
      <c r="G67" s="54">
        <v>0</v>
      </c>
      <c r="H67" s="54">
        <v>0</v>
      </c>
      <c r="I67" s="55">
        <v>0</v>
      </c>
      <c r="J67" s="56" t="e">
        <f t="shared" si="0"/>
        <v>#DIV/0!</v>
      </c>
    </row>
    <row r="68" spans="1:10" ht="52.8" x14ac:dyDescent="0.25">
      <c r="A68" s="119" t="s">
        <v>423</v>
      </c>
      <c r="B68" s="111" t="s">
        <v>280</v>
      </c>
      <c r="C68" s="113" t="s">
        <v>212</v>
      </c>
      <c r="D68" s="46" t="s">
        <v>290</v>
      </c>
      <c r="E68" s="46"/>
      <c r="F68" s="59" t="s">
        <v>291</v>
      </c>
      <c r="G68" s="47">
        <v>0</v>
      </c>
      <c r="H68" s="47">
        <f>H69</f>
        <v>157375.35</v>
      </c>
      <c r="I68" s="48">
        <v>157295.35</v>
      </c>
      <c r="J68" s="49">
        <f t="shared" si="0"/>
        <v>99.949166117819601</v>
      </c>
    </row>
    <row r="69" spans="1:10" ht="52.8" x14ac:dyDescent="0.25">
      <c r="A69" s="119" t="s">
        <v>423</v>
      </c>
      <c r="B69" s="111"/>
      <c r="C69" s="113"/>
      <c r="D69" s="46"/>
      <c r="E69" s="46" t="s">
        <v>292</v>
      </c>
      <c r="F69" s="45" t="s">
        <v>293</v>
      </c>
      <c r="G69" s="47">
        <v>0</v>
      </c>
      <c r="H69" s="47">
        <v>157375.35</v>
      </c>
      <c r="I69" s="48">
        <v>157295.35</v>
      </c>
      <c r="J69" s="49">
        <f t="shared" si="0"/>
        <v>99.949166117819601</v>
      </c>
    </row>
    <row r="70" spans="1:10" x14ac:dyDescent="0.25">
      <c r="A70" s="119" t="s">
        <v>423</v>
      </c>
      <c r="B70" s="111" t="s">
        <v>243</v>
      </c>
      <c r="C70" s="113"/>
      <c r="D70" s="46"/>
      <c r="E70" s="46"/>
      <c r="F70" s="58" t="s">
        <v>294</v>
      </c>
      <c r="G70" s="47">
        <f>G71+G76</f>
        <v>0</v>
      </c>
      <c r="H70" s="47">
        <f>H71+H76</f>
        <v>982005.75</v>
      </c>
      <c r="I70" s="48">
        <f>I71+I76</f>
        <v>982005.73</v>
      </c>
      <c r="J70" s="49">
        <f t="shared" si="0"/>
        <v>99.999997963352044</v>
      </c>
    </row>
    <row r="71" spans="1:10" x14ac:dyDescent="0.25">
      <c r="A71" s="119" t="s">
        <v>423</v>
      </c>
      <c r="B71" s="111" t="s">
        <v>243</v>
      </c>
      <c r="C71" s="113" t="s">
        <v>295</v>
      </c>
      <c r="D71" s="46"/>
      <c r="E71" s="46"/>
      <c r="F71" s="59" t="s">
        <v>219</v>
      </c>
      <c r="G71" s="47">
        <v>0</v>
      </c>
      <c r="H71" s="47">
        <f>H72+H74</f>
        <v>46288.72</v>
      </c>
      <c r="I71" s="48">
        <f>I72+I74</f>
        <v>46288.7</v>
      </c>
      <c r="J71" s="49">
        <f t="shared" si="0"/>
        <v>99.99995679292924</v>
      </c>
    </row>
    <row r="72" spans="1:10" ht="39.6" x14ac:dyDescent="0.25">
      <c r="A72" s="119" t="s">
        <v>423</v>
      </c>
      <c r="B72" s="111" t="s">
        <v>243</v>
      </c>
      <c r="C72" s="113" t="s">
        <v>295</v>
      </c>
      <c r="D72" s="46" t="s">
        <v>296</v>
      </c>
      <c r="E72" s="46"/>
      <c r="F72" s="59" t="s">
        <v>297</v>
      </c>
      <c r="G72" s="47">
        <f>G73</f>
        <v>0</v>
      </c>
      <c r="H72" s="47">
        <f>H73</f>
        <v>46288.72</v>
      </c>
      <c r="I72" s="48">
        <f>I73</f>
        <v>46288.7</v>
      </c>
      <c r="J72" s="49">
        <v>0</v>
      </c>
    </row>
    <row r="73" spans="1:10" ht="39.6" x14ac:dyDescent="0.25">
      <c r="A73" s="119" t="s">
        <v>423</v>
      </c>
      <c r="B73" s="111"/>
      <c r="C73" s="113"/>
      <c r="D73" s="46"/>
      <c r="E73" s="53" t="s">
        <v>247</v>
      </c>
      <c r="F73" s="52" t="s">
        <v>248</v>
      </c>
      <c r="G73" s="54">
        <v>0</v>
      </c>
      <c r="H73" s="54">
        <v>46288.72</v>
      </c>
      <c r="I73" s="55">
        <v>46288.7</v>
      </c>
      <c r="J73" s="56">
        <v>0</v>
      </c>
    </row>
    <row r="74" spans="1:10" ht="39.6" x14ac:dyDescent="0.25">
      <c r="A74" s="119" t="s">
        <v>423</v>
      </c>
      <c r="B74" s="111" t="s">
        <v>243</v>
      </c>
      <c r="C74" s="113" t="s">
        <v>295</v>
      </c>
      <c r="D74" s="46" t="s">
        <v>298</v>
      </c>
      <c r="E74" s="46"/>
      <c r="F74" s="59" t="s">
        <v>299</v>
      </c>
      <c r="G74" s="47">
        <f>G75</f>
        <v>0</v>
      </c>
      <c r="H74" s="47">
        <f>H75</f>
        <v>0</v>
      </c>
      <c r="I74" s="48">
        <f>I75</f>
        <v>0</v>
      </c>
      <c r="J74" s="49" t="e">
        <f t="shared" si="0"/>
        <v>#DIV/0!</v>
      </c>
    </row>
    <row r="75" spans="1:10" ht="39.6" x14ac:dyDescent="0.25">
      <c r="A75" s="119" t="s">
        <v>423</v>
      </c>
      <c r="B75" s="111"/>
      <c r="C75" s="113"/>
      <c r="D75" s="46"/>
      <c r="E75" s="53" t="s">
        <v>247</v>
      </c>
      <c r="F75" s="52" t="s">
        <v>248</v>
      </c>
      <c r="G75" s="54">
        <v>0</v>
      </c>
      <c r="H75" s="54">
        <v>0</v>
      </c>
      <c r="I75" s="55">
        <v>0</v>
      </c>
      <c r="J75" s="56" t="e">
        <f t="shared" si="0"/>
        <v>#DIV/0!</v>
      </c>
    </row>
    <row r="76" spans="1:10" ht="26.4" x14ac:dyDescent="0.25">
      <c r="A76" s="119" t="s">
        <v>423</v>
      </c>
      <c r="B76" s="111" t="s">
        <v>243</v>
      </c>
      <c r="C76" s="113" t="s">
        <v>300</v>
      </c>
      <c r="D76" s="46"/>
      <c r="E76" s="46"/>
      <c r="F76" s="59" t="s">
        <v>220</v>
      </c>
      <c r="G76" s="47">
        <f>G77+G79+G81+G83+G85+G88+G90+G92</f>
        <v>0</v>
      </c>
      <c r="H76" s="47">
        <f>H77+H80+H81+H83+H85+H88+H90+H92</f>
        <v>935717.03</v>
      </c>
      <c r="I76" s="48">
        <f>I77+I79+I81+I83+I85+I88+I90+I92</f>
        <v>935717.03</v>
      </c>
      <c r="J76" s="49">
        <f t="shared" si="0"/>
        <v>100</v>
      </c>
    </row>
    <row r="77" spans="1:10" ht="39.6" x14ac:dyDescent="0.25">
      <c r="A77" s="119" t="s">
        <v>423</v>
      </c>
      <c r="B77" s="111" t="s">
        <v>243</v>
      </c>
      <c r="C77" s="113" t="s">
        <v>300</v>
      </c>
      <c r="D77" s="46" t="s">
        <v>301</v>
      </c>
      <c r="E77" s="46"/>
      <c r="F77" s="59" t="s">
        <v>302</v>
      </c>
      <c r="G77" s="47">
        <f>G78</f>
        <v>0</v>
      </c>
      <c r="H77" s="47">
        <f>H78</f>
        <v>93206.73</v>
      </c>
      <c r="I77" s="48">
        <f>I78</f>
        <v>93206.73</v>
      </c>
      <c r="J77" s="49">
        <f t="shared" si="0"/>
        <v>100</v>
      </c>
    </row>
    <row r="78" spans="1:10" ht="39.6" x14ac:dyDescent="0.25">
      <c r="A78" s="119" t="s">
        <v>423</v>
      </c>
      <c r="B78" s="111"/>
      <c r="C78" s="113"/>
      <c r="D78" s="46"/>
      <c r="E78" s="53" t="s">
        <v>247</v>
      </c>
      <c r="F78" s="52" t="s">
        <v>248</v>
      </c>
      <c r="G78" s="54">
        <v>0</v>
      </c>
      <c r="H78" s="54">
        <v>93206.73</v>
      </c>
      <c r="I78" s="55">
        <v>93206.73</v>
      </c>
      <c r="J78" s="56">
        <f t="shared" si="0"/>
        <v>100</v>
      </c>
    </row>
    <row r="79" spans="1:10" ht="39.6" x14ac:dyDescent="0.25">
      <c r="A79" s="119" t="s">
        <v>423</v>
      </c>
      <c r="B79" s="111" t="s">
        <v>243</v>
      </c>
      <c r="C79" s="113" t="s">
        <v>300</v>
      </c>
      <c r="D79" s="46" t="s">
        <v>303</v>
      </c>
      <c r="E79" s="46"/>
      <c r="F79" s="59" t="s">
        <v>304</v>
      </c>
      <c r="G79" s="47">
        <f>G80</f>
        <v>0</v>
      </c>
      <c r="H79" s="47">
        <f>H80</f>
        <v>434304.66</v>
      </c>
      <c r="I79" s="48">
        <f>I80</f>
        <v>434304.66</v>
      </c>
      <c r="J79" s="49">
        <f t="shared" ref="J79:J152" si="1">I79/H79*100</f>
        <v>100</v>
      </c>
    </row>
    <row r="80" spans="1:10" ht="39.6" x14ac:dyDescent="0.25">
      <c r="A80" s="119" t="s">
        <v>423</v>
      </c>
      <c r="B80" s="111"/>
      <c r="C80" s="113"/>
      <c r="D80" s="46"/>
      <c r="E80" s="53" t="s">
        <v>247</v>
      </c>
      <c r="F80" s="52" t="s">
        <v>248</v>
      </c>
      <c r="G80" s="54">
        <v>0</v>
      </c>
      <c r="H80" s="54">
        <v>434304.66</v>
      </c>
      <c r="I80" s="55">
        <v>434304.66</v>
      </c>
      <c r="J80" s="56">
        <f t="shared" si="1"/>
        <v>100</v>
      </c>
    </row>
    <row r="81" spans="1:10" ht="66" x14ac:dyDescent="0.25">
      <c r="A81" s="119" t="s">
        <v>423</v>
      </c>
      <c r="B81" s="111" t="s">
        <v>243</v>
      </c>
      <c r="C81" s="113" t="s">
        <v>300</v>
      </c>
      <c r="D81" s="46" t="s">
        <v>305</v>
      </c>
      <c r="E81" s="46"/>
      <c r="F81" s="59" t="s">
        <v>306</v>
      </c>
      <c r="G81" s="47">
        <f>G82</f>
        <v>0</v>
      </c>
      <c r="H81" s="47">
        <v>24154</v>
      </c>
      <c r="I81" s="48">
        <v>24154</v>
      </c>
      <c r="J81" s="49">
        <f t="shared" si="1"/>
        <v>100</v>
      </c>
    </row>
    <row r="82" spans="1:10" x14ac:dyDescent="0.25">
      <c r="A82" s="119" t="s">
        <v>423</v>
      </c>
      <c r="B82" s="111"/>
      <c r="C82" s="113"/>
      <c r="D82" s="46"/>
      <c r="E82" s="53" t="s">
        <v>255</v>
      </c>
      <c r="F82" s="52" t="s">
        <v>256</v>
      </c>
      <c r="G82" s="54">
        <v>0</v>
      </c>
      <c r="H82" s="47">
        <v>24154</v>
      </c>
      <c r="I82" s="48">
        <v>24154</v>
      </c>
      <c r="J82" s="56">
        <f t="shared" si="1"/>
        <v>100</v>
      </c>
    </row>
    <row r="83" spans="1:10" ht="26.4" x14ac:dyDescent="0.25">
      <c r="A83" s="119" t="s">
        <v>423</v>
      </c>
      <c r="B83" s="111" t="s">
        <v>243</v>
      </c>
      <c r="C83" s="113" t="s">
        <v>300</v>
      </c>
      <c r="D83" s="46" t="s">
        <v>307</v>
      </c>
      <c r="E83" s="46"/>
      <c r="F83" s="59" t="s">
        <v>308</v>
      </c>
      <c r="G83" s="47">
        <f>G84</f>
        <v>0</v>
      </c>
      <c r="H83" s="47">
        <f>H84</f>
        <v>0</v>
      </c>
      <c r="I83" s="48">
        <f>I84</f>
        <v>0</v>
      </c>
      <c r="J83" s="49" t="e">
        <f t="shared" si="1"/>
        <v>#DIV/0!</v>
      </c>
    </row>
    <row r="84" spans="1:10" ht="39.6" x14ac:dyDescent="0.25">
      <c r="A84" s="119" t="s">
        <v>423</v>
      </c>
      <c r="B84" s="111"/>
      <c r="C84" s="113"/>
      <c r="D84" s="46"/>
      <c r="E84" s="53" t="s">
        <v>247</v>
      </c>
      <c r="F84" s="52" t="s">
        <v>248</v>
      </c>
      <c r="G84" s="54">
        <v>0</v>
      </c>
      <c r="H84" s="54">
        <v>0</v>
      </c>
      <c r="I84" s="55">
        <v>0</v>
      </c>
      <c r="J84" s="56" t="e">
        <f t="shared" si="1"/>
        <v>#DIV/0!</v>
      </c>
    </row>
    <row r="85" spans="1:10" ht="79.2" x14ac:dyDescent="0.25">
      <c r="A85" s="119" t="s">
        <v>423</v>
      </c>
      <c r="B85" s="111" t="s">
        <v>243</v>
      </c>
      <c r="C85" s="113" t="s">
        <v>300</v>
      </c>
      <c r="D85" s="46" t="s">
        <v>309</v>
      </c>
      <c r="E85" s="46"/>
      <c r="F85" s="59" t="s">
        <v>310</v>
      </c>
      <c r="G85" s="47">
        <f>G86+G87</f>
        <v>0</v>
      </c>
      <c r="H85" s="47">
        <f>H86+H87</f>
        <v>315254.93</v>
      </c>
      <c r="I85" s="48">
        <f>I86+I87</f>
        <v>315254.93</v>
      </c>
      <c r="J85" s="49">
        <f t="shared" si="1"/>
        <v>100</v>
      </c>
    </row>
    <row r="86" spans="1:10" ht="39.6" x14ac:dyDescent="0.25">
      <c r="A86" s="119" t="s">
        <v>423</v>
      </c>
      <c r="B86" s="111"/>
      <c r="C86" s="113"/>
      <c r="D86" s="46"/>
      <c r="E86" s="53" t="s">
        <v>247</v>
      </c>
      <c r="F86" s="52" t="s">
        <v>248</v>
      </c>
      <c r="G86" s="54">
        <v>0</v>
      </c>
      <c r="H86" s="54">
        <v>0</v>
      </c>
      <c r="I86" s="55">
        <v>0</v>
      </c>
      <c r="J86" s="56" t="e">
        <f t="shared" si="1"/>
        <v>#DIV/0!</v>
      </c>
    </row>
    <row r="87" spans="1:10" x14ac:dyDescent="0.25">
      <c r="A87" s="119" t="s">
        <v>423</v>
      </c>
      <c r="B87" s="111"/>
      <c r="C87" s="113"/>
      <c r="D87" s="46"/>
      <c r="E87" s="53" t="s">
        <v>255</v>
      </c>
      <c r="F87" s="52" t="s">
        <v>256</v>
      </c>
      <c r="G87" s="54">
        <v>0</v>
      </c>
      <c r="H87" s="54">
        <v>315254.93</v>
      </c>
      <c r="I87" s="55">
        <v>315254.93</v>
      </c>
      <c r="J87" s="56">
        <f t="shared" si="1"/>
        <v>100</v>
      </c>
    </row>
    <row r="88" spans="1:10" ht="66" x14ac:dyDescent="0.25">
      <c r="A88" s="119" t="s">
        <v>423</v>
      </c>
      <c r="B88" s="111" t="s">
        <v>243</v>
      </c>
      <c r="C88" s="113" t="s">
        <v>300</v>
      </c>
      <c r="D88" s="46" t="s">
        <v>311</v>
      </c>
      <c r="E88" s="46"/>
      <c r="F88" s="59" t="s">
        <v>312</v>
      </c>
      <c r="G88" s="47">
        <f>G89</f>
        <v>0</v>
      </c>
      <c r="H88" s="47">
        <f>H89</f>
        <v>0</v>
      </c>
      <c r="I88" s="48">
        <f>I89</f>
        <v>0</v>
      </c>
      <c r="J88" s="49">
        <v>0</v>
      </c>
    </row>
    <row r="89" spans="1:10" x14ac:dyDescent="0.25">
      <c r="A89" s="119" t="s">
        <v>423</v>
      </c>
      <c r="B89" s="111"/>
      <c r="C89" s="113"/>
      <c r="D89" s="46"/>
      <c r="E89" s="53" t="s">
        <v>255</v>
      </c>
      <c r="F89" s="52" t="s">
        <v>256</v>
      </c>
      <c r="G89" s="54">
        <v>0</v>
      </c>
      <c r="H89" s="54">
        <v>0</v>
      </c>
      <c r="I89" s="55">
        <v>0</v>
      </c>
      <c r="J89" s="56">
        <v>0</v>
      </c>
    </row>
    <row r="90" spans="1:10" ht="39.6" x14ac:dyDescent="0.25">
      <c r="A90" s="119" t="s">
        <v>423</v>
      </c>
      <c r="B90" s="111" t="s">
        <v>243</v>
      </c>
      <c r="C90" s="113" t="s">
        <v>300</v>
      </c>
      <c r="D90" s="46" t="s">
        <v>313</v>
      </c>
      <c r="E90" s="46"/>
      <c r="F90" s="59" t="s">
        <v>314</v>
      </c>
      <c r="G90" s="47">
        <f>G91</f>
        <v>0</v>
      </c>
      <c r="H90" s="47">
        <f>H91</f>
        <v>68796.710000000006</v>
      </c>
      <c r="I90" s="48">
        <f>I91</f>
        <v>68796.710000000006</v>
      </c>
      <c r="J90" s="49">
        <f t="shared" si="1"/>
        <v>100</v>
      </c>
    </row>
    <row r="91" spans="1:10" ht="39.6" x14ac:dyDescent="0.25">
      <c r="A91" s="119" t="s">
        <v>423</v>
      </c>
      <c r="B91" s="111"/>
      <c r="C91" s="113"/>
      <c r="D91" s="46"/>
      <c r="E91" s="53" t="s">
        <v>247</v>
      </c>
      <c r="F91" s="52" t="s">
        <v>248</v>
      </c>
      <c r="G91" s="54">
        <v>0</v>
      </c>
      <c r="H91" s="54">
        <v>68796.710000000006</v>
      </c>
      <c r="I91" s="55">
        <v>68796.710000000006</v>
      </c>
      <c r="J91" s="56">
        <f t="shared" si="1"/>
        <v>100</v>
      </c>
    </row>
    <row r="92" spans="1:10" ht="39.6" x14ac:dyDescent="0.25">
      <c r="A92" s="119" t="s">
        <v>423</v>
      </c>
      <c r="B92" s="111" t="s">
        <v>243</v>
      </c>
      <c r="C92" s="113" t="s">
        <v>300</v>
      </c>
      <c r="D92" s="46" t="s">
        <v>315</v>
      </c>
      <c r="E92" s="46"/>
      <c r="F92" s="59" t="s">
        <v>316</v>
      </c>
      <c r="G92" s="47">
        <f>G93</f>
        <v>0</v>
      </c>
      <c r="H92" s="47">
        <f>H93</f>
        <v>0</v>
      </c>
      <c r="I92" s="48">
        <f>I93</f>
        <v>0</v>
      </c>
      <c r="J92" s="49">
        <v>0</v>
      </c>
    </row>
    <row r="93" spans="1:10" ht="39.6" x14ac:dyDescent="0.25">
      <c r="A93" s="119" t="s">
        <v>423</v>
      </c>
      <c r="B93" s="111"/>
      <c r="C93" s="113"/>
      <c r="D93" s="46"/>
      <c r="E93" s="53" t="s">
        <v>247</v>
      </c>
      <c r="F93" s="52" t="s">
        <v>248</v>
      </c>
      <c r="G93" s="54">
        <v>0</v>
      </c>
      <c r="H93" s="54">
        <v>0</v>
      </c>
      <c r="I93" s="55">
        <v>0</v>
      </c>
      <c r="J93" s="56">
        <v>0</v>
      </c>
    </row>
    <row r="94" spans="1:10" ht="26.4" x14ac:dyDescent="0.25">
      <c r="A94" s="119" t="s">
        <v>423</v>
      </c>
      <c r="B94" s="111" t="s">
        <v>317</v>
      </c>
      <c r="C94" s="113"/>
      <c r="D94" s="46"/>
      <c r="E94" s="46"/>
      <c r="F94" s="58" t="s">
        <v>318</v>
      </c>
      <c r="G94" s="47">
        <f>G95+G111+G137</f>
        <v>0</v>
      </c>
      <c r="H94" s="47">
        <f>H95+H111+H137</f>
        <v>9385062.6400000006</v>
      </c>
      <c r="I94" s="47">
        <f>I95+I111+I137</f>
        <v>7094746.870000001</v>
      </c>
      <c r="J94" s="109">
        <f t="shared" si="1"/>
        <v>75.596158940501226</v>
      </c>
    </row>
    <row r="95" spans="1:10" x14ac:dyDescent="0.25">
      <c r="A95" s="119" t="s">
        <v>423</v>
      </c>
      <c r="B95" s="111" t="s">
        <v>317</v>
      </c>
      <c r="C95" s="113" t="s">
        <v>235</v>
      </c>
      <c r="D95" s="46"/>
      <c r="E95" s="46"/>
      <c r="F95" s="61" t="s">
        <v>221</v>
      </c>
      <c r="G95" s="47">
        <f>G96+G98+G100+G102+G104+G109</f>
        <v>0</v>
      </c>
      <c r="H95" s="47">
        <f>H96+H98+H100+H102+H104+H106+H109</f>
        <v>307595.36</v>
      </c>
      <c r="I95" s="47">
        <f>I96+I98+I100+I102+I104+I106+I109</f>
        <v>307595.36</v>
      </c>
      <c r="J95" s="49">
        <f t="shared" si="1"/>
        <v>100</v>
      </c>
    </row>
    <row r="96" spans="1:10" ht="26.4" x14ac:dyDescent="0.25">
      <c r="A96" s="119" t="s">
        <v>423</v>
      </c>
      <c r="B96" s="111" t="s">
        <v>317</v>
      </c>
      <c r="C96" s="113" t="s">
        <v>235</v>
      </c>
      <c r="D96" s="46" t="s">
        <v>319</v>
      </c>
      <c r="E96" s="46"/>
      <c r="F96" s="59" t="s">
        <v>320</v>
      </c>
      <c r="G96" s="47">
        <f>G97</f>
        <v>0</v>
      </c>
      <c r="H96" s="47">
        <f>H97</f>
        <v>23619</v>
      </c>
      <c r="I96" s="48">
        <f>I97</f>
        <v>23619</v>
      </c>
      <c r="J96" s="49">
        <v>0</v>
      </c>
    </row>
    <row r="97" spans="1:10" ht="39.6" x14ac:dyDescent="0.25">
      <c r="A97" s="119" t="s">
        <v>423</v>
      </c>
      <c r="B97" s="111"/>
      <c r="C97" s="113"/>
      <c r="D97" s="46"/>
      <c r="E97" s="53" t="s">
        <v>247</v>
      </c>
      <c r="F97" s="52" t="s">
        <v>248</v>
      </c>
      <c r="G97" s="54">
        <v>0</v>
      </c>
      <c r="H97" s="54">
        <v>23619</v>
      </c>
      <c r="I97" s="55">
        <v>23619</v>
      </c>
      <c r="J97" s="56">
        <v>0</v>
      </c>
    </row>
    <row r="98" spans="1:10" ht="39.6" x14ac:dyDescent="0.25">
      <c r="A98" s="119" t="s">
        <v>423</v>
      </c>
      <c r="B98" s="111" t="s">
        <v>317</v>
      </c>
      <c r="C98" s="113" t="s">
        <v>235</v>
      </c>
      <c r="D98" s="46" t="s">
        <v>321</v>
      </c>
      <c r="E98" s="53"/>
      <c r="F98" s="59" t="s">
        <v>322</v>
      </c>
      <c r="G98" s="47">
        <f>G99</f>
        <v>0</v>
      </c>
      <c r="H98" s="47">
        <f>H99</f>
        <v>51726.75</v>
      </c>
      <c r="I98" s="48">
        <f>I99</f>
        <v>51726.75</v>
      </c>
      <c r="J98" s="49">
        <f t="shared" si="1"/>
        <v>100</v>
      </c>
    </row>
    <row r="99" spans="1:10" ht="39.6" x14ac:dyDescent="0.25">
      <c r="A99" s="119" t="s">
        <v>423</v>
      </c>
      <c r="B99" s="111"/>
      <c r="C99" s="113"/>
      <c r="D99" s="46"/>
      <c r="E99" s="53" t="s">
        <v>247</v>
      </c>
      <c r="F99" s="52" t="s">
        <v>248</v>
      </c>
      <c r="G99" s="54">
        <v>0</v>
      </c>
      <c r="H99" s="54">
        <v>51726.75</v>
      </c>
      <c r="I99" s="55">
        <v>51726.75</v>
      </c>
      <c r="J99" s="56">
        <f t="shared" si="1"/>
        <v>100</v>
      </c>
    </row>
    <row r="100" spans="1:10" ht="26.4" x14ac:dyDescent="0.25">
      <c r="A100" s="119" t="s">
        <v>423</v>
      </c>
      <c r="B100" s="111" t="s">
        <v>317</v>
      </c>
      <c r="C100" s="113" t="s">
        <v>235</v>
      </c>
      <c r="D100" s="46" t="s">
        <v>323</v>
      </c>
      <c r="E100" s="46"/>
      <c r="F100" s="61" t="s">
        <v>324</v>
      </c>
      <c r="G100" s="47">
        <f>G101</f>
        <v>0</v>
      </c>
      <c r="H100" s="47">
        <f>H101</f>
        <v>141953.31</v>
      </c>
      <c r="I100" s="48">
        <f>I101</f>
        <v>141953.31</v>
      </c>
      <c r="J100" s="49">
        <f t="shared" si="1"/>
        <v>100</v>
      </c>
    </row>
    <row r="101" spans="1:10" ht="39.6" x14ac:dyDescent="0.25">
      <c r="A101" s="119" t="s">
        <v>423</v>
      </c>
      <c r="B101" s="111"/>
      <c r="C101" s="113"/>
      <c r="D101" s="46"/>
      <c r="E101" s="53" t="s">
        <v>247</v>
      </c>
      <c r="F101" s="52" t="s">
        <v>248</v>
      </c>
      <c r="G101" s="54">
        <v>0</v>
      </c>
      <c r="H101" s="54">
        <v>141953.31</v>
      </c>
      <c r="I101" s="55">
        <v>141953.31</v>
      </c>
      <c r="J101" s="56">
        <f t="shared" si="1"/>
        <v>100</v>
      </c>
    </row>
    <row r="102" spans="1:10" ht="26.4" x14ac:dyDescent="0.25">
      <c r="A102" s="119" t="s">
        <v>423</v>
      </c>
      <c r="B102" s="111" t="s">
        <v>317</v>
      </c>
      <c r="C102" s="113" t="s">
        <v>235</v>
      </c>
      <c r="D102" s="46" t="s">
        <v>325</v>
      </c>
      <c r="E102" s="46"/>
      <c r="F102" s="61" t="s">
        <v>326</v>
      </c>
      <c r="G102" s="47">
        <f>G103</f>
        <v>0</v>
      </c>
      <c r="H102" s="47">
        <f>H103</f>
        <v>20296.3</v>
      </c>
      <c r="I102" s="48">
        <f>I103</f>
        <v>20296.3</v>
      </c>
      <c r="J102" s="49">
        <f t="shared" si="1"/>
        <v>100</v>
      </c>
    </row>
    <row r="103" spans="1:10" ht="39.6" x14ac:dyDescent="0.25">
      <c r="A103" s="119" t="s">
        <v>423</v>
      </c>
      <c r="B103" s="111"/>
      <c r="C103" s="113"/>
      <c r="D103" s="46"/>
      <c r="E103" s="53" t="s">
        <v>247</v>
      </c>
      <c r="F103" s="52" t="s">
        <v>248</v>
      </c>
      <c r="G103" s="54">
        <v>0</v>
      </c>
      <c r="H103" s="54">
        <v>20296.3</v>
      </c>
      <c r="I103" s="55">
        <v>20296.3</v>
      </c>
      <c r="J103" s="56">
        <f t="shared" si="1"/>
        <v>100</v>
      </c>
    </row>
    <row r="104" spans="1:10" ht="26.4" x14ac:dyDescent="0.25">
      <c r="A104" s="119" t="s">
        <v>423</v>
      </c>
      <c r="B104" s="111" t="s">
        <v>317</v>
      </c>
      <c r="C104" s="113" t="s">
        <v>235</v>
      </c>
      <c r="D104" s="101" t="s">
        <v>396</v>
      </c>
      <c r="E104" s="46"/>
      <c r="F104" s="99" t="s">
        <v>397</v>
      </c>
      <c r="G104" s="47">
        <f>G105</f>
        <v>0</v>
      </c>
      <c r="H104" s="47">
        <f>H105</f>
        <v>0</v>
      </c>
      <c r="I104" s="48">
        <f>I105</f>
        <v>0</v>
      </c>
      <c r="J104" s="49" t="e">
        <f t="shared" si="1"/>
        <v>#DIV/0!</v>
      </c>
    </row>
    <row r="105" spans="1:10" ht="39.6" x14ac:dyDescent="0.25">
      <c r="A105" s="119" t="s">
        <v>423</v>
      </c>
      <c r="B105" s="111"/>
      <c r="C105" s="113"/>
      <c r="D105" s="46"/>
      <c r="E105" s="53" t="s">
        <v>327</v>
      </c>
      <c r="F105" s="52" t="s">
        <v>328</v>
      </c>
      <c r="G105" s="54">
        <v>0</v>
      </c>
      <c r="H105" s="54">
        <v>0</v>
      </c>
      <c r="I105" s="55">
        <v>0</v>
      </c>
      <c r="J105" s="56" t="e">
        <f t="shared" si="1"/>
        <v>#DIV/0!</v>
      </c>
    </row>
    <row r="106" spans="1:10" ht="66" x14ac:dyDescent="0.25">
      <c r="A106" s="119" t="s">
        <v>423</v>
      </c>
      <c r="B106" s="111"/>
      <c r="C106" s="113"/>
      <c r="D106" s="100" t="s">
        <v>401</v>
      </c>
      <c r="E106" s="100"/>
      <c r="F106" s="62" t="s">
        <v>402</v>
      </c>
      <c r="G106" s="54">
        <f>G107</f>
        <v>0</v>
      </c>
      <c r="H106" s="54">
        <v>70000</v>
      </c>
      <c r="I106" s="54">
        <v>70000</v>
      </c>
      <c r="J106" s="56">
        <f t="shared" si="1"/>
        <v>100</v>
      </c>
    </row>
    <row r="107" spans="1:10" ht="52.8" x14ac:dyDescent="0.25">
      <c r="A107" s="119" t="s">
        <v>423</v>
      </c>
      <c r="B107" s="111"/>
      <c r="C107" s="113"/>
      <c r="D107" s="100" t="s">
        <v>403</v>
      </c>
      <c r="E107" s="100"/>
      <c r="F107" s="62" t="s">
        <v>404</v>
      </c>
      <c r="G107" s="54">
        <v>0</v>
      </c>
      <c r="H107" s="54">
        <v>0</v>
      </c>
      <c r="I107" s="55">
        <v>0</v>
      </c>
      <c r="J107" s="56" t="e">
        <f t="shared" si="1"/>
        <v>#DIV/0!</v>
      </c>
    </row>
    <row r="108" spans="1:10" ht="79.2" x14ac:dyDescent="0.25">
      <c r="A108" s="119" t="s">
        <v>423</v>
      </c>
      <c r="B108" s="111"/>
      <c r="C108" s="113"/>
      <c r="D108" s="105" t="s">
        <v>408</v>
      </c>
      <c r="E108" s="105"/>
      <c r="F108" s="62" t="s">
        <v>409</v>
      </c>
      <c r="G108" s="54">
        <v>0</v>
      </c>
      <c r="H108" s="54">
        <v>70000</v>
      </c>
      <c r="I108" s="55">
        <v>70000</v>
      </c>
      <c r="J108" s="56">
        <f t="shared" si="1"/>
        <v>100</v>
      </c>
    </row>
    <row r="109" spans="1:10" ht="52.8" x14ac:dyDescent="0.25">
      <c r="A109" s="119" t="s">
        <v>423</v>
      </c>
      <c r="B109" s="111" t="s">
        <v>317</v>
      </c>
      <c r="C109" s="113" t="s">
        <v>235</v>
      </c>
      <c r="D109" s="46" t="s">
        <v>399</v>
      </c>
      <c r="E109" s="46"/>
      <c r="F109" s="99" t="s">
        <v>400</v>
      </c>
      <c r="G109" s="47">
        <f>G110</f>
        <v>0</v>
      </c>
      <c r="H109" s="47">
        <f>H110</f>
        <v>0</v>
      </c>
      <c r="I109" s="48">
        <f>I110</f>
        <v>0</v>
      </c>
      <c r="J109" s="49">
        <v>0</v>
      </c>
    </row>
    <row r="110" spans="1:10" ht="26.4" x14ac:dyDescent="0.25">
      <c r="A110" s="119" t="s">
        <v>423</v>
      </c>
      <c r="B110" s="111"/>
      <c r="C110" s="113"/>
      <c r="D110" s="46"/>
      <c r="E110" s="53" t="s">
        <v>370</v>
      </c>
      <c r="F110" s="99" t="s">
        <v>371</v>
      </c>
      <c r="G110" s="54">
        <v>0</v>
      </c>
      <c r="H110" s="54">
        <v>0</v>
      </c>
      <c r="I110" s="55">
        <v>0</v>
      </c>
      <c r="J110" s="56">
        <v>0</v>
      </c>
    </row>
    <row r="111" spans="1:10" x14ac:dyDescent="0.25">
      <c r="A111" s="119" t="s">
        <v>423</v>
      </c>
      <c r="B111" s="111" t="s">
        <v>317</v>
      </c>
      <c r="C111" s="113" t="s">
        <v>237</v>
      </c>
      <c r="D111" s="46"/>
      <c r="E111" s="46"/>
      <c r="F111" s="59" t="s">
        <v>222</v>
      </c>
      <c r="G111" s="47">
        <f>G112+G115+G117+G119+G121+G123+G129+G132+G135</f>
        <v>0</v>
      </c>
      <c r="H111" s="47">
        <f>H112+H115+H117+H119+H121+H123+H125+H127+H129+H132+H135</f>
        <v>6221758.7700000005</v>
      </c>
      <c r="I111" s="47">
        <f>I112+I115+I117+I119+I121+I123+I125+I127+I129+I132+I135</f>
        <v>4073681.8200000003</v>
      </c>
      <c r="J111" s="49">
        <f t="shared" si="1"/>
        <v>65.474763175364956</v>
      </c>
    </row>
    <row r="112" spans="1:10" ht="26.4" x14ac:dyDescent="0.25">
      <c r="A112" s="119" t="s">
        <v>423</v>
      </c>
      <c r="B112" s="111" t="s">
        <v>317</v>
      </c>
      <c r="C112" s="113" t="s">
        <v>237</v>
      </c>
      <c r="D112" s="46" t="s">
        <v>329</v>
      </c>
      <c r="E112" s="53"/>
      <c r="F112" s="62" t="s">
        <v>330</v>
      </c>
      <c r="G112" s="47">
        <f>G113</f>
        <v>0</v>
      </c>
      <c r="H112" s="47">
        <f>H113+H114</f>
        <v>129933.01</v>
      </c>
      <c r="I112" s="47">
        <f>I113+I114</f>
        <v>99933.01</v>
      </c>
      <c r="J112" s="49">
        <f t="shared" si="1"/>
        <v>76.911179076048498</v>
      </c>
    </row>
    <row r="113" spans="1:10" ht="39.6" x14ac:dyDescent="0.25">
      <c r="A113" s="119" t="s">
        <v>423</v>
      </c>
      <c r="B113" s="111"/>
      <c r="C113" s="113"/>
      <c r="D113" s="46"/>
      <c r="E113" s="53" t="s">
        <v>247</v>
      </c>
      <c r="F113" s="52" t="s">
        <v>248</v>
      </c>
      <c r="G113" s="54">
        <v>0</v>
      </c>
      <c r="H113" s="54">
        <v>129933.01</v>
      </c>
      <c r="I113" s="55">
        <v>99933.01</v>
      </c>
      <c r="J113" s="56">
        <f t="shared" si="1"/>
        <v>76.911179076048498</v>
      </c>
    </row>
    <row r="114" spans="1:10" x14ac:dyDescent="0.25">
      <c r="A114" s="119" t="s">
        <v>423</v>
      </c>
      <c r="B114" s="111"/>
      <c r="C114" s="113"/>
      <c r="D114" s="46"/>
      <c r="E114" s="53" t="s">
        <v>249</v>
      </c>
      <c r="F114" s="52" t="s">
        <v>250</v>
      </c>
      <c r="G114" s="54">
        <v>0</v>
      </c>
      <c r="H114" s="54">
        <v>0</v>
      </c>
      <c r="I114" s="55"/>
      <c r="J114" s="56" t="e">
        <f t="shared" si="1"/>
        <v>#DIV/0!</v>
      </c>
    </row>
    <row r="115" spans="1:10" ht="26.4" x14ac:dyDescent="0.25">
      <c r="A115" s="119" t="s">
        <v>423</v>
      </c>
      <c r="B115" s="111" t="s">
        <v>317</v>
      </c>
      <c r="C115" s="113" t="s">
        <v>237</v>
      </c>
      <c r="D115" s="46" t="s">
        <v>331</v>
      </c>
      <c r="E115" s="46"/>
      <c r="F115" s="184" t="s">
        <v>332</v>
      </c>
      <c r="G115" s="47">
        <f>G116</f>
        <v>0</v>
      </c>
      <c r="H115" s="47">
        <f>H116</f>
        <v>208157.29</v>
      </c>
      <c r="I115" s="48">
        <f>I116</f>
        <v>208157.29</v>
      </c>
      <c r="J115" s="49">
        <f t="shared" si="1"/>
        <v>100</v>
      </c>
    </row>
    <row r="116" spans="1:10" ht="39.6" x14ac:dyDescent="0.25">
      <c r="A116" s="119" t="s">
        <v>423</v>
      </c>
      <c r="B116" s="111"/>
      <c r="C116" s="113"/>
      <c r="D116" s="46"/>
      <c r="E116" s="53" t="s">
        <v>247</v>
      </c>
      <c r="F116" s="52" t="s">
        <v>248</v>
      </c>
      <c r="G116" s="54">
        <v>0</v>
      </c>
      <c r="H116" s="54">
        <v>208157.29</v>
      </c>
      <c r="I116" s="55">
        <v>208157.29</v>
      </c>
      <c r="J116" s="56">
        <f t="shared" si="1"/>
        <v>100</v>
      </c>
    </row>
    <row r="117" spans="1:10" ht="39.6" x14ac:dyDescent="0.25">
      <c r="A117" s="119" t="s">
        <v>423</v>
      </c>
      <c r="B117" s="111" t="s">
        <v>317</v>
      </c>
      <c r="C117" s="113" t="s">
        <v>237</v>
      </c>
      <c r="D117" s="46" t="s">
        <v>333</v>
      </c>
      <c r="E117" s="46"/>
      <c r="F117" s="59" t="s">
        <v>334</v>
      </c>
      <c r="G117" s="47">
        <v>0</v>
      </c>
      <c r="H117" s="47">
        <f>H118</f>
        <v>210103.38</v>
      </c>
      <c r="I117" s="47">
        <f>I118</f>
        <v>88500</v>
      </c>
      <c r="J117" s="49">
        <f t="shared" si="1"/>
        <v>42.122121024421403</v>
      </c>
    </row>
    <row r="118" spans="1:10" ht="39.6" x14ac:dyDescent="0.25">
      <c r="A118" s="119" t="s">
        <v>423</v>
      </c>
      <c r="B118" s="111"/>
      <c r="C118" s="113"/>
      <c r="D118" s="46"/>
      <c r="E118" s="53" t="s">
        <v>247</v>
      </c>
      <c r="F118" s="52" t="s">
        <v>248</v>
      </c>
      <c r="G118" s="54">
        <v>0</v>
      </c>
      <c r="H118" s="54">
        <v>210103.38</v>
      </c>
      <c r="I118" s="55">
        <v>88500</v>
      </c>
      <c r="J118" s="56">
        <f t="shared" si="1"/>
        <v>42.122121024421403</v>
      </c>
    </row>
    <row r="119" spans="1:10" ht="79.2" x14ac:dyDescent="0.25">
      <c r="A119" s="119" t="s">
        <v>423</v>
      </c>
      <c r="B119" s="111" t="s">
        <v>317</v>
      </c>
      <c r="C119" s="113" t="s">
        <v>237</v>
      </c>
      <c r="D119" s="46" t="s">
        <v>335</v>
      </c>
      <c r="E119" s="46"/>
      <c r="F119" s="59" t="s">
        <v>336</v>
      </c>
      <c r="G119" s="47">
        <f>G120</f>
        <v>0</v>
      </c>
      <c r="H119" s="47">
        <f>H120</f>
        <v>0</v>
      </c>
      <c r="I119" s="48">
        <f>I120</f>
        <v>0</v>
      </c>
      <c r="J119" s="49" t="e">
        <f t="shared" si="1"/>
        <v>#DIV/0!</v>
      </c>
    </row>
    <row r="120" spans="1:10" x14ac:dyDescent="0.25">
      <c r="A120" s="119" t="s">
        <v>423</v>
      </c>
      <c r="B120" s="111"/>
      <c r="C120" s="113"/>
      <c r="D120" s="46"/>
      <c r="E120" s="53" t="s">
        <v>249</v>
      </c>
      <c r="F120" s="52" t="s">
        <v>250</v>
      </c>
      <c r="G120" s="54">
        <v>0</v>
      </c>
      <c r="H120" s="54">
        <v>0</v>
      </c>
      <c r="I120" s="55">
        <v>0</v>
      </c>
      <c r="J120" s="56" t="e">
        <f t="shared" si="1"/>
        <v>#DIV/0!</v>
      </c>
    </row>
    <row r="121" spans="1:10" ht="39.6" x14ac:dyDescent="0.25">
      <c r="A121" s="119" t="s">
        <v>423</v>
      </c>
      <c r="B121" s="111" t="s">
        <v>317</v>
      </c>
      <c r="C121" s="113" t="s">
        <v>237</v>
      </c>
      <c r="D121" s="46" t="s">
        <v>337</v>
      </c>
      <c r="E121" s="46"/>
      <c r="F121" s="59" t="s">
        <v>338</v>
      </c>
      <c r="G121" s="47">
        <f>G122</f>
        <v>0</v>
      </c>
      <c r="H121" s="47">
        <f>H122</f>
        <v>79203</v>
      </c>
      <c r="I121" s="48">
        <f>I122</f>
        <v>79203</v>
      </c>
      <c r="J121" s="49">
        <f t="shared" si="1"/>
        <v>100</v>
      </c>
    </row>
    <row r="122" spans="1:10" x14ac:dyDescent="0.25">
      <c r="A122" s="119" t="s">
        <v>423</v>
      </c>
      <c r="B122" s="111" t="s">
        <v>317</v>
      </c>
      <c r="C122" s="113"/>
      <c r="D122" s="46"/>
      <c r="E122" s="53" t="s">
        <v>255</v>
      </c>
      <c r="F122" s="52" t="s">
        <v>256</v>
      </c>
      <c r="G122" s="54">
        <v>0</v>
      </c>
      <c r="H122" s="54">
        <v>79203</v>
      </c>
      <c r="I122" s="55">
        <v>79203</v>
      </c>
      <c r="J122" s="56">
        <f t="shared" si="1"/>
        <v>100</v>
      </c>
    </row>
    <row r="123" spans="1:10" ht="66" x14ac:dyDescent="0.25">
      <c r="A123" s="119" t="s">
        <v>423</v>
      </c>
      <c r="B123" s="111" t="s">
        <v>317</v>
      </c>
      <c r="C123" s="113" t="s">
        <v>237</v>
      </c>
      <c r="D123" s="46" t="s">
        <v>339</v>
      </c>
      <c r="E123" s="46"/>
      <c r="F123" s="59" t="s">
        <v>340</v>
      </c>
      <c r="G123" s="47">
        <f>G124</f>
        <v>0</v>
      </c>
      <c r="H123" s="47">
        <v>0</v>
      </c>
      <c r="I123" s="48">
        <v>0</v>
      </c>
      <c r="J123" s="49" t="e">
        <f t="shared" si="1"/>
        <v>#DIV/0!</v>
      </c>
    </row>
    <row r="124" spans="1:10" x14ac:dyDescent="0.25">
      <c r="A124" s="119" t="s">
        <v>423</v>
      </c>
      <c r="B124" s="111"/>
      <c r="C124" s="113"/>
      <c r="D124" s="46"/>
      <c r="E124" s="53" t="s">
        <v>249</v>
      </c>
      <c r="F124" s="52" t="s">
        <v>250</v>
      </c>
      <c r="G124" s="54">
        <v>0</v>
      </c>
      <c r="H124" s="54">
        <v>0</v>
      </c>
      <c r="I124" s="55">
        <v>0</v>
      </c>
      <c r="J124" s="56" t="e">
        <f t="shared" si="1"/>
        <v>#DIV/0!</v>
      </c>
    </row>
    <row r="125" spans="1:10" ht="26.4" x14ac:dyDescent="0.25">
      <c r="A125" s="119" t="s">
        <v>423</v>
      </c>
      <c r="B125" s="111"/>
      <c r="C125" s="113"/>
      <c r="D125" s="46" t="s">
        <v>410</v>
      </c>
      <c r="E125" s="53"/>
      <c r="F125" s="106" t="s">
        <v>411</v>
      </c>
      <c r="G125" s="54"/>
      <c r="H125" s="47">
        <v>85000</v>
      </c>
      <c r="I125" s="48">
        <v>85000</v>
      </c>
      <c r="J125" s="56">
        <f t="shared" si="1"/>
        <v>100</v>
      </c>
    </row>
    <row r="126" spans="1:10" ht="39.6" x14ac:dyDescent="0.25">
      <c r="A126" s="119" t="s">
        <v>423</v>
      </c>
      <c r="B126" s="111"/>
      <c r="C126" s="113"/>
      <c r="D126" s="46"/>
      <c r="E126" s="53" t="s">
        <v>247</v>
      </c>
      <c r="F126" s="52" t="s">
        <v>248</v>
      </c>
      <c r="G126" s="54"/>
      <c r="H126" s="54">
        <v>85000</v>
      </c>
      <c r="I126" s="55">
        <v>85000</v>
      </c>
      <c r="J126" s="56">
        <f t="shared" si="1"/>
        <v>100</v>
      </c>
    </row>
    <row r="127" spans="1:10" ht="26.4" x14ac:dyDescent="0.25">
      <c r="A127" s="119" t="s">
        <v>423</v>
      </c>
      <c r="B127" s="111"/>
      <c r="C127" s="113"/>
      <c r="D127" s="46" t="s">
        <v>412</v>
      </c>
      <c r="E127" s="53"/>
      <c r="F127" s="106" t="s">
        <v>413</v>
      </c>
      <c r="G127" s="54"/>
      <c r="H127" s="47">
        <v>1091555.8799999999</v>
      </c>
      <c r="I127" s="48">
        <v>1091555.8799999999</v>
      </c>
      <c r="J127" s="56">
        <f t="shared" si="1"/>
        <v>100</v>
      </c>
    </row>
    <row r="128" spans="1:10" ht="39.6" x14ac:dyDescent="0.25">
      <c r="A128" s="119" t="s">
        <v>423</v>
      </c>
      <c r="B128" s="111"/>
      <c r="C128" s="113"/>
      <c r="D128" s="46"/>
      <c r="E128" s="53" t="s">
        <v>247</v>
      </c>
      <c r="F128" s="52" t="s">
        <v>248</v>
      </c>
      <c r="G128" s="54"/>
      <c r="H128" s="54">
        <v>1091555.8799999999</v>
      </c>
      <c r="I128" s="55">
        <v>1091555.8799999999</v>
      </c>
      <c r="J128" s="56">
        <f t="shared" si="1"/>
        <v>100</v>
      </c>
    </row>
    <row r="129" spans="1:10" ht="92.4" x14ac:dyDescent="0.25">
      <c r="A129" s="119" t="s">
        <v>423</v>
      </c>
      <c r="B129" s="111" t="s">
        <v>317</v>
      </c>
      <c r="C129" s="113" t="s">
        <v>237</v>
      </c>
      <c r="D129" s="46" t="s">
        <v>341</v>
      </c>
      <c r="E129" s="46"/>
      <c r="F129" s="59" t="s">
        <v>342</v>
      </c>
      <c r="G129" s="47">
        <f>G130</f>
        <v>0</v>
      </c>
      <c r="H129" s="47">
        <f>H130+H131</f>
        <v>2421332.64</v>
      </c>
      <c r="I129" s="47">
        <f>I130+I131</f>
        <v>2421332.64</v>
      </c>
      <c r="J129" s="49">
        <v>0</v>
      </c>
    </row>
    <row r="130" spans="1:10" ht="52.8" x14ac:dyDescent="0.25">
      <c r="A130" s="119" t="s">
        <v>423</v>
      </c>
      <c r="B130" s="111"/>
      <c r="C130" s="113"/>
      <c r="D130" s="46"/>
      <c r="E130" s="53" t="s">
        <v>327</v>
      </c>
      <c r="F130" s="99" t="s">
        <v>398</v>
      </c>
      <c r="G130" s="54">
        <v>0</v>
      </c>
      <c r="H130" s="54">
        <v>0</v>
      </c>
      <c r="I130" s="55">
        <v>0</v>
      </c>
      <c r="J130" s="56">
        <v>0</v>
      </c>
    </row>
    <row r="131" spans="1:10" x14ac:dyDescent="0.25">
      <c r="A131" s="119" t="s">
        <v>423</v>
      </c>
      <c r="B131" s="111"/>
      <c r="C131" s="113"/>
      <c r="D131" s="46"/>
      <c r="E131" s="53" t="s">
        <v>255</v>
      </c>
      <c r="F131" s="52" t="s">
        <v>256</v>
      </c>
      <c r="G131" s="54"/>
      <c r="H131" s="54">
        <v>2421332.64</v>
      </c>
      <c r="I131" s="55">
        <v>2421332.64</v>
      </c>
      <c r="J131" s="56">
        <v>0</v>
      </c>
    </row>
    <row r="132" spans="1:10" ht="26.4" x14ac:dyDescent="0.25">
      <c r="A132" s="119" t="s">
        <v>423</v>
      </c>
      <c r="B132" s="111" t="s">
        <v>317</v>
      </c>
      <c r="C132" s="113" t="s">
        <v>237</v>
      </c>
      <c r="D132" s="46" t="s">
        <v>343</v>
      </c>
      <c r="E132" s="46"/>
      <c r="F132" s="64" t="s">
        <v>344</v>
      </c>
      <c r="G132" s="47">
        <f>G133</f>
        <v>0</v>
      </c>
      <c r="H132" s="47">
        <f>H133+H134</f>
        <v>1996473.57</v>
      </c>
      <c r="I132" s="47">
        <f>I133+I134</f>
        <v>0</v>
      </c>
      <c r="J132" s="49">
        <f t="shared" si="1"/>
        <v>0</v>
      </c>
    </row>
    <row r="133" spans="1:10" ht="39.6" x14ac:dyDescent="0.25">
      <c r="A133" s="119" t="s">
        <v>423</v>
      </c>
      <c r="B133" s="111"/>
      <c r="C133" s="113"/>
      <c r="D133" s="46"/>
      <c r="E133" s="53" t="s">
        <v>247</v>
      </c>
      <c r="F133" s="52" t="s">
        <v>248</v>
      </c>
      <c r="G133" s="54">
        <v>0</v>
      </c>
      <c r="H133" s="54"/>
      <c r="I133" s="55"/>
      <c r="J133" s="56" t="e">
        <f t="shared" si="1"/>
        <v>#DIV/0!</v>
      </c>
    </row>
    <row r="134" spans="1:10" x14ac:dyDescent="0.25">
      <c r="A134" s="119" t="s">
        <v>423</v>
      </c>
      <c r="B134" s="111"/>
      <c r="C134" s="113"/>
      <c r="D134" s="46"/>
      <c r="E134" s="53" t="s">
        <v>255</v>
      </c>
      <c r="F134" s="52" t="s">
        <v>256</v>
      </c>
      <c r="G134" s="54"/>
      <c r="H134" s="54">
        <v>1996473.57</v>
      </c>
      <c r="I134" s="55">
        <v>0</v>
      </c>
      <c r="J134" s="56">
        <f t="shared" si="1"/>
        <v>0</v>
      </c>
    </row>
    <row r="135" spans="1:10" ht="26.4" x14ac:dyDescent="0.25">
      <c r="A135" s="119" t="s">
        <v>423</v>
      </c>
      <c r="B135" s="111" t="s">
        <v>317</v>
      </c>
      <c r="C135" s="113" t="s">
        <v>237</v>
      </c>
      <c r="D135" s="46" t="s">
        <v>345</v>
      </c>
      <c r="E135" s="46"/>
      <c r="F135" s="64" t="s">
        <v>346</v>
      </c>
      <c r="G135" s="47">
        <f>G136</f>
        <v>0</v>
      </c>
      <c r="H135" s="47">
        <f>H136</f>
        <v>0</v>
      </c>
      <c r="I135" s="48">
        <f>I136</f>
        <v>0</v>
      </c>
      <c r="J135" s="49">
        <v>0</v>
      </c>
    </row>
    <row r="136" spans="1:10" ht="39.6" x14ac:dyDescent="0.25">
      <c r="A136" s="119" t="s">
        <v>423</v>
      </c>
      <c r="B136" s="111"/>
      <c r="C136" s="113"/>
      <c r="D136" s="46"/>
      <c r="E136" s="53" t="s">
        <v>247</v>
      </c>
      <c r="F136" s="52" t="s">
        <v>248</v>
      </c>
      <c r="G136" s="54">
        <v>0</v>
      </c>
      <c r="H136" s="54">
        <v>0</v>
      </c>
      <c r="I136" s="55">
        <v>0</v>
      </c>
      <c r="J136" s="56">
        <v>0</v>
      </c>
    </row>
    <row r="137" spans="1:10" x14ac:dyDescent="0.25">
      <c r="A137" s="119" t="s">
        <v>423</v>
      </c>
      <c r="B137" s="111" t="s">
        <v>317</v>
      </c>
      <c r="C137" s="113" t="s">
        <v>280</v>
      </c>
      <c r="D137" s="46"/>
      <c r="E137" s="46"/>
      <c r="F137" s="59" t="s">
        <v>223</v>
      </c>
      <c r="G137" s="47">
        <f>G138+G140+G142+G144+G146+G148+G151+G153+G158+G160</f>
        <v>0</v>
      </c>
      <c r="H137" s="47">
        <f>H138+H140+H142+H144+H146+H148+H151+H153+H156+H158+H160</f>
        <v>2855708.51</v>
      </c>
      <c r="I137" s="110">
        <f>I138+I140+I142+I144+I146+I148+I151+I153+I156+I158+I160</f>
        <v>2713469.69</v>
      </c>
      <c r="J137" s="109">
        <f t="shared" si="1"/>
        <v>95.019140801593934</v>
      </c>
    </row>
    <row r="138" spans="1:10" ht="52.8" x14ac:dyDescent="0.25">
      <c r="A138" s="119" t="s">
        <v>423</v>
      </c>
      <c r="B138" s="111" t="s">
        <v>317</v>
      </c>
      <c r="C138" s="113" t="s">
        <v>280</v>
      </c>
      <c r="D138" s="46" t="s">
        <v>347</v>
      </c>
      <c r="E138" s="46"/>
      <c r="F138" s="59" t="s">
        <v>348</v>
      </c>
      <c r="G138" s="47">
        <f>G139</f>
        <v>0</v>
      </c>
      <c r="H138" s="47">
        <f>H139</f>
        <v>10241.52</v>
      </c>
      <c r="I138" s="48">
        <f>I139</f>
        <v>10241.52</v>
      </c>
      <c r="J138" s="49">
        <f t="shared" si="1"/>
        <v>100</v>
      </c>
    </row>
    <row r="139" spans="1:10" ht="39.6" x14ac:dyDescent="0.25">
      <c r="A139" s="119" t="s">
        <v>423</v>
      </c>
      <c r="B139" s="111"/>
      <c r="C139" s="113"/>
      <c r="D139" s="46"/>
      <c r="E139" s="53" t="s">
        <v>247</v>
      </c>
      <c r="F139" s="52" t="s">
        <v>248</v>
      </c>
      <c r="G139" s="54">
        <v>0</v>
      </c>
      <c r="H139" s="54">
        <v>10241.52</v>
      </c>
      <c r="I139" s="55">
        <v>10241.52</v>
      </c>
      <c r="J139" s="56">
        <f t="shared" si="1"/>
        <v>100</v>
      </c>
    </row>
    <row r="140" spans="1:10" ht="39.6" x14ac:dyDescent="0.25">
      <c r="A140" s="119" t="s">
        <v>423</v>
      </c>
      <c r="B140" s="111" t="s">
        <v>317</v>
      </c>
      <c r="C140" s="113" t="s">
        <v>280</v>
      </c>
      <c r="D140" s="46" t="s">
        <v>349</v>
      </c>
      <c r="E140" s="46"/>
      <c r="F140" s="59" t="s">
        <v>350</v>
      </c>
      <c r="G140" s="47">
        <f>G141</f>
        <v>0</v>
      </c>
      <c r="H140" s="47">
        <f>H141</f>
        <v>0</v>
      </c>
      <c r="I140" s="48">
        <f>I141</f>
        <v>0</v>
      </c>
      <c r="J140" s="49">
        <v>0</v>
      </c>
    </row>
    <row r="141" spans="1:10" ht="39.6" x14ac:dyDescent="0.25">
      <c r="A141" s="119" t="s">
        <v>423</v>
      </c>
      <c r="B141" s="111"/>
      <c r="C141" s="113"/>
      <c r="D141" s="46"/>
      <c r="E141" s="53" t="s">
        <v>247</v>
      </c>
      <c r="F141" s="52" t="s">
        <v>248</v>
      </c>
      <c r="G141" s="54">
        <v>0</v>
      </c>
      <c r="H141" s="54">
        <v>0</v>
      </c>
      <c r="I141" s="55">
        <v>0</v>
      </c>
      <c r="J141" s="56">
        <v>0</v>
      </c>
    </row>
    <row r="142" spans="1:10" ht="52.8" x14ac:dyDescent="0.25">
      <c r="A142" s="119" t="s">
        <v>423</v>
      </c>
      <c r="B142" s="111" t="s">
        <v>317</v>
      </c>
      <c r="C142" s="113" t="s">
        <v>280</v>
      </c>
      <c r="D142" s="46" t="s">
        <v>351</v>
      </c>
      <c r="E142" s="46"/>
      <c r="F142" s="59" t="s">
        <v>352</v>
      </c>
      <c r="G142" s="47">
        <f>G143</f>
        <v>0</v>
      </c>
      <c r="H142" s="47">
        <f>H143</f>
        <v>0</v>
      </c>
      <c r="I142" s="48">
        <f>I143</f>
        <v>0</v>
      </c>
      <c r="J142" s="49" t="e">
        <f t="shared" si="1"/>
        <v>#DIV/0!</v>
      </c>
    </row>
    <row r="143" spans="1:10" ht="39.6" x14ac:dyDescent="0.25">
      <c r="A143" s="119" t="s">
        <v>423</v>
      </c>
      <c r="B143" s="111"/>
      <c r="C143" s="113"/>
      <c r="D143" s="46"/>
      <c r="E143" s="53" t="s">
        <v>247</v>
      </c>
      <c r="F143" s="52" t="s">
        <v>248</v>
      </c>
      <c r="G143" s="54">
        <v>0</v>
      </c>
      <c r="H143" s="54">
        <v>0</v>
      </c>
      <c r="I143" s="55">
        <v>0</v>
      </c>
      <c r="J143" s="56" t="e">
        <f t="shared" si="1"/>
        <v>#DIV/0!</v>
      </c>
    </row>
    <row r="144" spans="1:10" ht="26.4" x14ac:dyDescent="0.25">
      <c r="A144" s="119" t="s">
        <v>423</v>
      </c>
      <c r="B144" s="111" t="s">
        <v>317</v>
      </c>
      <c r="C144" s="113" t="s">
        <v>280</v>
      </c>
      <c r="D144" s="46" t="s">
        <v>353</v>
      </c>
      <c r="E144" s="46"/>
      <c r="F144" s="59" t="s">
        <v>354</v>
      </c>
      <c r="G144" s="47">
        <f>G145</f>
        <v>0</v>
      </c>
      <c r="H144" s="47">
        <f>H145</f>
        <v>957422.47</v>
      </c>
      <c r="I144" s="48">
        <f>I145</f>
        <v>957253.58</v>
      </c>
      <c r="J144" s="49">
        <f t="shared" si="1"/>
        <v>99.98235992936327</v>
      </c>
    </row>
    <row r="145" spans="1:10" ht="39.6" x14ac:dyDescent="0.25">
      <c r="A145" s="119" t="s">
        <v>423</v>
      </c>
      <c r="B145" s="111"/>
      <c r="C145" s="113"/>
      <c r="D145" s="46"/>
      <c r="E145" s="53" t="s">
        <v>247</v>
      </c>
      <c r="F145" s="52" t="s">
        <v>248</v>
      </c>
      <c r="G145" s="54">
        <v>0</v>
      </c>
      <c r="H145" s="54">
        <v>957422.47</v>
      </c>
      <c r="I145" s="55">
        <v>957253.58</v>
      </c>
      <c r="J145" s="56">
        <f t="shared" si="1"/>
        <v>99.98235992936327</v>
      </c>
    </row>
    <row r="146" spans="1:10" ht="26.4" x14ac:dyDescent="0.25">
      <c r="A146" s="119" t="s">
        <v>423</v>
      </c>
      <c r="B146" s="111" t="s">
        <v>317</v>
      </c>
      <c r="C146" s="113" t="s">
        <v>280</v>
      </c>
      <c r="D146" s="46" t="s">
        <v>355</v>
      </c>
      <c r="E146" s="46"/>
      <c r="F146" s="59" t="s">
        <v>356</v>
      </c>
      <c r="G146" s="47">
        <f>G147</f>
        <v>0</v>
      </c>
      <c r="H146" s="47">
        <f>H147</f>
        <v>8340</v>
      </c>
      <c r="I146" s="48">
        <f>I147</f>
        <v>8340</v>
      </c>
      <c r="J146" s="49">
        <f t="shared" si="1"/>
        <v>100</v>
      </c>
    </row>
    <row r="147" spans="1:10" ht="39.6" x14ac:dyDescent="0.25">
      <c r="A147" s="119" t="s">
        <v>423</v>
      </c>
      <c r="B147" s="111"/>
      <c r="C147" s="113"/>
      <c r="D147" s="46"/>
      <c r="E147" s="53" t="s">
        <v>247</v>
      </c>
      <c r="F147" s="52" t="s">
        <v>248</v>
      </c>
      <c r="G147" s="54">
        <v>0</v>
      </c>
      <c r="H147" s="54">
        <v>8340</v>
      </c>
      <c r="I147" s="55">
        <v>8340</v>
      </c>
      <c r="J147" s="56">
        <f t="shared" si="1"/>
        <v>100</v>
      </c>
    </row>
    <row r="148" spans="1:10" ht="39.6" x14ac:dyDescent="0.25">
      <c r="A148" s="119" t="s">
        <v>423</v>
      </c>
      <c r="B148" s="111" t="s">
        <v>317</v>
      </c>
      <c r="C148" s="113" t="s">
        <v>280</v>
      </c>
      <c r="D148" s="46" t="s">
        <v>357</v>
      </c>
      <c r="E148" s="46"/>
      <c r="F148" s="59" t="s">
        <v>358</v>
      </c>
      <c r="G148" s="47">
        <f>G150</f>
        <v>0</v>
      </c>
      <c r="H148" s="47">
        <f>H149+H150</f>
        <v>1491127.73</v>
      </c>
      <c r="I148" s="47">
        <f>I149+I150</f>
        <v>1349057.8</v>
      </c>
      <c r="J148" s="49">
        <f t="shared" si="1"/>
        <v>90.472316546618046</v>
      </c>
    </row>
    <row r="149" spans="1:10" ht="92.4" x14ac:dyDescent="0.25">
      <c r="A149" s="119" t="s">
        <v>423</v>
      </c>
      <c r="B149" s="111"/>
      <c r="C149" s="113"/>
      <c r="D149" s="46"/>
      <c r="E149" s="53" t="s">
        <v>241</v>
      </c>
      <c r="F149" s="52" t="s">
        <v>242</v>
      </c>
      <c r="G149" s="54"/>
      <c r="H149" s="54">
        <v>0</v>
      </c>
      <c r="I149" s="55">
        <v>0</v>
      </c>
      <c r="J149" s="56" t="e">
        <f t="shared" si="1"/>
        <v>#DIV/0!</v>
      </c>
    </row>
    <row r="150" spans="1:10" ht="39.6" x14ac:dyDescent="0.25">
      <c r="A150" s="119" t="s">
        <v>423</v>
      </c>
      <c r="B150" s="111"/>
      <c r="C150" s="113"/>
      <c r="D150" s="46"/>
      <c r="E150" s="53" t="s">
        <v>247</v>
      </c>
      <c r="F150" s="52" t="s">
        <v>248</v>
      </c>
      <c r="G150" s="54">
        <v>0</v>
      </c>
      <c r="H150" s="54">
        <v>1491127.73</v>
      </c>
      <c r="I150" s="55">
        <v>1349057.8</v>
      </c>
      <c r="J150" s="56">
        <f t="shared" si="1"/>
        <v>90.472316546618046</v>
      </c>
    </row>
    <row r="151" spans="1:10" ht="52.8" x14ac:dyDescent="0.25">
      <c r="A151" s="119" t="s">
        <v>423</v>
      </c>
      <c r="B151" s="111" t="s">
        <v>317</v>
      </c>
      <c r="C151" s="113" t="s">
        <v>280</v>
      </c>
      <c r="D151" s="46" t="s">
        <v>275</v>
      </c>
      <c r="E151" s="46"/>
      <c r="F151" s="59" t="s">
        <v>276</v>
      </c>
      <c r="G151" s="47">
        <f>G152</f>
        <v>0</v>
      </c>
      <c r="H151" s="47">
        <f>H152</f>
        <v>0</v>
      </c>
      <c r="I151" s="48">
        <v>0</v>
      </c>
      <c r="J151" s="49" t="e">
        <f t="shared" si="1"/>
        <v>#DIV/0!</v>
      </c>
    </row>
    <row r="152" spans="1:10" ht="39.6" x14ac:dyDescent="0.25">
      <c r="A152" s="119" t="s">
        <v>423</v>
      </c>
      <c r="B152" s="111"/>
      <c r="C152" s="113"/>
      <c r="D152" s="46"/>
      <c r="E152" s="53" t="s">
        <v>247</v>
      </c>
      <c r="F152" s="52" t="s">
        <v>248</v>
      </c>
      <c r="G152" s="54">
        <v>0</v>
      </c>
      <c r="H152" s="54">
        <v>0</v>
      </c>
      <c r="I152" s="55" t="s">
        <v>417</v>
      </c>
      <c r="J152" s="56" t="e">
        <f t="shared" si="1"/>
        <v>#VALUE!</v>
      </c>
    </row>
    <row r="153" spans="1:10" ht="39.6" x14ac:dyDescent="0.25">
      <c r="A153" s="119" t="s">
        <v>423</v>
      </c>
      <c r="B153" s="111" t="s">
        <v>317</v>
      </c>
      <c r="C153" s="113" t="s">
        <v>280</v>
      </c>
      <c r="D153" s="46" t="s">
        <v>359</v>
      </c>
      <c r="E153" s="46"/>
      <c r="F153" s="59" t="s">
        <v>316</v>
      </c>
      <c r="G153" s="47">
        <f>G154</f>
        <v>0</v>
      </c>
      <c r="H153" s="47">
        <v>0</v>
      </c>
      <c r="I153" s="48">
        <v>0</v>
      </c>
      <c r="J153" s="49" t="e">
        <f t="shared" ref="J153:J191" si="2">I153/H153*100</f>
        <v>#DIV/0!</v>
      </c>
    </row>
    <row r="154" spans="1:10" ht="39.6" x14ac:dyDescent="0.25">
      <c r="A154" s="119" t="s">
        <v>423</v>
      </c>
      <c r="B154" s="111"/>
      <c r="C154" s="113"/>
      <c r="D154" s="46"/>
      <c r="E154" s="53" t="s">
        <v>247</v>
      </c>
      <c r="F154" s="52" t="s">
        <v>248</v>
      </c>
      <c r="G154" s="54">
        <v>0</v>
      </c>
      <c r="H154" s="54" t="s">
        <v>416</v>
      </c>
      <c r="I154" s="55">
        <v>0</v>
      </c>
      <c r="J154" s="56">
        <v>0</v>
      </c>
    </row>
    <row r="155" spans="1:10" x14ac:dyDescent="0.25">
      <c r="A155" s="119" t="s">
        <v>423</v>
      </c>
      <c r="B155" s="111"/>
      <c r="C155" s="113"/>
      <c r="D155" s="46"/>
      <c r="E155" s="53" t="s">
        <v>255</v>
      </c>
      <c r="F155" s="52" t="s">
        <v>256</v>
      </c>
      <c r="G155" s="54">
        <v>0</v>
      </c>
      <c r="H155" s="54">
        <v>0</v>
      </c>
      <c r="I155" s="55">
        <v>0</v>
      </c>
      <c r="J155" s="56" t="e">
        <f t="shared" si="2"/>
        <v>#DIV/0!</v>
      </c>
    </row>
    <row r="156" spans="1:10" ht="52.8" x14ac:dyDescent="0.25">
      <c r="A156" s="119" t="s">
        <v>423</v>
      </c>
      <c r="B156" s="111" t="s">
        <v>317</v>
      </c>
      <c r="C156" s="113" t="s">
        <v>280</v>
      </c>
      <c r="D156" s="46" t="s">
        <v>414</v>
      </c>
      <c r="E156" s="53"/>
      <c r="F156" s="107" t="s">
        <v>415</v>
      </c>
      <c r="G156" s="54"/>
      <c r="H156" s="54">
        <v>306417.40999999997</v>
      </c>
      <c r="I156" s="55">
        <v>306417.40999999997</v>
      </c>
      <c r="J156" s="56">
        <f t="shared" si="2"/>
        <v>100</v>
      </c>
    </row>
    <row r="157" spans="1:10" x14ac:dyDescent="0.25">
      <c r="A157" s="119" t="s">
        <v>423</v>
      </c>
      <c r="B157" s="111"/>
      <c r="C157" s="113"/>
      <c r="D157" s="46"/>
      <c r="E157" s="53" t="s">
        <v>255</v>
      </c>
      <c r="F157" s="52" t="s">
        <v>256</v>
      </c>
      <c r="G157" s="54"/>
      <c r="H157" s="54">
        <v>306417.40999999997</v>
      </c>
      <c r="I157" s="55">
        <v>306417.40999999997</v>
      </c>
      <c r="J157" s="56">
        <f t="shared" si="2"/>
        <v>100</v>
      </c>
    </row>
    <row r="158" spans="1:10" ht="66" x14ac:dyDescent="0.25">
      <c r="A158" s="119" t="s">
        <v>423</v>
      </c>
      <c r="B158" s="111" t="s">
        <v>317</v>
      </c>
      <c r="C158" s="113" t="s">
        <v>280</v>
      </c>
      <c r="D158" s="46" t="s">
        <v>360</v>
      </c>
      <c r="E158" s="46"/>
      <c r="F158" s="59" t="s">
        <v>361</v>
      </c>
      <c r="G158" s="47">
        <f>G159</f>
        <v>0</v>
      </c>
      <c r="H158" s="47">
        <v>82159.38</v>
      </c>
      <c r="I158" s="48">
        <v>82159.38</v>
      </c>
      <c r="J158" s="49">
        <f t="shared" si="2"/>
        <v>100</v>
      </c>
    </row>
    <row r="159" spans="1:10" x14ac:dyDescent="0.25">
      <c r="A159" s="119" t="s">
        <v>423</v>
      </c>
      <c r="B159" s="111"/>
      <c r="C159" s="113"/>
      <c r="D159" s="46"/>
      <c r="E159" s="53" t="s">
        <v>255</v>
      </c>
      <c r="F159" s="52" t="s">
        <v>256</v>
      </c>
      <c r="G159" s="54">
        <v>0</v>
      </c>
      <c r="H159" s="47">
        <v>82159.38</v>
      </c>
      <c r="I159" s="48">
        <v>82159.38</v>
      </c>
      <c r="J159" s="56">
        <f t="shared" si="2"/>
        <v>100</v>
      </c>
    </row>
    <row r="160" spans="1:10" ht="39.6" x14ac:dyDescent="0.25">
      <c r="A160" s="119" t="s">
        <v>423</v>
      </c>
      <c r="B160" s="111" t="s">
        <v>317</v>
      </c>
      <c r="C160" s="113" t="s">
        <v>280</v>
      </c>
      <c r="D160" s="46" t="s">
        <v>345</v>
      </c>
      <c r="E160" s="46"/>
      <c r="F160" s="59" t="s">
        <v>346</v>
      </c>
      <c r="G160" s="47">
        <f>G161</f>
        <v>0</v>
      </c>
      <c r="H160" s="47">
        <f>H161</f>
        <v>0</v>
      </c>
      <c r="I160" s="48">
        <f>I161</f>
        <v>0</v>
      </c>
      <c r="J160" s="49">
        <v>0</v>
      </c>
    </row>
    <row r="161" spans="1:10" ht="39.6" x14ac:dyDescent="0.25">
      <c r="A161" s="119" t="s">
        <v>423</v>
      </c>
      <c r="B161" s="111"/>
      <c r="C161" s="113"/>
      <c r="D161" s="46"/>
      <c r="E161" s="53" t="s">
        <v>247</v>
      </c>
      <c r="F161" s="52" t="s">
        <v>248</v>
      </c>
      <c r="G161" s="54">
        <v>0</v>
      </c>
      <c r="H161" s="54">
        <v>0</v>
      </c>
      <c r="I161" s="55">
        <v>0</v>
      </c>
      <c r="J161" s="56">
        <v>0</v>
      </c>
    </row>
    <row r="162" spans="1:10" ht="26.4" x14ac:dyDescent="0.25">
      <c r="A162" s="119" t="s">
        <v>423</v>
      </c>
      <c r="B162" s="111" t="s">
        <v>295</v>
      </c>
      <c r="C162" s="113"/>
      <c r="D162" s="46"/>
      <c r="E162" s="46"/>
      <c r="F162" s="58" t="s">
        <v>362</v>
      </c>
      <c r="G162" s="47">
        <f>G163</f>
        <v>0</v>
      </c>
      <c r="H162" s="47">
        <f>H163</f>
        <v>340612.42</v>
      </c>
      <c r="I162" s="47">
        <f>I163</f>
        <v>332017.89</v>
      </c>
      <c r="J162" s="49">
        <f t="shared" si="2"/>
        <v>97.476742040117045</v>
      </c>
    </row>
    <row r="163" spans="1:10" x14ac:dyDescent="0.25">
      <c r="A163" s="119" t="s">
        <v>423</v>
      </c>
      <c r="B163" s="111" t="s">
        <v>295</v>
      </c>
      <c r="C163" s="113" t="s">
        <v>235</v>
      </c>
      <c r="D163" s="46"/>
      <c r="E163" s="46"/>
      <c r="F163" s="61" t="s">
        <v>224</v>
      </c>
      <c r="G163" s="47">
        <f>G168</f>
        <v>0</v>
      </c>
      <c r="H163" s="47">
        <f>H164+H168</f>
        <v>340612.42</v>
      </c>
      <c r="I163" s="47">
        <f>I164+I168</f>
        <v>332017.89</v>
      </c>
      <c r="J163" s="49">
        <f t="shared" si="2"/>
        <v>97.476742040117045</v>
      </c>
    </row>
    <row r="164" spans="1:10" ht="26.4" x14ac:dyDescent="0.25">
      <c r="A164" s="119" t="s">
        <v>423</v>
      </c>
      <c r="B164" s="111"/>
      <c r="C164" s="113"/>
      <c r="D164" s="46" t="s">
        <v>245</v>
      </c>
      <c r="E164" s="46"/>
      <c r="F164" s="58" t="s">
        <v>246</v>
      </c>
      <c r="G164" s="47"/>
      <c r="H164" s="47">
        <f>H165+H166+H167</f>
        <v>223071</v>
      </c>
      <c r="I164" s="47">
        <f>I165+I166+I167</f>
        <v>214476.47</v>
      </c>
      <c r="J164" s="49">
        <f t="shared" si="2"/>
        <v>96.14717735608842</v>
      </c>
    </row>
    <row r="165" spans="1:10" ht="92.4" x14ac:dyDescent="0.25">
      <c r="A165" s="119" t="s">
        <v>423</v>
      </c>
      <c r="B165" s="111"/>
      <c r="C165" s="113"/>
      <c r="D165" s="46"/>
      <c r="E165" s="46" t="s">
        <v>241</v>
      </c>
      <c r="F165" s="52" t="s">
        <v>242</v>
      </c>
      <c r="G165" s="47"/>
      <c r="H165" s="54">
        <v>120938</v>
      </c>
      <c r="I165" s="55">
        <v>120938</v>
      </c>
      <c r="J165" s="56">
        <f t="shared" si="2"/>
        <v>100</v>
      </c>
    </row>
    <row r="166" spans="1:10" ht="39.6" x14ac:dyDescent="0.25">
      <c r="A166" s="119" t="s">
        <v>423</v>
      </c>
      <c r="B166" s="111"/>
      <c r="C166" s="113"/>
      <c r="D166" s="46"/>
      <c r="E166" s="46" t="s">
        <v>247</v>
      </c>
      <c r="F166" s="52" t="s">
        <v>248</v>
      </c>
      <c r="G166" s="47"/>
      <c r="H166" s="54">
        <v>102133</v>
      </c>
      <c r="I166" s="55">
        <v>93538.47</v>
      </c>
      <c r="J166" s="56">
        <f t="shared" si="2"/>
        <v>91.58496274465648</v>
      </c>
    </row>
    <row r="167" spans="1:10" x14ac:dyDescent="0.25">
      <c r="A167" s="119" t="s">
        <v>423</v>
      </c>
      <c r="B167" s="111"/>
      <c r="C167" s="113"/>
      <c r="D167" s="46"/>
      <c r="E167" s="46" t="s">
        <v>249</v>
      </c>
      <c r="F167" s="52" t="s">
        <v>250</v>
      </c>
      <c r="G167" s="47"/>
      <c r="H167" s="54">
        <v>0</v>
      </c>
      <c r="I167" s="55">
        <v>0</v>
      </c>
      <c r="J167" s="56" t="e">
        <f t="shared" si="2"/>
        <v>#DIV/0!</v>
      </c>
    </row>
    <row r="168" spans="1:10" ht="52.8" x14ac:dyDescent="0.25">
      <c r="A168" s="119" t="s">
        <v>423</v>
      </c>
      <c r="B168" s="111" t="s">
        <v>295</v>
      </c>
      <c r="C168" s="113" t="s">
        <v>235</v>
      </c>
      <c r="D168" s="46" t="s">
        <v>363</v>
      </c>
      <c r="E168" s="46"/>
      <c r="F168" s="59" t="s">
        <v>364</v>
      </c>
      <c r="G168" s="47">
        <f>G169</f>
        <v>0</v>
      </c>
      <c r="H168" s="47">
        <f>H169</f>
        <v>117541.42</v>
      </c>
      <c r="I168" s="48">
        <f>I169</f>
        <v>117541.42</v>
      </c>
      <c r="J168" s="49">
        <f t="shared" si="2"/>
        <v>100</v>
      </c>
    </row>
    <row r="169" spans="1:10" ht="39.6" x14ac:dyDescent="0.25">
      <c r="A169" s="119" t="s">
        <v>423</v>
      </c>
      <c r="B169" s="111"/>
      <c r="C169" s="113"/>
      <c r="D169" s="46"/>
      <c r="E169" s="53" t="s">
        <v>247</v>
      </c>
      <c r="F169" s="52" t="s">
        <v>248</v>
      </c>
      <c r="G169" s="54">
        <v>0</v>
      </c>
      <c r="H169" s="54">
        <v>117541.42</v>
      </c>
      <c r="I169" s="55">
        <v>117541.42</v>
      </c>
      <c r="J169" s="56">
        <f t="shared" si="2"/>
        <v>100</v>
      </c>
    </row>
    <row r="170" spans="1:10" x14ac:dyDescent="0.25">
      <c r="A170" s="119" t="s">
        <v>423</v>
      </c>
      <c r="B170" s="111" t="s">
        <v>300</v>
      </c>
      <c r="C170" s="113"/>
      <c r="D170" s="46"/>
      <c r="E170" s="46"/>
      <c r="F170" s="62" t="s">
        <v>226</v>
      </c>
      <c r="G170" s="47">
        <f>G171</f>
        <v>0</v>
      </c>
      <c r="H170" s="47">
        <f t="shared" ref="H170:I171" si="3">H171</f>
        <v>108600</v>
      </c>
      <c r="I170" s="47">
        <f t="shared" si="3"/>
        <v>106762.5</v>
      </c>
      <c r="J170" s="49">
        <f t="shared" si="2"/>
        <v>98.30801104972376</v>
      </c>
    </row>
    <row r="171" spans="1:10" ht="26.4" x14ac:dyDescent="0.25">
      <c r="A171" s="119" t="s">
        <v>423</v>
      </c>
      <c r="B171" s="111" t="s">
        <v>300</v>
      </c>
      <c r="C171" s="113" t="s">
        <v>265</v>
      </c>
      <c r="D171" s="46"/>
      <c r="E171" s="46"/>
      <c r="F171" s="61" t="s">
        <v>225</v>
      </c>
      <c r="G171" s="47">
        <f>G172</f>
        <v>0</v>
      </c>
      <c r="H171" s="47">
        <f t="shared" si="3"/>
        <v>108600</v>
      </c>
      <c r="I171" s="47">
        <f t="shared" si="3"/>
        <v>106762.5</v>
      </c>
      <c r="J171" s="49">
        <f t="shared" si="2"/>
        <v>98.30801104972376</v>
      </c>
    </row>
    <row r="172" spans="1:10" ht="92.4" x14ac:dyDescent="0.25">
      <c r="A172" s="119" t="s">
        <v>423</v>
      </c>
      <c r="B172" s="111" t="s">
        <v>300</v>
      </c>
      <c r="C172" s="113" t="s">
        <v>265</v>
      </c>
      <c r="D172" s="46" t="s">
        <v>365</v>
      </c>
      <c r="E172" s="46"/>
      <c r="F172" s="59" t="s">
        <v>366</v>
      </c>
      <c r="G172" s="47">
        <f>G173</f>
        <v>0</v>
      </c>
      <c r="H172" s="47">
        <f>H173</f>
        <v>108600</v>
      </c>
      <c r="I172" s="48">
        <f>I173</f>
        <v>106762.5</v>
      </c>
      <c r="J172" s="49">
        <f t="shared" si="2"/>
        <v>98.30801104972376</v>
      </c>
    </row>
    <row r="173" spans="1:10" ht="39.6" x14ac:dyDescent="0.25">
      <c r="A173" s="119" t="s">
        <v>423</v>
      </c>
      <c r="B173" s="111"/>
      <c r="C173" s="113"/>
      <c r="D173" s="46"/>
      <c r="E173" s="53" t="s">
        <v>247</v>
      </c>
      <c r="F173" s="52" t="s">
        <v>248</v>
      </c>
      <c r="G173" s="54">
        <v>0</v>
      </c>
      <c r="H173" s="54">
        <v>108600</v>
      </c>
      <c r="I173" s="55">
        <v>106762.5</v>
      </c>
      <c r="J173" s="56">
        <f t="shared" si="2"/>
        <v>98.30801104972376</v>
      </c>
    </row>
    <row r="174" spans="1:10" x14ac:dyDescent="0.25">
      <c r="A174" s="119" t="s">
        <v>423</v>
      </c>
      <c r="B174" s="111" t="s">
        <v>209</v>
      </c>
      <c r="C174" s="113"/>
      <c r="D174" s="46"/>
      <c r="E174" s="46"/>
      <c r="F174" s="58" t="s">
        <v>367</v>
      </c>
      <c r="G174" s="47">
        <f>G175+G180</f>
        <v>0</v>
      </c>
      <c r="H174" s="47">
        <f>H175+H180+H184</f>
        <v>373049.93000000005</v>
      </c>
      <c r="I174" s="47">
        <f>I175+I180+I184</f>
        <v>373049.93000000005</v>
      </c>
      <c r="J174" s="49">
        <f t="shared" si="2"/>
        <v>100</v>
      </c>
    </row>
    <row r="175" spans="1:10" x14ac:dyDescent="0.25">
      <c r="A175" s="119" t="s">
        <v>423</v>
      </c>
      <c r="B175" s="111" t="s">
        <v>209</v>
      </c>
      <c r="C175" s="113" t="s">
        <v>235</v>
      </c>
      <c r="D175" s="46"/>
      <c r="E175" s="46"/>
      <c r="F175" s="59" t="s">
        <v>227</v>
      </c>
      <c r="G175" s="47">
        <v>0</v>
      </c>
      <c r="H175" s="47">
        <f>H176+H178</f>
        <v>79572.72</v>
      </c>
      <c r="I175" s="47">
        <f>I176+I178</f>
        <v>79572.72</v>
      </c>
      <c r="J175" s="49">
        <f t="shared" si="2"/>
        <v>100</v>
      </c>
    </row>
    <row r="176" spans="1:10" ht="79.2" x14ac:dyDescent="0.25">
      <c r="A176" s="119" t="s">
        <v>423</v>
      </c>
      <c r="B176" s="111" t="s">
        <v>209</v>
      </c>
      <c r="C176" s="113" t="s">
        <v>235</v>
      </c>
      <c r="D176" s="46" t="s">
        <v>368</v>
      </c>
      <c r="E176" s="46"/>
      <c r="F176" s="59" t="s">
        <v>369</v>
      </c>
      <c r="G176" s="47">
        <f>G177</f>
        <v>0</v>
      </c>
      <c r="H176" s="47">
        <f>H177</f>
        <v>59679.54</v>
      </c>
      <c r="I176" s="48">
        <f>I177</f>
        <v>59679.54</v>
      </c>
      <c r="J176" s="49">
        <f t="shared" si="2"/>
        <v>100</v>
      </c>
    </row>
    <row r="177" spans="1:10" ht="26.4" x14ac:dyDescent="0.25">
      <c r="A177" s="119" t="s">
        <v>423</v>
      </c>
      <c r="B177" s="111"/>
      <c r="C177" s="113"/>
      <c r="D177" s="46"/>
      <c r="E177" s="53" t="s">
        <v>370</v>
      </c>
      <c r="F177" s="52" t="s">
        <v>371</v>
      </c>
      <c r="G177" s="54">
        <v>0</v>
      </c>
      <c r="H177" s="54">
        <v>59679.54</v>
      </c>
      <c r="I177" s="55">
        <v>59679.54</v>
      </c>
      <c r="J177" s="56">
        <f t="shared" si="2"/>
        <v>100</v>
      </c>
    </row>
    <row r="178" spans="1:10" ht="52.8" x14ac:dyDescent="0.25">
      <c r="A178" s="119" t="s">
        <v>423</v>
      </c>
      <c r="B178" s="111" t="s">
        <v>209</v>
      </c>
      <c r="C178" s="113" t="s">
        <v>235</v>
      </c>
      <c r="D178" s="46" t="s">
        <v>372</v>
      </c>
      <c r="E178" s="46"/>
      <c r="F178" s="59" t="s">
        <v>373</v>
      </c>
      <c r="G178" s="47">
        <f>G179</f>
        <v>0</v>
      </c>
      <c r="H178" s="54">
        <v>19893.18</v>
      </c>
      <c r="I178" s="55">
        <v>19893.18</v>
      </c>
      <c r="J178" s="49">
        <f t="shared" si="2"/>
        <v>100</v>
      </c>
    </row>
    <row r="179" spans="1:10" ht="26.4" x14ac:dyDescent="0.25">
      <c r="A179" s="119" t="s">
        <v>423</v>
      </c>
      <c r="B179" s="111"/>
      <c r="C179" s="113"/>
      <c r="D179" s="46"/>
      <c r="E179" s="53" t="s">
        <v>370</v>
      </c>
      <c r="F179" s="52" t="s">
        <v>371</v>
      </c>
      <c r="G179" s="54">
        <v>0</v>
      </c>
      <c r="H179" s="54">
        <v>19893.18</v>
      </c>
      <c r="I179" s="55">
        <v>19893.18</v>
      </c>
      <c r="J179" s="56">
        <f t="shared" si="2"/>
        <v>100</v>
      </c>
    </row>
    <row r="180" spans="1:10" ht="26.4" x14ac:dyDescent="0.25">
      <c r="A180" s="119" t="s">
        <v>423</v>
      </c>
      <c r="B180" s="111" t="s">
        <v>209</v>
      </c>
      <c r="C180" s="113" t="s">
        <v>280</v>
      </c>
      <c r="D180" s="46"/>
      <c r="E180" s="46"/>
      <c r="F180" s="59" t="s">
        <v>228</v>
      </c>
      <c r="G180" s="47">
        <v>0</v>
      </c>
      <c r="H180" s="47">
        <f>H181</f>
        <v>293477.21000000002</v>
      </c>
      <c r="I180" s="47">
        <f>I181</f>
        <v>293477.21000000002</v>
      </c>
      <c r="J180" s="49">
        <v>0</v>
      </c>
    </row>
    <row r="181" spans="1:10" ht="92.4" x14ac:dyDescent="0.25">
      <c r="A181" s="119" t="s">
        <v>423</v>
      </c>
      <c r="B181" s="111" t="s">
        <v>209</v>
      </c>
      <c r="C181" s="113" t="s">
        <v>280</v>
      </c>
      <c r="D181" s="46" t="s">
        <v>418</v>
      </c>
      <c r="E181" s="53"/>
      <c r="F181" s="59" t="s">
        <v>419</v>
      </c>
      <c r="G181" s="47">
        <f>G182+G183</f>
        <v>0</v>
      </c>
      <c r="H181" s="47">
        <v>293477.21000000002</v>
      </c>
      <c r="I181" s="48">
        <v>293477.21000000002</v>
      </c>
      <c r="J181" s="56">
        <v>0</v>
      </c>
    </row>
    <row r="182" spans="1:10" ht="26.4" x14ac:dyDescent="0.25">
      <c r="A182" s="119" t="s">
        <v>423</v>
      </c>
      <c r="B182" s="111"/>
      <c r="C182" s="113"/>
      <c r="D182" s="46"/>
      <c r="E182" s="53" t="s">
        <v>370</v>
      </c>
      <c r="F182" s="52" t="s">
        <v>371</v>
      </c>
      <c r="G182" s="54">
        <v>0</v>
      </c>
      <c r="H182" s="54">
        <v>0</v>
      </c>
      <c r="I182" s="55">
        <v>0</v>
      </c>
      <c r="J182" s="56">
        <v>0</v>
      </c>
    </row>
    <row r="183" spans="1:10" x14ac:dyDescent="0.25">
      <c r="A183" s="119" t="s">
        <v>423</v>
      </c>
      <c r="B183" s="111"/>
      <c r="C183" s="113"/>
      <c r="D183" s="46"/>
      <c r="E183" s="53" t="s">
        <v>255</v>
      </c>
      <c r="F183" s="52" t="s">
        <v>256</v>
      </c>
      <c r="G183" s="54">
        <v>0</v>
      </c>
      <c r="H183" s="54">
        <v>293477.21000000002</v>
      </c>
      <c r="I183" s="55">
        <v>293477.21000000002</v>
      </c>
      <c r="J183" s="56">
        <v>0</v>
      </c>
    </row>
    <row r="184" spans="1:10" ht="26.4" x14ac:dyDescent="0.25">
      <c r="A184" s="119" t="s">
        <v>423</v>
      </c>
      <c r="B184" s="111" t="s">
        <v>209</v>
      </c>
      <c r="C184" s="113" t="s">
        <v>280</v>
      </c>
      <c r="D184" s="46" t="s">
        <v>374</v>
      </c>
      <c r="E184" s="46"/>
      <c r="F184" s="59" t="s">
        <v>375</v>
      </c>
      <c r="G184" s="47">
        <f>G185</f>
        <v>0</v>
      </c>
      <c r="H184" s="47">
        <f>H185</f>
        <v>0</v>
      </c>
      <c r="I184" s="48">
        <f>I185</f>
        <v>0</v>
      </c>
      <c r="J184" s="49">
        <v>0</v>
      </c>
    </row>
    <row r="185" spans="1:10" ht="26.4" x14ac:dyDescent="0.25">
      <c r="A185" s="119" t="s">
        <v>423</v>
      </c>
      <c r="B185" s="111"/>
      <c r="C185" s="113"/>
      <c r="D185" s="46"/>
      <c r="E185" s="53" t="s">
        <v>370</v>
      </c>
      <c r="F185" s="52" t="s">
        <v>371</v>
      </c>
      <c r="G185" s="54">
        <v>0</v>
      </c>
      <c r="H185" s="54">
        <v>0</v>
      </c>
      <c r="I185" s="55">
        <v>0</v>
      </c>
      <c r="J185" s="56">
        <v>0</v>
      </c>
    </row>
    <row r="186" spans="1:10" ht="26.4" x14ac:dyDescent="0.25">
      <c r="A186" s="119" t="s">
        <v>423</v>
      </c>
      <c r="B186" s="111" t="s">
        <v>210</v>
      </c>
      <c r="C186" s="113"/>
      <c r="D186" s="46"/>
      <c r="E186" s="46"/>
      <c r="F186" s="58" t="s">
        <v>376</v>
      </c>
      <c r="G186" s="47">
        <v>0</v>
      </c>
      <c r="H186" s="47">
        <f>H187</f>
        <v>19558.260000000002</v>
      </c>
      <c r="I186" s="47">
        <f>I187</f>
        <v>19558.260000000002</v>
      </c>
      <c r="J186" s="49">
        <f t="shared" si="2"/>
        <v>100</v>
      </c>
    </row>
    <row r="187" spans="1:10" x14ac:dyDescent="0.25">
      <c r="A187" s="119" t="s">
        <v>423</v>
      </c>
      <c r="B187" s="111" t="s">
        <v>210</v>
      </c>
      <c r="C187" s="113" t="s">
        <v>235</v>
      </c>
      <c r="D187" s="46"/>
      <c r="E187" s="46"/>
      <c r="F187" s="59" t="s">
        <v>229</v>
      </c>
      <c r="G187" s="47">
        <v>0</v>
      </c>
      <c r="H187" s="47">
        <f>H188</f>
        <v>19558.260000000002</v>
      </c>
      <c r="I187" s="47">
        <f>I188</f>
        <v>19558.260000000002</v>
      </c>
      <c r="J187" s="49">
        <f t="shared" si="2"/>
        <v>100</v>
      </c>
    </row>
    <row r="188" spans="1:10" ht="52.8" x14ac:dyDescent="0.25">
      <c r="A188" s="119" t="s">
        <v>423</v>
      </c>
      <c r="B188" s="111" t="s">
        <v>210</v>
      </c>
      <c r="C188" s="113" t="s">
        <v>235</v>
      </c>
      <c r="D188" s="46" t="s">
        <v>377</v>
      </c>
      <c r="E188" s="46"/>
      <c r="F188" s="59" t="s">
        <v>378</v>
      </c>
      <c r="G188" s="47">
        <f>G189+G190</f>
        <v>0</v>
      </c>
      <c r="H188" s="47">
        <f>H189+H190</f>
        <v>19558.260000000002</v>
      </c>
      <c r="I188" s="48">
        <f>I189+I190</f>
        <v>19558.260000000002</v>
      </c>
      <c r="J188" s="49">
        <f t="shared" si="2"/>
        <v>100</v>
      </c>
    </row>
    <row r="189" spans="1:10" ht="92.4" x14ac:dyDescent="0.25">
      <c r="A189" s="119" t="s">
        <v>423</v>
      </c>
      <c r="B189" s="111"/>
      <c r="C189" s="113"/>
      <c r="D189" s="46"/>
      <c r="E189" s="53" t="s">
        <v>241</v>
      </c>
      <c r="F189" s="52" t="s">
        <v>242</v>
      </c>
      <c r="G189" s="54">
        <v>0</v>
      </c>
      <c r="H189" s="54">
        <v>3300</v>
      </c>
      <c r="I189" s="55">
        <v>3300</v>
      </c>
      <c r="J189" s="56">
        <f t="shared" si="2"/>
        <v>100</v>
      </c>
    </row>
    <row r="190" spans="1:10" ht="39.6" x14ac:dyDescent="0.25">
      <c r="A190" s="119" t="s">
        <v>423</v>
      </c>
      <c r="B190" s="111"/>
      <c r="C190" s="113"/>
      <c r="D190" s="46"/>
      <c r="E190" s="53" t="s">
        <v>247</v>
      </c>
      <c r="F190" s="52" t="s">
        <v>248</v>
      </c>
      <c r="G190" s="54">
        <v>0</v>
      </c>
      <c r="H190" s="54">
        <v>16258.26</v>
      </c>
      <c r="I190" s="55">
        <v>16258.26</v>
      </c>
      <c r="J190" s="56">
        <f t="shared" si="2"/>
        <v>100</v>
      </c>
    </row>
    <row r="191" spans="1:10" x14ac:dyDescent="0.25">
      <c r="A191" s="119" t="s">
        <v>423</v>
      </c>
      <c r="B191" s="118" t="s">
        <v>379</v>
      </c>
      <c r="C191" s="115"/>
      <c r="D191" s="67"/>
      <c r="E191" s="67"/>
      <c r="F191" s="66"/>
      <c r="G191" s="68">
        <f>G12+G54+G59+G70+G94+G162+G170+G174+G186</f>
        <v>0</v>
      </c>
      <c r="H191" s="68">
        <f>H12+H54+H59+H70+H94+H162+H170+H174+H186</f>
        <v>13490599.18</v>
      </c>
      <c r="I191" s="68">
        <f>I12+I54+I59+I70+I94+I162+I170+I174+I186</f>
        <v>11138032.48</v>
      </c>
      <c r="J191" s="108">
        <f t="shared" si="2"/>
        <v>82.561436533614369</v>
      </c>
    </row>
    <row r="192" spans="1:10" x14ac:dyDescent="0.25">
      <c r="A192" s="119" t="s">
        <v>425</v>
      </c>
      <c r="B192" s="118"/>
      <c r="C192" s="115"/>
      <c r="D192" s="67"/>
      <c r="E192" s="67"/>
      <c r="F192" s="66" t="s">
        <v>426</v>
      </c>
      <c r="G192" s="68"/>
      <c r="H192" s="68"/>
      <c r="I192" s="68"/>
      <c r="J192" s="108"/>
    </row>
    <row r="193" spans="1:10" ht="26.4" x14ac:dyDescent="0.25">
      <c r="A193" s="119" t="s">
        <v>425</v>
      </c>
      <c r="B193" s="111" t="s">
        <v>235</v>
      </c>
      <c r="C193" s="113"/>
      <c r="D193" s="46"/>
      <c r="E193" s="46"/>
      <c r="F193" s="45" t="s">
        <v>236</v>
      </c>
      <c r="G193" s="47">
        <f>G194+G198+G218+G221+G224</f>
        <v>7219575</v>
      </c>
      <c r="H193" s="47">
        <f>H194+H198+H202+H204+H206+H208+H210+H212+H214+H216+H218+H221+H224</f>
        <v>5025807.0200000005</v>
      </c>
      <c r="I193" s="47">
        <f>I194+I198+I202+I204+I206+I208+I210+I212+I214+I216+I218+I221+I224</f>
        <v>5024753.0200000005</v>
      </c>
      <c r="J193" s="49">
        <f>I193/H193*100</f>
        <v>99.979028243706807</v>
      </c>
    </row>
    <row r="194" spans="1:10" ht="52.8" x14ac:dyDescent="0.25">
      <c r="A194" s="119" t="s">
        <v>425</v>
      </c>
      <c r="B194" s="111" t="s">
        <v>235</v>
      </c>
      <c r="C194" s="113" t="s">
        <v>237</v>
      </c>
      <c r="D194" s="46"/>
      <c r="E194" s="46"/>
      <c r="F194" s="98" t="s">
        <v>238</v>
      </c>
      <c r="G194" s="47">
        <f>G195</f>
        <v>698180</v>
      </c>
      <c r="H194" s="47">
        <f>H195</f>
        <v>700897.05</v>
      </c>
      <c r="I194" s="47">
        <f>I195</f>
        <v>700897.05</v>
      </c>
      <c r="J194" s="49">
        <f t="shared" ref="J194:J220" si="4">I194/H194*100</f>
        <v>100</v>
      </c>
    </row>
    <row r="195" spans="1:10" ht="26.4" x14ac:dyDescent="0.25">
      <c r="A195" s="119" t="s">
        <v>425</v>
      </c>
      <c r="B195" s="111" t="s">
        <v>235</v>
      </c>
      <c r="C195" s="113" t="s">
        <v>237</v>
      </c>
      <c r="D195" s="46" t="s">
        <v>239</v>
      </c>
      <c r="E195" s="46"/>
      <c r="F195" s="45" t="s">
        <v>240</v>
      </c>
      <c r="G195" s="47">
        <v>698180</v>
      </c>
      <c r="H195" s="54">
        <v>700897.05</v>
      </c>
      <c r="I195" s="55">
        <v>700897.05</v>
      </c>
      <c r="J195" s="49">
        <f t="shared" si="4"/>
        <v>100</v>
      </c>
    </row>
    <row r="196" spans="1:10" ht="92.4" x14ac:dyDescent="0.25">
      <c r="A196" s="119" t="s">
        <v>425</v>
      </c>
      <c r="B196" s="117"/>
      <c r="C196" s="114"/>
      <c r="D196" s="53"/>
      <c r="E196" s="53" t="s">
        <v>241</v>
      </c>
      <c r="F196" s="52" t="s">
        <v>242</v>
      </c>
      <c r="G196" s="54">
        <v>698180</v>
      </c>
      <c r="H196" s="54">
        <v>700897.05</v>
      </c>
      <c r="I196" s="55">
        <v>700897.05</v>
      </c>
      <c r="J196" s="56">
        <f t="shared" si="4"/>
        <v>100</v>
      </c>
    </row>
    <row r="197" spans="1:10" ht="79.2" x14ac:dyDescent="0.25">
      <c r="A197" s="119" t="s">
        <v>425</v>
      </c>
      <c r="B197" s="111" t="s">
        <v>235</v>
      </c>
      <c r="C197" s="113" t="s">
        <v>243</v>
      </c>
      <c r="D197" s="53"/>
      <c r="E197" s="53"/>
      <c r="F197" s="58" t="s">
        <v>244</v>
      </c>
      <c r="G197" s="47">
        <f>FIO+G391+G393+G395+G397+G399+G405+G401</f>
        <v>0</v>
      </c>
      <c r="H197" s="47">
        <f>H223+H391+H393+H395+H397+H399+H401+H403+H405</f>
        <v>0</v>
      </c>
      <c r="I197" s="47">
        <f>I223+I391+I393+I395+I397+I399+I401+I403+I405</f>
        <v>0</v>
      </c>
      <c r="J197" s="49" t="e">
        <f t="shared" si="4"/>
        <v>#DIV/0!</v>
      </c>
    </row>
    <row r="198" spans="1:10" ht="26.4" x14ac:dyDescent="0.25">
      <c r="A198" s="119" t="s">
        <v>425</v>
      </c>
      <c r="B198" s="111" t="s">
        <v>235</v>
      </c>
      <c r="C198" s="113" t="s">
        <v>243</v>
      </c>
      <c r="D198" s="46" t="s">
        <v>245</v>
      </c>
      <c r="E198" s="46"/>
      <c r="F198" s="58" t="s">
        <v>246</v>
      </c>
      <c r="G198" s="47">
        <f>G199+G200+G201+G202+G216</f>
        <v>6001395</v>
      </c>
      <c r="H198" s="47">
        <f t="shared" ref="H198:I198" si="5">H199+H200+H201+H202+H216</f>
        <v>3868944.6400000006</v>
      </c>
      <c r="I198" s="47">
        <f t="shared" si="5"/>
        <v>3867890.6400000006</v>
      </c>
      <c r="J198" s="49">
        <f t="shared" si="4"/>
        <v>99.97275742875452</v>
      </c>
    </row>
    <row r="199" spans="1:10" ht="88.5" customHeight="1" x14ac:dyDescent="0.25">
      <c r="A199" s="119" t="s">
        <v>425</v>
      </c>
      <c r="B199" s="111"/>
      <c r="C199" s="113"/>
      <c r="D199" s="46"/>
      <c r="E199" s="53" t="s">
        <v>241</v>
      </c>
      <c r="F199" s="52" t="s">
        <v>242</v>
      </c>
      <c r="G199" s="54">
        <v>3487495</v>
      </c>
      <c r="H199" s="54">
        <v>2778092.99</v>
      </c>
      <c r="I199" s="55">
        <v>2778092.99</v>
      </c>
      <c r="J199" s="56">
        <f t="shared" si="4"/>
        <v>100</v>
      </c>
    </row>
    <row r="200" spans="1:10" ht="39.6" x14ac:dyDescent="0.25">
      <c r="A200" s="119" t="s">
        <v>425</v>
      </c>
      <c r="B200" s="111"/>
      <c r="C200" s="113"/>
      <c r="D200" s="46"/>
      <c r="E200" s="53" t="s">
        <v>247</v>
      </c>
      <c r="F200" s="52" t="s">
        <v>248</v>
      </c>
      <c r="G200" s="54">
        <v>2155000</v>
      </c>
      <c r="H200" s="54">
        <v>962139.99</v>
      </c>
      <c r="I200" s="55">
        <v>961085.99</v>
      </c>
      <c r="J200" s="56">
        <f t="shared" si="4"/>
        <v>99.890452531756836</v>
      </c>
    </row>
    <row r="201" spans="1:10" x14ac:dyDescent="0.25">
      <c r="A201" s="119" t="s">
        <v>425</v>
      </c>
      <c r="B201" s="111"/>
      <c r="C201" s="113"/>
      <c r="D201" s="46"/>
      <c r="E201" s="53" t="s">
        <v>249</v>
      </c>
      <c r="F201" s="52" t="s">
        <v>250</v>
      </c>
      <c r="G201" s="54">
        <v>350000</v>
      </c>
      <c r="H201" s="54">
        <v>128711.66</v>
      </c>
      <c r="I201" s="55">
        <v>128711.66</v>
      </c>
      <c r="J201" s="56">
        <f t="shared" si="4"/>
        <v>100</v>
      </c>
    </row>
    <row r="202" spans="1:10" ht="39.6" x14ac:dyDescent="0.25">
      <c r="A202" s="119" t="s">
        <v>425</v>
      </c>
      <c r="B202" s="111" t="s">
        <v>235</v>
      </c>
      <c r="C202" s="113" t="s">
        <v>243</v>
      </c>
      <c r="D202" s="46" t="s">
        <v>251</v>
      </c>
      <c r="E202" s="46"/>
      <c r="F202" s="58" t="s">
        <v>252</v>
      </c>
      <c r="G202" s="47">
        <f>G203</f>
        <v>2200</v>
      </c>
      <c r="H202" s="47">
        <f>H203</f>
        <v>0</v>
      </c>
      <c r="I202" s="48">
        <f>I203</f>
        <v>0</v>
      </c>
      <c r="J202" s="49" t="e">
        <f t="shared" si="4"/>
        <v>#DIV/0!</v>
      </c>
    </row>
    <row r="203" spans="1:10" ht="39.6" x14ac:dyDescent="0.25">
      <c r="A203" s="119" t="s">
        <v>425</v>
      </c>
      <c r="B203" s="111"/>
      <c r="C203" s="113"/>
      <c r="D203" s="46"/>
      <c r="E203" s="53" t="s">
        <v>247</v>
      </c>
      <c r="F203" s="52" t="s">
        <v>248</v>
      </c>
      <c r="G203" s="54">
        <v>2200</v>
      </c>
      <c r="H203" s="54">
        <v>0</v>
      </c>
      <c r="I203" s="55">
        <v>0</v>
      </c>
      <c r="J203" s="56" t="e">
        <f t="shared" si="4"/>
        <v>#DIV/0!</v>
      </c>
    </row>
    <row r="204" spans="1:10" ht="66" x14ac:dyDescent="0.25">
      <c r="A204" s="119" t="s">
        <v>425</v>
      </c>
      <c r="B204" s="111" t="s">
        <v>235</v>
      </c>
      <c r="C204" s="113" t="s">
        <v>243</v>
      </c>
      <c r="D204" s="46" t="s">
        <v>253</v>
      </c>
      <c r="E204" s="46"/>
      <c r="F204" s="58" t="s">
        <v>254</v>
      </c>
      <c r="G204" s="47">
        <f>G205</f>
        <v>0</v>
      </c>
      <c r="H204" s="47">
        <f>H205</f>
        <v>1870</v>
      </c>
      <c r="I204" s="48">
        <f>I205</f>
        <v>1870</v>
      </c>
      <c r="J204" s="49">
        <f t="shared" si="4"/>
        <v>100</v>
      </c>
    </row>
    <row r="205" spans="1:10" x14ac:dyDescent="0.25">
      <c r="A205" s="119" t="s">
        <v>425</v>
      </c>
      <c r="B205" s="111"/>
      <c r="C205" s="113"/>
      <c r="D205" s="46"/>
      <c r="E205" s="53" t="s">
        <v>255</v>
      </c>
      <c r="F205" s="52" t="s">
        <v>256</v>
      </c>
      <c r="G205" s="54">
        <v>0</v>
      </c>
      <c r="H205" s="54">
        <v>1870</v>
      </c>
      <c r="I205" s="55">
        <v>1870</v>
      </c>
      <c r="J205" s="56">
        <f t="shared" si="4"/>
        <v>100</v>
      </c>
    </row>
    <row r="206" spans="1:10" ht="26.4" x14ac:dyDescent="0.25">
      <c r="A206" s="119" t="s">
        <v>425</v>
      </c>
      <c r="B206" s="111" t="s">
        <v>235</v>
      </c>
      <c r="C206" s="113" t="s">
        <v>243</v>
      </c>
      <c r="D206" s="46" t="s">
        <v>257</v>
      </c>
      <c r="E206" s="46"/>
      <c r="F206" s="58" t="s">
        <v>258</v>
      </c>
      <c r="G206" s="47">
        <f>G207</f>
        <v>0</v>
      </c>
      <c r="H206" s="47">
        <f>H207</f>
        <v>49880</v>
      </c>
      <c r="I206" s="48">
        <f>I207</f>
        <v>49880</v>
      </c>
      <c r="J206" s="49">
        <f t="shared" si="4"/>
        <v>100</v>
      </c>
    </row>
    <row r="207" spans="1:10" x14ac:dyDescent="0.25">
      <c r="A207" s="119" t="s">
        <v>425</v>
      </c>
      <c r="B207" s="111"/>
      <c r="C207" s="113"/>
      <c r="D207" s="46"/>
      <c r="E207" s="53" t="s">
        <v>255</v>
      </c>
      <c r="F207" s="52" t="s">
        <v>256</v>
      </c>
      <c r="G207" s="54">
        <v>0</v>
      </c>
      <c r="H207" s="54">
        <v>49880</v>
      </c>
      <c r="I207" s="55">
        <v>49880</v>
      </c>
      <c r="J207" s="56">
        <f t="shared" si="4"/>
        <v>100</v>
      </c>
    </row>
    <row r="208" spans="1:10" ht="66" x14ac:dyDescent="0.25">
      <c r="A208" s="119" t="s">
        <v>425</v>
      </c>
      <c r="B208" s="111" t="s">
        <v>235</v>
      </c>
      <c r="C208" s="113" t="s">
        <v>243</v>
      </c>
      <c r="D208" s="46" t="s">
        <v>259</v>
      </c>
      <c r="E208" s="46"/>
      <c r="F208" s="58" t="s">
        <v>260</v>
      </c>
      <c r="G208" s="47">
        <v>0</v>
      </c>
      <c r="H208" s="54">
        <v>11623.5</v>
      </c>
      <c r="I208" s="55">
        <v>11623.5</v>
      </c>
      <c r="J208" s="49">
        <f t="shared" si="4"/>
        <v>100</v>
      </c>
    </row>
    <row r="209" spans="1:10" x14ac:dyDescent="0.25">
      <c r="A209" s="119" t="s">
        <v>425</v>
      </c>
      <c r="B209" s="111"/>
      <c r="C209" s="113"/>
      <c r="D209" s="46"/>
      <c r="E209" s="53" t="s">
        <v>255</v>
      </c>
      <c r="F209" s="52" t="s">
        <v>256</v>
      </c>
      <c r="G209" s="54">
        <v>0</v>
      </c>
      <c r="H209" s="54">
        <v>11623.5</v>
      </c>
      <c r="I209" s="55">
        <v>11623.5</v>
      </c>
      <c r="J209" s="56">
        <f t="shared" si="4"/>
        <v>100</v>
      </c>
    </row>
    <row r="210" spans="1:10" ht="52.8" x14ac:dyDescent="0.25">
      <c r="A210" s="119" t="s">
        <v>425</v>
      </c>
      <c r="B210" s="111" t="s">
        <v>235</v>
      </c>
      <c r="C210" s="113" t="s">
        <v>243</v>
      </c>
      <c r="D210" s="46" t="s">
        <v>405</v>
      </c>
      <c r="E210" s="46"/>
      <c r="F210" s="59" t="s">
        <v>406</v>
      </c>
      <c r="G210" s="47">
        <v>0</v>
      </c>
      <c r="H210" s="54">
        <v>229210.83</v>
      </c>
      <c r="I210" s="55">
        <v>229210.83</v>
      </c>
      <c r="J210" s="49">
        <f t="shared" si="4"/>
        <v>100</v>
      </c>
    </row>
    <row r="211" spans="1:10" x14ac:dyDescent="0.25">
      <c r="A211" s="119" t="s">
        <v>425</v>
      </c>
      <c r="B211" s="111"/>
      <c r="C211" s="113"/>
      <c r="D211" s="46"/>
      <c r="E211" s="53" t="s">
        <v>255</v>
      </c>
      <c r="F211" s="52" t="s">
        <v>256</v>
      </c>
      <c r="G211" s="54">
        <v>0</v>
      </c>
      <c r="H211" s="54">
        <v>229210.83</v>
      </c>
      <c r="I211" s="55">
        <v>229210.83</v>
      </c>
      <c r="J211" s="56">
        <f t="shared" si="4"/>
        <v>100</v>
      </c>
    </row>
    <row r="212" spans="1:10" ht="79.2" x14ac:dyDescent="0.25">
      <c r="A212" s="119" t="s">
        <v>425</v>
      </c>
      <c r="B212" s="111" t="s">
        <v>235</v>
      </c>
      <c r="C212" s="113" t="s">
        <v>243</v>
      </c>
      <c r="D212" s="46" t="s">
        <v>261</v>
      </c>
      <c r="E212" s="46"/>
      <c r="F212" s="59" t="s">
        <v>262</v>
      </c>
      <c r="G212" s="47">
        <v>0</v>
      </c>
      <c r="H212" s="54">
        <v>0</v>
      </c>
      <c r="I212" s="55">
        <v>0</v>
      </c>
      <c r="J212" s="49" t="e">
        <f t="shared" si="4"/>
        <v>#DIV/0!</v>
      </c>
    </row>
    <row r="213" spans="1:10" x14ac:dyDescent="0.25">
      <c r="A213" s="119" t="s">
        <v>425</v>
      </c>
      <c r="B213" s="111"/>
      <c r="C213" s="113"/>
      <c r="D213" s="46"/>
      <c r="E213" s="53" t="s">
        <v>255</v>
      </c>
      <c r="F213" s="52" t="s">
        <v>256</v>
      </c>
      <c r="G213" s="54">
        <v>0</v>
      </c>
      <c r="H213" s="54">
        <v>0</v>
      </c>
      <c r="I213" s="55">
        <v>0</v>
      </c>
      <c r="J213" s="56" t="e">
        <f t="shared" si="4"/>
        <v>#DIV/0!</v>
      </c>
    </row>
    <row r="214" spans="1:10" ht="52.8" x14ac:dyDescent="0.25">
      <c r="A214" s="119" t="s">
        <v>425</v>
      </c>
      <c r="B214" s="111" t="s">
        <v>235</v>
      </c>
      <c r="C214" s="113" t="s">
        <v>243</v>
      </c>
      <c r="D214" s="46" t="s">
        <v>420</v>
      </c>
      <c r="E214" s="102"/>
      <c r="F214" s="111" t="s">
        <v>407</v>
      </c>
      <c r="G214" s="112">
        <v>0</v>
      </c>
      <c r="H214" s="47">
        <v>0</v>
      </c>
      <c r="I214" s="48">
        <v>0</v>
      </c>
      <c r="J214" s="49" t="e">
        <f t="shared" si="4"/>
        <v>#DIV/0!</v>
      </c>
    </row>
    <row r="215" spans="1:10" x14ac:dyDescent="0.25">
      <c r="A215" s="119" t="s">
        <v>425</v>
      </c>
      <c r="B215" s="111"/>
      <c r="C215" s="113"/>
      <c r="D215" s="46"/>
      <c r="E215" s="53" t="s">
        <v>255</v>
      </c>
      <c r="F215" s="52" t="s">
        <v>256</v>
      </c>
      <c r="G215" s="103">
        <v>0</v>
      </c>
      <c r="H215" s="54">
        <v>0</v>
      </c>
      <c r="I215" s="55">
        <v>0</v>
      </c>
      <c r="J215" s="56" t="e">
        <f t="shared" si="4"/>
        <v>#DIV/0!</v>
      </c>
    </row>
    <row r="216" spans="1:10" ht="132" x14ac:dyDescent="0.25">
      <c r="A216" s="119" t="s">
        <v>425</v>
      </c>
      <c r="B216" s="111" t="s">
        <v>235</v>
      </c>
      <c r="C216" s="113" t="s">
        <v>243</v>
      </c>
      <c r="D216" s="46" t="s">
        <v>263</v>
      </c>
      <c r="E216" s="46"/>
      <c r="F216" s="104" t="s">
        <v>264</v>
      </c>
      <c r="G216" s="47">
        <v>6700</v>
      </c>
      <c r="H216" s="54">
        <v>0</v>
      </c>
      <c r="I216" s="55">
        <v>0</v>
      </c>
      <c r="J216" s="49" t="e">
        <f t="shared" si="4"/>
        <v>#DIV/0!</v>
      </c>
    </row>
    <row r="217" spans="1:10" ht="92.4" x14ac:dyDescent="0.25">
      <c r="A217" s="119" t="s">
        <v>425</v>
      </c>
      <c r="B217" s="111"/>
      <c r="C217" s="113"/>
      <c r="D217" s="46"/>
      <c r="E217" s="53" t="s">
        <v>241</v>
      </c>
      <c r="F217" s="52" t="s">
        <v>242</v>
      </c>
      <c r="G217" s="54">
        <v>6700</v>
      </c>
      <c r="H217" s="54">
        <v>0</v>
      </c>
      <c r="I217" s="55">
        <v>0</v>
      </c>
      <c r="J217" s="56" t="e">
        <f t="shared" si="4"/>
        <v>#DIV/0!</v>
      </c>
    </row>
    <row r="218" spans="1:10" ht="26.4" x14ac:dyDescent="0.25">
      <c r="A218" s="119" t="s">
        <v>425</v>
      </c>
      <c r="B218" s="111" t="s">
        <v>235</v>
      </c>
      <c r="C218" s="113" t="s">
        <v>265</v>
      </c>
      <c r="D218" s="46"/>
      <c r="E218" s="46"/>
      <c r="F218" s="59" t="s">
        <v>213</v>
      </c>
      <c r="G218" s="47">
        <f>G219</f>
        <v>0</v>
      </c>
      <c r="H218" s="47">
        <f>H219</f>
        <v>0</v>
      </c>
      <c r="I218" s="48">
        <f>I219</f>
        <v>0</v>
      </c>
      <c r="J218" s="49" t="e">
        <f t="shared" si="4"/>
        <v>#DIV/0!</v>
      </c>
    </row>
    <row r="219" spans="1:10" ht="13.5" customHeight="1" x14ac:dyDescent="0.25">
      <c r="A219" s="119" t="s">
        <v>425</v>
      </c>
      <c r="B219" s="111" t="s">
        <v>235</v>
      </c>
      <c r="C219" s="113" t="s">
        <v>265</v>
      </c>
      <c r="D219" s="46" t="s">
        <v>266</v>
      </c>
      <c r="E219" s="46"/>
      <c r="F219" s="59" t="s">
        <v>267</v>
      </c>
      <c r="G219" s="47">
        <v>0</v>
      </c>
      <c r="H219" s="47"/>
      <c r="I219" s="48"/>
      <c r="J219" s="49" t="e">
        <f t="shared" si="4"/>
        <v>#DIV/0!</v>
      </c>
    </row>
    <row r="220" spans="1:10" x14ac:dyDescent="0.25">
      <c r="A220" s="119" t="s">
        <v>425</v>
      </c>
      <c r="B220" s="111"/>
      <c r="C220" s="113"/>
      <c r="D220" s="46"/>
      <c r="E220" s="53" t="s">
        <v>249</v>
      </c>
      <c r="F220" s="52" t="s">
        <v>250</v>
      </c>
      <c r="G220" s="54">
        <v>0</v>
      </c>
      <c r="H220" s="54"/>
      <c r="I220" s="55"/>
      <c r="J220" s="56" t="e">
        <f t="shared" si="4"/>
        <v>#DIV/0!</v>
      </c>
    </row>
    <row r="221" spans="1:10" x14ac:dyDescent="0.25">
      <c r="A221" s="119" t="s">
        <v>425</v>
      </c>
      <c r="B221" s="111" t="s">
        <v>235</v>
      </c>
      <c r="C221" s="113" t="s">
        <v>210</v>
      </c>
      <c r="D221" s="46"/>
      <c r="E221" s="46"/>
      <c r="F221" s="183" t="s">
        <v>214</v>
      </c>
      <c r="G221" s="47">
        <f>G222</f>
        <v>20000</v>
      </c>
      <c r="H221" s="47">
        <f>H222</f>
        <v>0</v>
      </c>
      <c r="I221" s="48">
        <f>I222</f>
        <v>0</v>
      </c>
      <c r="J221" s="49">
        <v>0</v>
      </c>
    </row>
    <row r="222" spans="1:10" ht="26.4" x14ac:dyDescent="0.25">
      <c r="A222" s="119" t="s">
        <v>425</v>
      </c>
      <c r="B222" s="111" t="s">
        <v>235</v>
      </c>
      <c r="C222" s="113" t="s">
        <v>210</v>
      </c>
      <c r="D222" s="46" t="s">
        <v>268</v>
      </c>
      <c r="E222" s="46"/>
      <c r="F222" s="59" t="s">
        <v>214</v>
      </c>
      <c r="G222" s="47">
        <v>20000</v>
      </c>
      <c r="H222" s="47">
        <v>0</v>
      </c>
      <c r="I222" s="48">
        <v>0</v>
      </c>
      <c r="J222" s="49">
        <v>0</v>
      </c>
    </row>
    <row r="223" spans="1:10" x14ac:dyDescent="0.25">
      <c r="A223" s="119" t="s">
        <v>425</v>
      </c>
      <c r="B223" s="111"/>
      <c r="C223" s="113"/>
      <c r="D223" s="46"/>
      <c r="E223" s="53" t="s">
        <v>249</v>
      </c>
      <c r="F223" s="52" t="s">
        <v>250</v>
      </c>
      <c r="G223" s="54">
        <v>20000</v>
      </c>
      <c r="H223" s="54">
        <v>0</v>
      </c>
      <c r="I223" s="55">
        <v>0</v>
      </c>
      <c r="J223" s="56">
        <v>0</v>
      </c>
    </row>
    <row r="224" spans="1:10" ht="26.4" x14ac:dyDescent="0.25">
      <c r="A224" s="119" t="s">
        <v>425</v>
      </c>
      <c r="B224" s="111" t="s">
        <v>235</v>
      </c>
      <c r="C224" s="113" t="s">
        <v>211</v>
      </c>
      <c r="D224" s="46"/>
      <c r="E224" s="46"/>
      <c r="F224" s="59" t="s">
        <v>215</v>
      </c>
      <c r="G224" s="47">
        <f>G225+G227+G229+G231+G233</f>
        <v>500000</v>
      </c>
      <c r="H224" s="47">
        <f t="shared" ref="H224:I224" si="6">H225+H227+H229+H231+H233</f>
        <v>163381</v>
      </c>
      <c r="I224" s="47">
        <f t="shared" si="6"/>
        <v>163381</v>
      </c>
      <c r="J224" s="49">
        <f t="shared" ref="J224:J230" si="7">I224/H224*100</f>
        <v>100</v>
      </c>
    </row>
    <row r="225" spans="1:10" ht="26.4" x14ac:dyDescent="0.25">
      <c r="A225" s="119" t="s">
        <v>425</v>
      </c>
      <c r="B225" s="111" t="s">
        <v>235</v>
      </c>
      <c r="C225" s="113" t="s">
        <v>211</v>
      </c>
      <c r="D225" s="46" t="s">
        <v>269</v>
      </c>
      <c r="E225" s="46"/>
      <c r="F225" s="61" t="s">
        <v>270</v>
      </c>
      <c r="G225" s="47">
        <f>G226</f>
        <v>25000</v>
      </c>
      <c r="H225" s="47">
        <f>H226</f>
        <v>25000</v>
      </c>
      <c r="I225" s="48">
        <f>I226</f>
        <v>25000</v>
      </c>
      <c r="J225" s="49">
        <f t="shared" si="7"/>
        <v>100</v>
      </c>
    </row>
    <row r="226" spans="1:10" x14ac:dyDescent="0.25">
      <c r="A226" s="119" t="s">
        <v>425</v>
      </c>
      <c r="B226" s="111"/>
      <c r="C226" s="113"/>
      <c r="D226" s="46"/>
      <c r="E226" s="53" t="s">
        <v>249</v>
      </c>
      <c r="F226" s="52" t="s">
        <v>250</v>
      </c>
      <c r="G226" s="54">
        <v>25000</v>
      </c>
      <c r="H226" s="54">
        <v>25000</v>
      </c>
      <c r="I226" s="55">
        <v>25000</v>
      </c>
      <c r="J226" s="56">
        <f t="shared" si="7"/>
        <v>100</v>
      </c>
    </row>
    <row r="227" spans="1:10" ht="39.6" x14ac:dyDescent="0.25">
      <c r="A227" s="119" t="s">
        <v>425</v>
      </c>
      <c r="B227" s="111" t="s">
        <v>235</v>
      </c>
      <c r="C227" s="113" t="s">
        <v>211</v>
      </c>
      <c r="D227" s="46" t="s">
        <v>271</v>
      </c>
      <c r="E227" s="46"/>
      <c r="F227" s="61" t="s">
        <v>272</v>
      </c>
      <c r="G227" s="47">
        <f>G228</f>
        <v>350000</v>
      </c>
      <c r="H227" s="47">
        <f>H228</f>
        <v>106869</v>
      </c>
      <c r="I227" s="48">
        <f>I228</f>
        <v>106869</v>
      </c>
      <c r="J227" s="49">
        <f t="shared" si="7"/>
        <v>100</v>
      </c>
    </row>
    <row r="228" spans="1:10" ht="39.6" x14ac:dyDescent="0.25">
      <c r="A228" s="119" t="s">
        <v>425</v>
      </c>
      <c r="B228" s="111"/>
      <c r="C228" s="113"/>
      <c r="D228" s="46"/>
      <c r="E228" s="53" t="s">
        <v>247</v>
      </c>
      <c r="F228" s="52" t="s">
        <v>248</v>
      </c>
      <c r="G228" s="54">
        <v>350000</v>
      </c>
      <c r="H228" s="54">
        <v>106869</v>
      </c>
      <c r="I228" s="55">
        <v>106869</v>
      </c>
      <c r="J228" s="56">
        <f t="shared" si="7"/>
        <v>100</v>
      </c>
    </row>
    <row r="229" spans="1:10" ht="26.4" x14ac:dyDescent="0.25">
      <c r="A229" s="119" t="s">
        <v>425</v>
      </c>
      <c r="B229" s="111" t="s">
        <v>235</v>
      </c>
      <c r="C229" s="113" t="s">
        <v>211</v>
      </c>
      <c r="D229" s="46" t="s">
        <v>273</v>
      </c>
      <c r="E229" s="46"/>
      <c r="F229" s="61" t="s">
        <v>274</v>
      </c>
      <c r="G229" s="47">
        <f>G230</f>
        <v>0</v>
      </c>
      <c r="H229" s="47">
        <f>H230</f>
        <v>31512</v>
      </c>
      <c r="I229" s="48">
        <f>I230</f>
        <v>31512</v>
      </c>
      <c r="J229" s="49">
        <f t="shared" si="7"/>
        <v>100</v>
      </c>
    </row>
    <row r="230" spans="1:10" ht="39.6" x14ac:dyDescent="0.25">
      <c r="A230" s="119" t="s">
        <v>425</v>
      </c>
      <c r="B230" s="111"/>
      <c r="C230" s="113"/>
      <c r="D230" s="46"/>
      <c r="E230" s="53" t="s">
        <v>247</v>
      </c>
      <c r="F230" s="52" t="s">
        <v>248</v>
      </c>
      <c r="G230" s="54">
        <v>0</v>
      </c>
      <c r="H230" s="54">
        <v>31512</v>
      </c>
      <c r="I230" s="55">
        <v>31512</v>
      </c>
      <c r="J230" s="56">
        <f t="shared" si="7"/>
        <v>100</v>
      </c>
    </row>
    <row r="231" spans="1:10" ht="52.8" x14ac:dyDescent="0.25">
      <c r="A231" s="119" t="s">
        <v>425</v>
      </c>
      <c r="B231" s="111" t="s">
        <v>235</v>
      </c>
      <c r="C231" s="113" t="s">
        <v>211</v>
      </c>
      <c r="D231" s="46" t="s">
        <v>275</v>
      </c>
      <c r="E231" s="46"/>
      <c r="F231" s="61" t="s">
        <v>276</v>
      </c>
      <c r="G231" s="47">
        <f>G232</f>
        <v>120000</v>
      </c>
      <c r="H231" s="47">
        <f>H232</f>
        <v>0</v>
      </c>
      <c r="I231" s="48">
        <f>I232</f>
        <v>0</v>
      </c>
      <c r="J231" s="49">
        <v>0</v>
      </c>
    </row>
    <row r="232" spans="1:10" ht="39.6" x14ac:dyDescent="0.25">
      <c r="A232" s="119" t="s">
        <v>425</v>
      </c>
      <c r="B232" s="111"/>
      <c r="C232" s="113"/>
      <c r="D232" s="46"/>
      <c r="E232" s="53" t="s">
        <v>247</v>
      </c>
      <c r="F232" s="52" t="s">
        <v>248</v>
      </c>
      <c r="G232" s="54">
        <v>120000</v>
      </c>
      <c r="H232" s="54">
        <v>0</v>
      </c>
      <c r="I232" s="55">
        <v>0</v>
      </c>
      <c r="J232" s="56">
        <v>0</v>
      </c>
    </row>
    <row r="233" spans="1:10" ht="39.6" x14ac:dyDescent="0.25">
      <c r="A233" s="119" t="s">
        <v>425</v>
      </c>
      <c r="B233" s="111" t="s">
        <v>235</v>
      </c>
      <c r="C233" s="113" t="s">
        <v>211</v>
      </c>
      <c r="D233" s="46" t="s">
        <v>277</v>
      </c>
      <c r="E233" s="46"/>
      <c r="F233" s="61" t="s">
        <v>278</v>
      </c>
      <c r="G233" s="47">
        <f>G234</f>
        <v>5000</v>
      </c>
      <c r="H233" s="47">
        <f>H234</f>
        <v>0</v>
      </c>
      <c r="I233" s="48">
        <f>I234</f>
        <v>0</v>
      </c>
      <c r="J233" s="49" t="e">
        <f t="shared" ref="J233:J241" si="8">I233/H233*100</f>
        <v>#DIV/0!</v>
      </c>
    </row>
    <row r="234" spans="1:10" ht="39.6" x14ac:dyDescent="0.25">
      <c r="A234" s="119" t="s">
        <v>425</v>
      </c>
      <c r="B234" s="111"/>
      <c r="C234" s="113"/>
      <c r="D234" s="46"/>
      <c r="E234" s="53" t="s">
        <v>247</v>
      </c>
      <c r="F234" s="52" t="s">
        <v>248</v>
      </c>
      <c r="G234" s="54">
        <v>5000</v>
      </c>
      <c r="H234" s="54"/>
      <c r="I234" s="55"/>
      <c r="J234" s="56" t="e">
        <f t="shared" si="8"/>
        <v>#DIV/0!</v>
      </c>
    </row>
    <row r="235" spans="1:10" x14ac:dyDescent="0.25">
      <c r="A235" s="119" t="s">
        <v>425</v>
      </c>
      <c r="B235" s="111" t="s">
        <v>237</v>
      </c>
      <c r="C235" s="113"/>
      <c r="D235" s="46"/>
      <c r="E235" s="46"/>
      <c r="F235" s="58" t="s">
        <v>279</v>
      </c>
      <c r="G235" s="47">
        <v>0</v>
      </c>
      <c r="H235" s="47">
        <f>H236</f>
        <v>88925.68</v>
      </c>
      <c r="I235" s="47">
        <f>I236</f>
        <v>88925.68</v>
      </c>
      <c r="J235" s="49">
        <f t="shared" si="8"/>
        <v>100</v>
      </c>
    </row>
    <row r="236" spans="1:10" ht="26.4" x14ac:dyDescent="0.25">
      <c r="A236" s="119" t="s">
        <v>425</v>
      </c>
      <c r="B236" s="111" t="s">
        <v>237</v>
      </c>
      <c r="C236" s="113" t="s">
        <v>280</v>
      </c>
      <c r="D236" s="46"/>
      <c r="E236" s="46"/>
      <c r="F236" s="61" t="s">
        <v>216</v>
      </c>
      <c r="G236" s="47">
        <v>0</v>
      </c>
      <c r="H236" s="47">
        <f>H237</f>
        <v>88925.68</v>
      </c>
      <c r="I236" s="47">
        <f>I237</f>
        <v>88925.68</v>
      </c>
      <c r="J236" s="49">
        <f t="shared" si="8"/>
        <v>100</v>
      </c>
    </row>
    <row r="237" spans="1:10" ht="52.8" x14ac:dyDescent="0.25">
      <c r="A237" s="119" t="s">
        <v>425</v>
      </c>
      <c r="B237" s="111" t="s">
        <v>237</v>
      </c>
      <c r="C237" s="113" t="s">
        <v>280</v>
      </c>
      <c r="D237" s="46" t="s">
        <v>281</v>
      </c>
      <c r="E237" s="46"/>
      <c r="F237" s="59" t="s">
        <v>282</v>
      </c>
      <c r="G237" s="47">
        <f>G238+G239</f>
        <v>0</v>
      </c>
      <c r="H237" s="47">
        <f>H238+H239</f>
        <v>88925.68</v>
      </c>
      <c r="I237" s="48">
        <f>I238+I239</f>
        <v>88925.68</v>
      </c>
      <c r="J237" s="49">
        <f t="shared" si="8"/>
        <v>100</v>
      </c>
    </row>
    <row r="238" spans="1:10" ht="92.4" x14ac:dyDescent="0.25">
      <c r="A238" s="119" t="s">
        <v>425</v>
      </c>
      <c r="B238" s="111"/>
      <c r="C238" s="113"/>
      <c r="D238" s="46"/>
      <c r="E238" s="53" t="s">
        <v>241</v>
      </c>
      <c r="F238" s="52" t="s">
        <v>242</v>
      </c>
      <c r="G238" s="54">
        <v>0</v>
      </c>
      <c r="H238" s="54">
        <v>88925.68</v>
      </c>
      <c r="I238" s="55">
        <v>88925.68</v>
      </c>
      <c r="J238" s="56">
        <f t="shared" si="8"/>
        <v>100</v>
      </c>
    </row>
    <row r="239" spans="1:10" ht="39.6" x14ac:dyDescent="0.25">
      <c r="A239" s="119" t="s">
        <v>425</v>
      </c>
      <c r="B239" s="111"/>
      <c r="C239" s="113"/>
      <c r="D239" s="46"/>
      <c r="E239" s="53" t="s">
        <v>247</v>
      </c>
      <c r="F239" s="52" t="s">
        <v>248</v>
      </c>
      <c r="G239" s="54">
        <v>0</v>
      </c>
      <c r="H239" s="54">
        <v>0</v>
      </c>
      <c r="I239" s="55">
        <v>0</v>
      </c>
      <c r="J239" s="56" t="e">
        <f t="shared" si="8"/>
        <v>#DIV/0!</v>
      </c>
    </row>
    <row r="240" spans="1:10" ht="52.8" x14ac:dyDescent="0.25">
      <c r="A240" s="119" t="s">
        <v>425</v>
      </c>
      <c r="B240" s="111" t="s">
        <v>280</v>
      </c>
      <c r="C240" s="113"/>
      <c r="D240" s="46"/>
      <c r="E240" s="46"/>
      <c r="F240" s="58" t="s">
        <v>283</v>
      </c>
      <c r="G240" s="47">
        <f>G241+G244</f>
        <v>405940</v>
      </c>
      <c r="H240" s="47">
        <f>H241+H244</f>
        <v>213833.16999999998</v>
      </c>
      <c r="I240" s="48">
        <f>I241+I244</f>
        <v>213833.16999999998</v>
      </c>
      <c r="J240" s="49">
        <f t="shared" si="8"/>
        <v>100</v>
      </c>
    </row>
    <row r="241" spans="1:10" ht="26.4" x14ac:dyDescent="0.25">
      <c r="A241" s="119" t="s">
        <v>425</v>
      </c>
      <c r="B241" s="111" t="s">
        <v>280</v>
      </c>
      <c r="C241" s="113" t="s">
        <v>209</v>
      </c>
      <c r="D241" s="46"/>
      <c r="E241" s="46"/>
      <c r="F241" s="59" t="s">
        <v>217</v>
      </c>
      <c r="G241" s="47">
        <f>G242</f>
        <v>100000</v>
      </c>
      <c r="H241" s="47">
        <f>H242</f>
        <v>45409.17</v>
      </c>
      <c r="I241" s="48">
        <f>I242</f>
        <v>45409.17</v>
      </c>
      <c r="J241" s="49">
        <f t="shared" si="8"/>
        <v>100</v>
      </c>
    </row>
    <row r="242" spans="1:10" ht="66" x14ac:dyDescent="0.25">
      <c r="A242" s="119" t="s">
        <v>425</v>
      </c>
      <c r="B242" s="111" t="s">
        <v>280</v>
      </c>
      <c r="C242" s="113" t="s">
        <v>209</v>
      </c>
      <c r="D242" s="46" t="s">
        <v>284</v>
      </c>
      <c r="E242" s="46"/>
      <c r="F242" s="59" t="s">
        <v>285</v>
      </c>
      <c r="G242" s="47">
        <v>100000</v>
      </c>
      <c r="H242" s="47">
        <f>H243</f>
        <v>45409.17</v>
      </c>
      <c r="I242" s="48">
        <f>I243</f>
        <v>45409.17</v>
      </c>
      <c r="J242" s="49">
        <f>I242/H242*100</f>
        <v>100</v>
      </c>
    </row>
    <row r="243" spans="1:10" ht="39.6" x14ac:dyDescent="0.25">
      <c r="A243" s="119" t="s">
        <v>425</v>
      </c>
      <c r="B243" s="111"/>
      <c r="C243" s="113"/>
      <c r="D243" s="46"/>
      <c r="E243" s="53" t="s">
        <v>247</v>
      </c>
      <c r="F243" s="52" t="s">
        <v>248</v>
      </c>
      <c r="G243" s="54">
        <v>100000</v>
      </c>
      <c r="H243" s="54">
        <v>45409.17</v>
      </c>
      <c r="I243" s="55">
        <v>45409.17</v>
      </c>
      <c r="J243" s="56">
        <f>I243/H243*100</f>
        <v>100</v>
      </c>
    </row>
    <row r="244" spans="1:10" ht="39.6" x14ac:dyDescent="0.25">
      <c r="A244" s="119" t="s">
        <v>425</v>
      </c>
      <c r="B244" s="111" t="s">
        <v>280</v>
      </c>
      <c r="C244" s="113" t="s">
        <v>212</v>
      </c>
      <c r="D244" s="46"/>
      <c r="E244" s="46"/>
      <c r="F244" s="59" t="s">
        <v>218</v>
      </c>
      <c r="G244" s="47">
        <f>G245+G247+G249</f>
        <v>305940</v>
      </c>
      <c r="H244" s="47">
        <f>H245+H247+H249</f>
        <v>168424</v>
      </c>
      <c r="I244" s="48">
        <f>I245+I247+I249</f>
        <v>168424</v>
      </c>
      <c r="J244" s="49">
        <f t="shared" ref="J244:J252" si="9">I244/H244*100</f>
        <v>100</v>
      </c>
    </row>
    <row r="245" spans="1:10" ht="52.8" x14ac:dyDescent="0.25">
      <c r="A245" s="119" t="s">
        <v>425</v>
      </c>
      <c r="B245" s="111" t="s">
        <v>280</v>
      </c>
      <c r="C245" s="113" t="s">
        <v>212</v>
      </c>
      <c r="D245" s="46" t="s">
        <v>286</v>
      </c>
      <c r="E245" s="46"/>
      <c r="F245" s="59" t="s">
        <v>287</v>
      </c>
      <c r="G245" s="47">
        <v>5000</v>
      </c>
      <c r="H245" s="47">
        <v>0</v>
      </c>
      <c r="I245" s="48">
        <v>0</v>
      </c>
      <c r="J245" s="49" t="e">
        <f t="shared" si="9"/>
        <v>#DIV/0!</v>
      </c>
    </row>
    <row r="246" spans="1:10" ht="39.6" x14ac:dyDescent="0.25">
      <c r="A246" s="119" t="s">
        <v>425</v>
      </c>
      <c r="B246" s="111"/>
      <c r="C246" s="113"/>
      <c r="D246" s="46"/>
      <c r="E246" s="53" t="s">
        <v>247</v>
      </c>
      <c r="F246" s="52" t="s">
        <v>248</v>
      </c>
      <c r="G246" s="54">
        <v>5000</v>
      </c>
      <c r="H246" s="54">
        <v>0</v>
      </c>
      <c r="I246" s="55">
        <v>0</v>
      </c>
      <c r="J246" s="56" t="e">
        <f t="shared" si="9"/>
        <v>#DIV/0!</v>
      </c>
    </row>
    <row r="247" spans="1:10" ht="79.2" x14ac:dyDescent="0.25">
      <c r="A247" s="119" t="s">
        <v>425</v>
      </c>
      <c r="B247" s="111" t="s">
        <v>280</v>
      </c>
      <c r="C247" s="113" t="s">
        <v>212</v>
      </c>
      <c r="D247" s="46" t="s">
        <v>288</v>
      </c>
      <c r="E247" s="46"/>
      <c r="F247" s="59" t="s">
        <v>289</v>
      </c>
      <c r="G247" s="47">
        <v>0</v>
      </c>
      <c r="H247" s="47">
        <v>0</v>
      </c>
      <c r="I247" s="48">
        <v>0</v>
      </c>
      <c r="J247" s="49" t="e">
        <f t="shared" si="9"/>
        <v>#DIV/0!</v>
      </c>
    </row>
    <row r="248" spans="1:10" ht="39.6" x14ac:dyDescent="0.25">
      <c r="A248" s="119" t="s">
        <v>425</v>
      </c>
      <c r="B248" s="111"/>
      <c r="C248" s="113"/>
      <c r="D248" s="46"/>
      <c r="E248" s="53" t="s">
        <v>247</v>
      </c>
      <c r="F248" s="52" t="s">
        <v>248</v>
      </c>
      <c r="G248" s="54">
        <v>0</v>
      </c>
      <c r="H248" s="54">
        <v>0</v>
      </c>
      <c r="I248" s="55">
        <v>0</v>
      </c>
      <c r="J248" s="56" t="e">
        <f t="shared" si="9"/>
        <v>#DIV/0!</v>
      </c>
    </row>
    <row r="249" spans="1:10" ht="52.8" x14ac:dyDescent="0.25">
      <c r="A249" s="119" t="s">
        <v>425</v>
      </c>
      <c r="B249" s="111" t="s">
        <v>280</v>
      </c>
      <c r="C249" s="113" t="s">
        <v>212</v>
      </c>
      <c r="D249" s="126" t="s">
        <v>290</v>
      </c>
      <c r="E249" s="126"/>
      <c r="F249" s="127" t="s">
        <v>291</v>
      </c>
      <c r="G249" s="128">
        <v>300940</v>
      </c>
      <c r="H249" s="47">
        <v>168424</v>
      </c>
      <c r="I249" s="48">
        <v>168424</v>
      </c>
      <c r="J249" s="49">
        <f t="shared" si="9"/>
        <v>100</v>
      </c>
    </row>
    <row r="250" spans="1:10" ht="52.8" x14ac:dyDescent="0.25">
      <c r="A250" s="119" t="s">
        <v>425</v>
      </c>
      <c r="B250" s="111"/>
      <c r="C250" s="113"/>
      <c r="D250" s="46"/>
      <c r="E250" s="46" t="s">
        <v>292</v>
      </c>
      <c r="F250" s="45" t="s">
        <v>293</v>
      </c>
      <c r="G250" s="47">
        <v>300940</v>
      </c>
      <c r="H250" s="47">
        <v>168424</v>
      </c>
      <c r="I250" s="48">
        <v>168424</v>
      </c>
      <c r="J250" s="49">
        <f t="shared" si="9"/>
        <v>100</v>
      </c>
    </row>
    <row r="251" spans="1:10" x14ac:dyDescent="0.25">
      <c r="A251" s="119" t="s">
        <v>425</v>
      </c>
      <c r="B251" s="111" t="s">
        <v>243</v>
      </c>
      <c r="C251" s="113"/>
      <c r="D251" s="46"/>
      <c r="E251" s="46"/>
      <c r="F251" s="58" t="s">
        <v>294</v>
      </c>
      <c r="G251" s="47">
        <f>G252+G257</f>
        <v>2361000</v>
      </c>
      <c r="H251" s="47">
        <f>H252+H257</f>
        <v>2873856.43</v>
      </c>
      <c r="I251" s="48">
        <f>I252+I257</f>
        <v>2873856.43</v>
      </c>
      <c r="J251" s="49">
        <f t="shared" si="9"/>
        <v>100</v>
      </c>
    </row>
    <row r="252" spans="1:10" x14ac:dyDescent="0.25">
      <c r="A252" s="119" t="s">
        <v>425</v>
      </c>
      <c r="B252" s="111" t="s">
        <v>243</v>
      </c>
      <c r="C252" s="113" t="s">
        <v>295</v>
      </c>
      <c r="D252" s="46"/>
      <c r="E252" s="46"/>
      <c r="F252" s="59" t="s">
        <v>219</v>
      </c>
      <c r="G252" s="47">
        <v>111000</v>
      </c>
      <c r="H252" s="47">
        <f>H253+H255</f>
        <v>64788.800000000003</v>
      </c>
      <c r="I252" s="47">
        <f>I253+I255</f>
        <v>64788.800000000003</v>
      </c>
      <c r="J252" s="49">
        <f t="shared" si="9"/>
        <v>100</v>
      </c>
    </row>
    <row r="253" spans="1:10" ht="39.6" x14ac:dyDescent="0.25">
      <c r="A253" s="119" t="s">
        <v>425</v>
      </c>
      <c r="B253" s="111" t="s">
        <v>243</v>
      </c>
      <c r="C253" s="113" t="s">
        <v>295</v>
      </c>
      <c r="D253" s="46" t="s">
        <v>296</v>
      </c>
      <c r="E253" s="46"/>
      <c r="F253" s="59" t="s">
        <v>297</v>
      </c>
      <c r="G253" s="47">
        <f>G254</f>
        <v>111000</v>
      </c>
      <c r="H253" s="47">
        <f>H254</f>
        <v>64788.800000000003</v>
      </c>
      <c r="I253" s="48">
        <f>I254</f>
        <v>64788.800000000003</v>
      </c>
      <c r="J253" s="49">
        <v>0</v>
      </c>
    </row>
    <row r="254" spans="1:10" ht="39.6" x14ac:dyDescent="0.25">
      <c r="A254" s="119" t="s">
        <v>425</v>
      </c>
      <c r="B254" s="111"/>
      <c r="C254" s="113"/>
      <c r="D254" s="46"/>
      <c r="E254" s="53" t="s">
        <v>247</v>
      </c>
      <c r="F254" s="52" t="s">
        <v>248</v>
      </c>
      <c r="G254" s="54">
        <v>111000</v>
      </c>
      <c r="H254" s="54">
        <v>64788.800000000003</v>
      </c>
      <c r="I254" s="55">
        <v>64788.800000000003</v>
      </c>
      <c r="J254" s="56">
        <v>0</v>
      </c>
    </row>
    <row r="255" spans="1:10" ht="39.6" x14ac:dyDescent="0.25">
      <c r="A255" s="119" t="s">
        <v>425</v>
      </c>
      <c r="B255" s="111" t="s">
        <v>243</v>
      </c>
      <c r="C255" s="113" t="s">
        <v>295</v>
      </c>
      <c r="D255" s="46" t="s">
        <v>298</v>
      </c>
      <c r="E255" s="46"/>
      <c r="F255" s="59" t="s">
        <v>299</v>
      </c>
      <c r="G255" s="47">
        <f>G256</f>
        <v>0</v>
      </c>
      <c r="H255" s="47">
        <f>H256</f>
        <v>0</v>
      </c>
      <c r="I255" s="48">
        <f>I256</f>
        <v>0</v>
      </c>
      <c r="J255" s="49" t="e">
        <f t="shared" ref="J255:J268" si="10">I255/H255*100</f>
        <v>#DIV/0!</v>
      </c>
    </row>
    <row r="256" spans="1:10" ht="39.6" x14ac:dyDescent="0.25">
      <c r="A256" s="119" t="s">
        <v>425</v>
      </c>
      <c r="B256" s="111"/>
      <c r="C256" s="113"/>
      <c r="D256" s="46"/>
      <c r="E256" s="53" t="s">
        <v>247</v>
      </c>
      <c r="F256" s="52" t="s">
        <v>248</v>
      </c>
      <c r="G256" s="54">
        <v>0</v>
      </c>
      <c r="H256" s="54">
        <v>0</v>
      </c>
      <c r="I256" s="55">
        <v>0</v>
      </c>
      <c r="J256" s="56" t="e">
        <f t="shared" si="10"/>
        <v>#DIV/0!</v>
      </c>
    </row>
    <row r="257" spans="1:10" ht="26.4" x14ac:dyDescent="0.25">
      <c r="A257" s="119" t="s">
        <v>425</v>
      </c>
      <c r="B257" s="111" t="s">
        <v>243</v>
      </c>
      <c r="C257" s="113" t="s">
        <v>300</v>
      </c>
      <c r="D257" s="46"/>
      <c r="E257" s="46"/>
      <c r="F257" s="59" t="s">
        <v>220</v>
      </c>
      <c r="G257" s="47">
        <f>G258+G260+G262+G264+G266+G269+G271+G273</f>
        <v>2250000</v>
      </c>
      <c r="H257" s="47">
        <f>H258+H261+H262+H264+H266+H269+H271+H273</f>
        <v>2809067.6300000004</v>
      </c>
      <c r="I257" s="48">
        <f>I258+I260+I262+I264+I266+I269+I271+I273</f>
        <v>2809067.6300000004</v>
      </c>
      <c r="J257" s="49">
        <f t="shared" si="10"/>
        <v>100</v>
      </c>
    </row>
    <row r="258" spans="1:10" ht="39.6" x14ac:dyDescent="0.25">
      <c r="A258" s="119" t="s">
        <v>425</v>
      </c>
      <c r="B258" s="111" t="s">
        <v>243</v>
      </c>
      <c r="C258" s="113" t="s">
        <v>300</v>
      </c>
      <c r="D258" s="46" t="s">
        <v>301</v>
      </c>
      <c r="E258" s="46"/>
      <c r="F258" s="59" t="s">
        <v>302</v>
      </c>
      <c r="G258" s="47">
        <f>G259</f>
        <v>1500000</v>
      </c>
      <c r="H258" s="47">
        <f>H259</f>
        <v>1967182.9</v>
      </c>
      <c r="I258" s="48">
        <f>I259</f>
        <v>1967182.9</v>
      </c>
      <c r="J258" s="49">
        <f t="shared" si="10"/>
        <v>100</v>
      </c>
    </row>
    <row r="259" spans="1:10" ht="39.6" x14ac:dyDescent="0.25">
      <c r="A259" s="119" t="s">
        <v>425</v>
      </c>
      <c r="B259" s="111"/>
      <c r="C259" s="113"/>
      <c r="D259" s="46"/>
      <c r="E259" s="53" t="s">
        <v>247</v>
      </c>
      <c r="F259" s="52" t="s">
        <v>248</v>
      </c>
      <c r="G259" s="54">
        <v>1500000</v>
      </c>
      <c r="H259" s="54">
        <v>1967182.9</v>
      </c>
      <c r="I259" s="55">
        <v>1967182.9</v>
      </c>
      <c r="J259" s="56">
        <f t="shared" si="10"/>
        <v>100</v>
      </c>
    </row>
    <row r="260" spans="1:10" ht="39.6" x14ac:dyDescent="0.25">
      <c r="A260" s="119" t="s">
        <v>425</v>
      </c>
      <c r="B260" s="111" t="s">
        <v>243</v>
      </c>
      <c r="C260" s="113" t="s">
        <v>300</v>
      </c>
      <c r="D260" s="46" t="s">
        <v>303</v>
      </c>
      <c r="E260" s="46"/>
      <c r="F260" s="59" t="s">
        <v>304</v>
      </c>
      <c r="G260" s="47">
        <f>G261</f>
        <v>600000</v>
      </c>
      <c r="H260" s="47">
        <f>H261</f>
        <v>215523.93</v>
      </c>
      <c r="I260" s="48">
        <f>I261</f>
        <v>215523.93</v>
      </c>
      <c r="J260" s="49">
        <f t="shared" si="10"/>
        <v>100</v>
      </c>
    </row>
    <row r="261" spans="1:10" ht="39.6" x14ac:dyDescent="0.25">
      <c r="A261" s="119" t="s">
        <v>425</v>
      </c>
      <c r="B261" s="111"/>
      <c r="C261" s="113"/>
      <c r="D261" s="46"/>
      <c r="E261" s="53" t="s">
        <v>247</v>
      </c>
      <c r="F261" s="52" t="s">
        <v>248</v>
      </c>
      <c r="G261" s="54">
        <v>600000</v>
      </c>
      <c r="H261" s="54">
        <v>215523.93</v>
      </c>
      <c r="I261" s="55">
        <v>215523.93</v>
      </c>
      <c r="J261" s="56">
        <f t="shared" si="10"/>
        <v>100</v>
      </c>
    </row>
    <row r="262" spans="1:10" ht="66" x14ac:dyDescent="0.25">
      <c r="A262" s="119" t="s">
        <v>425</v>
      </c>
      <c r="B262" s="111" t="s">
        <v>243</v>
      </c>
      <c r="C262" s="113" t="s">
        <v>300</v>
      </c>
      <c r="D262" s="46" t="s">
        <v>305</v>
      </c>
      <c r="E262" s="46"/>
      <c r="F262" s="59" t="s">
        <v>306</v>
      </c>
      <c r="G262" s="47">
        <f>G263</f>
        <v>0</v>
      </c>
      <c r="H262" s="47">
        <v>0</v>
      </c>
      <c r="I262" s="48">
        <v>0</v>
      </c>
      <c r="J262" s="49" t="e">
        <f t="shared" si="10"/>
        <v>#DIV/0!</v>
      </c>
    </row>
    <row r="263" spans="1:10" x14ac:dyDescent="0.25">
      <c r="A263" s="119" t="s">
        <v>425</v>
      </c>
      <c r="B263" s="111"/>
      <c r="C263" s="113"/>
      <c r="D263" s="46"/>
      <c r="E263" s="53" t="s">
        <v>255</v>
      </c>
      <c r="F263" s="52" t="s">
        <v>256</v>
      </c>
      <c r="G263" s="54">
        <v>0</v>
      </c>
      <c r="H263" s="54">
        <v>0</v>
      </c>
      <c r="I263" s="55">
        <v>0</v>
      </c>
      <c r="J263" s="56" t="e">
        <f t="shared" si="10"/>
        <v>#DIV/0!</v>
      </c>
    </row>
    <row r="264" spans="1:10" ht="26.4" x14ac:dyDescent="0.25">
      <c r="A264" s="119" t="s">
        <v>425</v>
      </c>
      <c r="B264" s="111" t="s">
        <v>243</v>
      </c>
      <c r="C264" s="113" t="s">
        <v>300</v>
      </c>
      <c r="D264" s="46" t="s">
        <v>307</v>
      </c>
      <c r="E264" s="46"/>
      <c r="F264" s="59" t="s">
        <v>308</v>
      </c>
      <c r="G264" s="47">
        <f>G265</f>
        <v>0</v>
      </c>
      <c r="H264" s="47">
        <f>H265</f>
        <v>0</v>
      </c>
      <c r="I264" s="48">
        <f>I265</f>
        <v>0</v>
      </c>
      <c r="J264" s="49" t="e">
        <f t="shared" si="10"/>
        <v>#DIV/0!</v>
      </c>
    </row>
    <row r="265" spans="1:10" ht="39.6" x14ac:dyDescent="0.25">
      <c r="A265" s="119" t="s">
        <v>425</v>
      </c>
      <c r="B265" s="111"/>
      <c r="C265" s="113"/>
      <c r="D265" s="46"/>
      <c r="E265" s="53" t="s">
        <v>247</v>
      </c>
      <c r="F265" s="52" t="s">
        <v>248</v>
      </c>
      <c r="G265" s="54">
        <v>0</v>
      </c>
      <c r="H265" s="54">
        <v>0</v>
      </c>
      <c r="I265" s="55">
        <v>0</v>
      </c>
      <c r="J265" s="56" t="e">
        <f t="shared" si="10"/>
        <v>#DIV/0!</v>
      </c>
    </row>
    <row r="266" spans="1:10" ht="79.2" x14ac:dyDescent="0.25">
      <c r="A266" s="119" t="s">
        <v>425</v>
      </c>
      <c r="B266" s="111" t="s">
        <v>243</v>
      </c>
      <c r="C266" s="113" t="s">
        <v>300</v>
      </c>
      <c r="D266" s="46" t="s">
        <v>309</v>
      </c>
      <c r="E266" s="46"/>
      <c r="F266" s="59" t="s">
        <v>310</v>
      </c>
      <c r="G266" s="47">
        <f>G267+G268</f>
        <v>0</v>
      </c>
      <c r="H266" s="47">
        <f>H267+H268</f>
        <v>341840.68</v>
      </c>
      <c r="I266" s="48">
        <f>I267+I268</f>
        <v>341840.68</v>
      </c>
      <c r="J266" s="49">
        <f t="shared" si="10"/>
        <v>100</v>
      </c>
    </row>
    <row r="267" spans="1:10" ht="39.6" x14ac:dyDescent="0.25">
      <c r="A267" s="119" t="s">
        <v>425</v>
      </c>
      <c r="B267" s="111"/>
      <c r="C267" s="113"/>
      <c r="D267" s="46"/>
      <c r="E267" s="53" t="s">
        <v>247</v>
      </c>
      <c r="F267" s="52" t="s">
        <v>248</v>
      </c>
      <c r="G267" s="54">
        <v>0</v>
      </c>
      <c r="H267" s="54">
        <v>318975.2</v>
      </c>
      <c r="I267" s="55">
        <v>318975.2</v>
      </c>
      <c r="J267" s="56">
        <f t="shared" si="10"/>
        <v>100</v>
      </c>
    </row>
    <row r="268" spans="1:10" x14ac:dyDescent="0.25">
      <c r="A268" s="119" t="s">
        <v>425</v>
      </c>
      <c r="B268" s="111"/>
      <c r="C268" s="113"/>
      <c r="D268" s="46"/>
      <c r="E268" s="53" t="s">
        <v>255</v>
      </c>
      <c r="F268" s="52" t="s">
        <v>256</v>
      </c>
      <c r="G268" s="54">
        <v>0</v>
      </c>
      <c r="H268" s="54">
        <v>22865.48</v>
      </c>
      <c r="I268" s="55">
        <v>22865.48</v>
      </c>
      <c r="J268" s="56">
        <f t="shared" si="10"/>
        <v>100</v>
      </c>
    </row>
    <row r="269" spans="1:10" ht="66" x14ac:dyDescent="0.25">
      <c r="A269" s="119" t="s">
        <v>425</v>
      </c>
      <c r="B269" s="111" t="s">
        <v>243</v>
      </c>
      <c r="C269" s="113" t="s">
        <v>300</v>
      </c>
      <c r="D269" s="46" t="s">
        <v>311</v>
      </c>
      <c r="E269" s="46"/>
      <c r="F269" s="59" t="s">
        <v>312</v>
      </c>
      <c r="G269" s="47">
        <f>G270</f>
        <v>0</v>
      </c>
      <c r="H269" s="47">
        <f>H270</f>
        <v>0</v>
      </c>
      <c r="I269" s="48">
        <f>I270</f>
        <v>0</v>
      </c>
      <c r="J269" s="49">
        <v>0</v>
      </c>
    </row>
    <row r="270" spans="1:10" x14ac:dyDescent="0.25">
      <c r="A270" s="119" t="s">
        <v>425</v>
      </c>
      <c r="B270" s="111"/>
      <c r="C270" s="113"/>
      <c r="D270" s="46"/>
      <c r="E270" s="53" t="s">
        <v>255</v>
      </c>
      <c r="F270" s="52" t="s">
        <v>256</v>
      </c>
      <c r="G270" s="54">
        <v>0</v>
      </c>
      <c r="H270" s="54">
        <v>0</v>
      </c>
      <c r="I270" s="55">
        <v>0</v>
      </c>
      <c r="J270" s="56">
        <v>0</v>
      </c>
    </row>
    <row r="271" spans="1:10" ht="39.6" x14ac:dyDescent="0.25">
      <c r="A271" s="119" t="s">
        <v>425</v>
      </c>
      <c r="B271" s="111" t="s">
        <v>243</v>
      </c>
      <c r="C271" s="113" t="s">
        <v>300</v>
      </c>
      <c r="D271" s="46" t="s">
        <v>313</v>
      </c>
      <c r="E271" s="46"/>
      <c r="F271" s="59" t="s">
        <v>314</v>
      </c>
      <c r="G271" s="47">
        <f>G272</f>
        <v>150000</v>
      </c>
      <c r="H271" s="47">
        <f>H272</f>
        <v>284520.12</v>
      </c>
      <c r="I271" s="48">
        <f>I272</f>
        <v>284520.12</v>
      </c>
      <c r="J271" s="49">
        <f t="shared" ref="J271:J272" si="11">I271/H271*100</f>
        <v>100</v>
      </c>
    </row>
    <row r="272" spans="1:10" ht="39.6" x14ac:dyDescent="0.25">
      <c r="A272" s="119" t="s">
        <v>425</v>
      </c>
      <c r="B272" s="111"/>
      <c r="C272" s="113"/>
      <c r="D272" s="46"/>
      <c r="E272" s="53" t="s">
        <v>247</v>
      </c>
      <c r="F272" s="52" t="s">
        <v>248</v>
      </c>
      <c r="G272" s="54">
        <v>150000</v>
      </c>
      <c r="H272" s="54">
        <v>284520.12</v>
      </c>
      <c r="I272" s="55">
        <v>284520.12</v>
      </c>
      <c r="J272" s="56">
        <f t="shared" si="11"/>
        <v>100</v>
      </c>
    </row>
    <row r="273" spans="1:10" ht="39.6" x14ac:dyDescent="0.25">
      <c r="A273" s="119" t="s">
        <v>425</v>
      </c>
      <c r="B273" s="111" t="s">
        <v>243</v>
      </c>
      <c r="C273" s="113" t="s">
        <v>300</v>
      </c>
      <c r="D273" s="46" t="s">
        <v>315</v>
      </c>
      <c r="E273" s="46"/>
      <c r="F273" s="59" t="s">
        <v>316</v>
      </c>
      <c r="G273" s="47">
        <f>G274</f>
        <v>0</v>
      </c>
      <c r="H273" s="47">
        <f>H274</f>
        <v>0</v>
      </c>
      <c r="I273" s="48">
        <f>I274</f>
        <v>0</v>
      </c>
      <c r="J273" s="49">
        <v>0</v>
      </c>
    </row>
    <row r="274" spans="1:10" ht="39.6" x14ac:dyDescent="0.25">
      <c r="A274" s="119" t="s">
        <v>425</v>
      </c>
      <c r="B274" s="111"/>
      <c r="C274" s="113"/>
      <c r="D274" s="46"/>
      <c r="E274" s="53" t="s">
        <v>247</v>
      </c>
      <c r="F274" s="52" t="s">
        <v>248</v>
      </c>
      <c r="G274" s="54">
        <v>0</v>
      </c>
      <c r="H274" s="54">
        <v>0</v>
      </c>
      <c r="I274" s="55">
        <v>0</v>
      </c>
      <c r="J274" s="56">
        <v>0</v>
      </c>
    </row>
    <row r="275" spans="1:10" ht="26.4" x14ac:dyDescent="0.25">
      <c r="A275" s="119" t="s">
        <v>425</v>
      </c>
      <c r="B275" s="111" t="s">
        <v>317</v>
      </c>
      <c r="C275" s="113"/>
      <c r="D275" s="46"/>
      <c r="E275" s="46"/>
      <c r="F275" s="58" t="s">
        <v>318</v>
      </c>
      <c r="G275" s="47">
        <f>G276+G292+G318</f>
        <v>9209285</v>
      </c>
      <c r="H275" s="47">
        <f t="shared" ref="H275:I275" si="12">H276+H292+H318</f>
        <v>3251654.88</v>
      </c>
      <c r="I275" s="47">
        <f t="shared" si="12"/>
        <v>3221297.8499999996</v>
      </c>
      <c r="J275" s="109">
        <f t="shared" ref="J275:J276" si="13">I275/H275*100</f>
        <v>99.066412915259932</v>
      </c>
    </row>
    <row r="276" spans="1:10" x14ac:dyDescent="0.25">
      <c r="A276" s="119" t="s">
        <v>425</v>
      </c>
      <c r="B276" s="111" t="s">
        <v>317</v>
      </c>
      <c r="C276" s="113" t="s">
        <v>235</v>
      </c>
      <c r="D276" s="46"/>
      <c r="E276" s="46"/>
      <c r="F276" s="61" t="s">
        <v>221</v>
      </c>
      <c r="G276" s="47">
        <f>G277+G279+G281+G283+G285+G290</f>
        <v>4212000</v>
      </c>
      <c r="H276" s="47">
        <f>H277+H279+H281+H283+H285+H287+H290</f>
        <v>346077.15</v>
      </c>
      <c r="I276" s="47">
        <f>I277+I279+I281+I283+I285+I287+I290</f>
        <v>346077.15</v>
      </c>
      <c r="J276" s="49">
        <f t="shared" si="13"/>
        <v>100</v>
      </c>
    </row>
    <row r="277" spans="1:10" ht="26.4" x14ac:dyDescent="0.25">
      <c r="A277" s="119" t="s">
        <v>425</v>
      </c>
      <c r="B277" s="111" t="s">
        <v>317</v>
      </c>
      <c r="C277" s="113" t="s">
        <v>235</v>
      </c>
      <c r="D277" s="46" t="s">
        <v>319</v>
      </c>
      <c r="E277" s="46"/>
      <c r="F277" s="59" t="s">
        <v>320</v>
      </c>
      <c r="G277" s="47">
        <f>G278</f>
        <v>10000</v>
      </c>
      <c r="H277" s="47">
        <f>H278</f>
        <v>0</v>
      </c>
      <c r="I277" s="48">
        <f>I278</f>
        <v>0</v>
      </c>
      <c r="J277" s="49">
        <v>0</v>
      </c>
    </row>
    <row r="278" spans="1:10" ht="39.6" x14ac:dyDescent="0.25">
      <c r="A278" s="119" t="s">
        <v>425</v>
      </c>
      <c r="B278" s="111"/>
      <c r="C278" s="113"/>
      <c r="D278" s="46"/>
      <c r="E278" s="53" t="s">
        <v>247</v>
      </c>
      <c r="F278" s="52" t="s">
        <v>248</v>
      </c>
      <c r="G278" s="54">
        <v>10000</v>
      </c>
      <c r="H278" s="54">
        <v>0</v>
      </c>
      <c r="I278" s="55">
        <v>0</v>
      </c>
      <c r="J278" s="56">
        <v>0</v>
      </c>
    </row>
    <row r="279" spans="1:10" ht="39.6" x14ac:dyDescent="0.25">
      <c r="A279" s="119" t="s">
        <v>425</v>
      </c>
      <c r="B279" s="111" t="s">
        <v>317</v>
      </c>
      <c r="C279" s="113" t="s">
        <v>235</v>
      </c>
      <c r="D279" s="46" t="s">
        <v>321</v>
      </c>
      <c r="E279" s="53"/>
      <c r="F279" s="59" t="s">
        <v>322</v>
      </c>
      <c r="G279" s="47">
        <f>G280</f>
        <v>200000</v>
      </c>
      <c r="H279" s="47">
        <f>H280</f>
        <v>32307.17</v>
      </c>
      <c r="I279" s="48">
        <f>I280</f>
        <v>32307.17</v>
      </c>
      <c r="J279" s="49">
        <f t="shared" ref="J279:J289" si="14">I279/H279*100</f>
        <v>100</v>
      </c>
    </row>
    <row r="280" spans="1:10" ht="39.6" x14ac:dyDescent="0.25">
      <c r="A280" s="119" t="s">
        <v>425</v>
      </c>
      <c r="B280" s="111"/>
      <c r="C280" s="113"/>
      <c r="D280" s="46"/>
      <c r="E280" s="53" t="s">
        <v>247</v>
      </c>
      <c r="F280" s="52" t="s">
        <v>248</v>
      </c>
      <c r="G280" s="54">
        <v>200000</v>
      </c>
      <c r="H280" s="54">
        <v>32307.17</v>
      </c>
      <c r="I280" s="55">
        <v>32307.17</v>
      </c>
      <c r="J280" s="56">
        <f t="shared" si="14"/>
        <v>100</v>
      </c>
    </row>
    <row r="281" spans="1:10" ht="26.4" x14ac:dyDescent="0.25">
      <c r="A281" s="119" t="s">
        <v>425</v>
      </c>
      <c r="B281" s="111" t="s">
        <v>317</v>
      </c>
      <c r="C281" s="113" t="s">
        <v>235</v>
      </c>
      <c r="D281" s="46" t="s">
        <v>323</v>
      </c>
      <c r="E281" s="46"/>
      <c r="F281" s="61" t="s">
        <v>324</v>
      </c>
      <c r="G281" s="47">
        <f>G282</f>
        <v>200000</v>
      </c>
      <c r="H281" s="47">
        <f>H282</f>
        <v>99519</v>
      </c>
      <c r="I281" s="48">
        <f>I282</f>
        <v>99519</v>
      </c>
      <c r="J281" s="49">
        <f t="shared" si="14"/>
        <v>100</v>
      </c>
    </row>
    <row r="282" spans="1:10" ht="39.6" x14ac:dyDescent="0.25">
      <c r="A282" s="119" t="s">
        <v>425</v>
      </c>
      <c r="B282" s="111"/>
      <c r="C282" s="113"/>
      <c r="D282" s="46"/>
      <c r="E282" s="53" t="s">
        <v>247</v>
      </c>
      <c r="F282" s="52" t="s">
        <v>248</v>
      </c>
      <c r="G282" s="54">
        <v>200000</v>
      </c>
      <c r="H282" s="54">
        <v>99519</v>
      </c>
      <c r="I282" s="55">
        <v>99519</v>
      </c>
      <c r="J282" s="56">
        <f t="shared" si="14"/>
        <v>100</v>
      </c>
    </row>
    <row r="283" spans="1:10" ht="26.4" x14ac:dyDescent="0.25">
      <c r="A283" s="119" t="s">
        <v>425</v>
      </c>
      <c r="B283" s="111" t="s">
        <v>317</v>
      </c>
      <c r="C283" s="113" t="s">
        <v>235</v>
      </c>
      <c r="D283" s="46" t="s">
        <v>325</v>
      </c>
      <c r="E283" s="46"/>
      <c r="F283" s="61" t="s">
        <v>326</v>
      </c>
      <c r="G283" s="47">
        <f>G284</f>
        <v>10000</v>
      </c>
      <c r="H283" s="47">
        <f>H284</f>
        <v>214250.98</v>
      </c>
      <c r="I283" s="48">
        <f>I284</f>
        <v>214250.98</v>
      </c>
      <c r="J283" s="49">
        <f t="shared" si="14"/>
        <v>100</v>
      </c>
    </row>
    <row r="284" spans="1:10" ht="39.6" x14ac:dyDescent="0.25">
      <c r="A284" s="119" t="s">
        <v>425</v>
      </c>
      <c r="B284" s="111"/>
      <c r="C284" s="113"/>
      <c r="D284" s="46"/>
      <c r="E284" s="53" t="s">
        <v>247</v>
      </c>
      <c r="F284" s="52" t="s">
        <v>248</v>
      </c>
      <c r="G284" s="54">
        <v>10000</v>
      </c>
      <c r="H284" s="54">
        <v>214250.98</v>
      </c>
      <c r="I284" s="55">
        <v>214250.98</v>
      </c>
      <c r="J284" s="56">
        <f t="shared" si="14"/>
        <v>100</v>
      </c>
    </row>
    <row r="285" spans="1:10" ht="26.4" x14ac:dyDescent="0.25">
      <c r="A285" s="119" t="s">
        <v>425</v>
      </c>
      <c r="B285" s="111" t="s">
        <v>317</v>
      </c>
      <c r="C285" s="113" t="s">
        <v>235</v>
      </c>
      <c r="D285" s="101" t="s">
        <v>396</v>
      </c>
      <c r="E285" s="46"/>
      <c r="F285" s="99" t="s">
        <v>397</v>
      </c>
      <c r="G285" s="47">
        <f>G286</f>
        <v>1179000</v>
      </c>
      <c r="H285" s="47">
        <f>H286</f>
        <v>0</v>
      </c>
      <c r="I285" s="48">
        <f>I286</f>
        <v>0</v>
      </c>
      <c r="J285" s="49" t="e">
        <f t="shared" si="14"/>
        <v>#DIV/0!</v>
      </c>
    </row>
    <row r="286" spans="1:10" ht="39.6" x14ac:dyDescent="0.25">
      <c r="A286" s="119" t="s">
        <v>425</v>
      </c>
      <c r="B286" s="111"/>
      <c r="C286" s="113"/>
      <c r="D286" s="46"/>
      <c r="E286" s="53" t="s">
        <v>327</v>
      </c>
      <c r="F286" s="52" t="s">
        <v>328</v>
      </c>
      <c r="G286" s="54">
        <v>1179000</v>
      </c>
      <c r="H286" s="54">
        <v>0</v>
      </c>
      <c r="I286" s="55">
        <v>0</v>
      </c>
      <c r="J286" s="56" t="e">
        <f t="shared" si="14"/>
        <v>#DIV/0!</v>
      </c>
    </row>
    <row r="287" spans="1:10" ht="66" x14ac:dyDescent="0.25">
      <c r="A287" s="119" t="s">
        <v>425</v>
      </c>
      <c r="B287" s="111"/>
      <c r="C287" s="113"/>
      <c r="D287" s="100" t="s">
        <v>401</v>
      </c>
      <c r="E287" s="100"/>
      <c r="F287" s="62" t="s">
        <v>402</v>
      </c>
      <c r="G287" s="54">
        <f>G288</f>
        <v>2613000</v>
      </c>
      <c r="H287" s="54">
        <v>0</v>
      </c>
      <c r="I287" s="54">
        <v>0</v>
      </c>
      <c r="J287" s="56" t="e">
        <f t="shared" si="14"/>
        <v>#DIV/0!</v>
      </c>
    </row>
    <row r="288" spans="1:10" ht="52.8" x14ac:dyDescent="0.25">
      <c r="A288" s="119" t="s">
        <v>425</v>
      </c>
      <c r="B288" s="111"/>
      <c r="C288" s="113"/>
      <c r="D288" s="100" t="s">
        <v>403</v>
      </c>
      <c r="E288" s="100"/>
      <c r="F288" s="62" t="s">
        <v>404</v>
      </c>
      <c r="G288" s="54">
        <f>G290</f>
        <v>2613000</v>
      </c>
      <c r="H288" s="54">
        <v>0</v>
      </c>
      <c r="I288" s="55">
        <v>0</v>
      </c>
      <c r="J288" s="56" t="e">
        <f t="shared" si="14"/>
        <v>#DIV/0!</v>
      </c>
    </row>
    <row r="289" spans="1:10" ht="75.75" customHeight="1" x14ac:dyDescent="0.25">
      <c r="A289" s="119" t="s">
        <v>425</v>
      </c>
      <c r="B289" s="111"/>
      <c r="C289" s="113"/>
      <c r="D289" s="105" t="s">
        <v>408</v>
      </c>
      <c r="E289" s="105"/>
      <c r="F289" s="62" t="s">
        <v>409</v>
      </c>
      <c r="G289" s="54"/>
      <c r="H289" s="54">
        <v>0</v>
      </c>
      <c r="I289" s="55">
        <v>0</v>
      </c>
      <c r="J289" s="56" t="e">
        <f t="shared" si="14"/>
        <v>#DIV/0!</v>
      </c>
    </row>
    <row r="290" spans="1:10" ht="57.75" customHeight="1" x14ac:dyDescent="0.25">
      <c r="A290" s="119" t="s">
        <v>425</v>
      </c>
      <c r="B290" s="111" t="s">
        <v>317</v>
      </c>
      <c r="C290" s="113" t="s">
        <v>235</v>
      </c>
      <c r="D290" s="46" t="s">
        <v>399</v>
      </c>
      <c r="E290" s="46"/>
      <c r="F290" s="99" t="s">
        <v>400</v>
      </c>
      <c r="G290" s="47">
        <f>G291</f>
        <v>2613000</v>
      </c>
      <c r="H290" s="47">
        <f>H291</f>
        <v>0</v>
      </c>
      <c r="I290" s="48">
        <f>I291</f>
        <v>0</v>
      </c>
      <c r="J290" s="49">
        <v>0</v>
      </c>
    </row>
    <row r="291" spans="1:10" ht="33" customHeight="1" x14ac:dyDescent="0.25">
      <c r="A291" s="119" t="s">
        <v>425</v>
      </c>
      <c r="B291" s="111"/>
      <c r="C291" s="113"/>
      <c r="D291" s="46"/>
      <c r="E291" s="53" t="s">
        <v>370</v>
      </c>
      <c r="F291" s="99" t="s">
        <v>371</v>
      </c>
      <c r="G291" s="54">
        <v>2613000</v>
      </c>
      <c r="H291" s="54">
        <v>0</v>
      </c>
      <c r="I291" s="55">
        <v>0</v>
      </c>
      <c r="J291" s="56">
        <v>0</v>
      </c>
    </row>
    <row r="292" spans="1:10" ht="22.5" customHeight="1" x14ac:dyDescent="0.25">
      <c r="A292" s="119" t="s">
        <v>425</v>
      </c>
      <c r="B292" s="111" t="s">
        <v>317</v>
      </c>
      <c r="C292" s="113" t="s">
        <v>237</v>
      </c>
      <c r="D292" s="46"/>
      <c r="E292" s="46"/>
      <c r="F292" s="59" t="s">
        <v>222</v>
      </c>
      <c r="G292" s="47">
        <f>G293+G296+G298+G300+G302+G304+G306+G308+G310+G313+G316</f>
        <v>2750200</v>
      </c>
      <c r="H292" s="47">
        <f t="shared" ref="H292:I292" si="15">H293+H296+H298+H300+H302+H304+H306+H308+H310+H313+H316</f>
        <v>776396.36</v>
      </c>
      <c r="I292" s="47">
        <f t="shared" si="15"/>
        <v>776396.36</v>
      </c>
      <c r="J292" s="49">
        <f t="shared" ref="J292:J309" si="16">I292/H292*100</f>
        <v>100</v>
      </c>
    </row>
    <row r="293" spans="1:10" ht="29.25" customHeight="1" x14ac:dyDescent="0.25">
      <c r="A293" s="119" t="s">
        <v>425</v>
      </c>
      <c r="B293" s="111" t="s">
        <v>317</v>
      </c>
      <c r="C293" s="113" t="s">
        <v>237</v>
      </c>
      <c r="D293" s="46" t="s">
        <v>329</v>
      </c>
      <c r="E293" s="53"/>
      <c r="F293" s="62" t="s">
        <v>330</v>
      </c>
      <c r="G293" s="47">
        <f>G294</f>
        <v>10000</v>
      </c>
      <c r="H293" s="47">
        <f>H294+H295</f>
        <v>87350</v>
      </c>
      <c r="I293" s="47">
        <f>I294+I295</f>
        <v>87350</v>
      </c>
      <c r="J293" s="49">
        <f t="shared" si="16"/>
        <v>100</v>
      </c>
    </row>
    <row r="294" spans="1:10" ht="42" customHeight="1" x14ac:dyDescent="0.25">
      <c r="A294" s="119" t="s">
        <v>425</v>
      </c>
      <c r="B294" s="111"/>
      <c r="C294" s="113"/>
      <c r="D294" s="46"/>
      <c r="E294" s="53" t="s">
        <v>247</v>
      </c>
      <c r="F294" s="52" t="s">
        <v>248</v>
      </c>
      <c r="G294" s="54">
        <v>10000</v>
      </c>
      <c r="H294" s="54">
        <v>87350</v>
      </c>
      <c r="I294" s="55">
        <v>87350</v>
      </c>
      <c r="J294" s="56">
        <f t="shared" si="16"/>
        <v>100</v>
      </c>
    </row>
    <row r="295" spans="1:10" ht="20.25" customHeight="1" x14ac:dyDescent="0.25">
      <c r="A295" s="119" t="s">
        <v>425</v>
      </c>
      <c r="B295" s="111"/>
      <c r="C295" s="113"/>
      <c r="D295" s="46"/>
      <c r="E295" s="53" t="s">
        <v>249</v>
      </c>
      <c r="F295" s="52" t="s">
        <v>250</v>
      </c>
      <c r="G295" s="54">
        <v>0</v>
      </c>
      <c r="H295" s="54">
        <v>0</v>
      </c>
      <c r="I295" s="55"/>
      <c r="J295" s="56" t="e">
        <f t="shared" si="16"/>
        <v>#DIV/0!</v>
      </c>
    </row>
    <row r="296" spans="1:10" ht="51" customHeight="1" x14ac:dyDescent="0.25">
      <c r="A296" s="119" t="s">
        <v>425</v>
      </c>
      <c r="B296" s="111" t="s">
        <v>317</v>
      </c>
      <c r="C296" s="113" t="s">
        <v>237</v>
      </c>
      <c r="D296" s="46" t="s">
        <v>331</v>
      </c>
      <c r="E296" s="46"/>
      <c r="F296" s="184" t="s">
        <v>332</v>
      </c>
      <c r="G296" s="47">
        <f>G297</f>
        <v>470000</v>
      </c>
      <c r="H296" s="47">
        <f>H297</f>
        <v>195820.28</v>
      </c>
      <c r="I296" s="48">
        <f>I297</f>
        <v>195820.28</v>
      </c>
      <c r="J296" s="49">
        <f t="shared" si="16"/>
        <v>100</v>
      </c>
    </row>
    <row r="297" spans="1:10" ht="45" customHeight="1" x14ac:dyDescent="0.25">
      <c r="A297" s="119" t="s">
        <v>425</v>
      </c>
      <c r="B297" s="111"/>
      <c r="C297" s="113"/>
      <c r="D297" s="46"/>
      <c r="E297" s="53" t="s">
        <v>247</v>
      </c>
      <c r="F297" s="52" t="s">
        <v>248</v>
      </c>
      <c r="G297" s="54">
        <v>470000</v>
      </c>
      <c r="H297" s="54">
        <v>195820.28</v>
      </c>
      <c r="I297" s="55">
        <v>195820.28</v>
      </c>
      <c r="J297" s="56">
        <f t="shared" si="16"/>
        <v>100</v>
      </c>
    </row>
    <row r="298" spans="1:10" ht="48" customHeight="1" x14ac:dyDescent="0.25">
      <c r="A298" s="119" t="s">
        <v>425</v>
      </c>
      <c r="B298" s="111" t="s">
        <v>317</v>
      </c>
      <c r="C298" s="113" t="s">
        <v>237</v>
      </c>
      <c r="D298" s="46" t="s">
        <v>333</v>
      </c>
      <c r="E298" s="46"/>
      <c r="F298" s="59" t="s">
        <v>334</v>
      </c>
      <c r="G298" s="47">
        <v>100000</v>
      </c>
      <c r="H298" s="47">
        <f>H299</f>
        <v>202260</v>
      </c>
      <c r="I298" s="47">
        <f>I299</f>
        <v>202260</v>
      </c>
      <c r="J298" s="49">
        <f t="shared" si="16"/>
        <v>100</v>
      </c>
    </row>
    <row r="299" spans="1:10" ht="35.25" customHeight="1" x14ac:dyDescent="0.25">
      <c r="A299" s="119" t="s">
        <v>425</v>
      </c>
      <c r="B299" s="111"/>
      <c r="C299" s="113"/>
      <c r="D299" s="46"/>
      <c r="E299" s="53" t="s">
        <v>247</v>
      </c>
      <c r="F299" s="52" t="s">
        <v>248</v>
      </c>
      <c r="G299" s="54">
        <v>100000</v>
      </c>
      <c r="H299" s="54">
        <v>202260</v>
      </c>
      <c r="I299" s="55">
        <v>202260</v>
      </c>
      <c r="J299" s="56">
        <f t="shared" si="16"/>
        <v>100</v>
      </c>
    </row>
    <row r="300" spans="1:10" ht="12.75" customHeight="1" x14ac:dyDescent="0.25">
      <c r="A300" s="119" t="s">
        <v>425</v>
      </c>
      <c r="B300" s="111" t="s">
        <v>317</v>
      </c>
      <c r="C300" s="113" t="s">
        <v>237</v>
      </c>
      <c r="D300" s="46" t="s">
        <v>335</v>
      </c>
      <c r="E300" s="46"/>
      <c r="F300" s="59" t="s">
        <v>336</v>
      </c>
      <c r="G300" s="47">
        <f>G301</f>
        <v>0</v>
      </c>
      <c r="H300" s="47">
        <f>H301</f>
        <v>0</v>
      </c>
      <c r="I300" s="48">
        <f>I301</f>
        <v>0</v>
      </c>
      <c r="J300" s="49" t="e">
        <f t="shared" si="16"/>
        <v>#DIV/0!</v>
      </c>
    </row>
    <row r="301" spans="1:10" ht="12.75" customHeight="1" x14ac:dyDescent="0.25">
      <c r="A301" s="119" t="s">
        <v>425</v>
      </c>
      <c r="B301" s="111"/>
      <c r="C301" s="113"/>
      <c r="D301" s="46"/>
      <c r="E301" s="53" t="s">
        <v>249</v>
      </c>
      <c r="F301" s="52" t="s">
        <v>250</v>
      </c>
      <c r="G301" s="54">
        <v>0</v>
      </c>
      <c r="H301" s="54">
        <v>0</v>
      </c>
      <c r="I301" s="55">
        <v>0</v>
      </c>
      <c r="J301" s="56" t="e">
        <f t="shared" si="16"/>
        <v>#DIV/0!</v>
      </c>
    </row>
    <row r="302" spans="1:10" ht="12.75" customHeight="1" x14ac:dyDescent="0.25">
      <c r="A302" s="119" t="s">
        <v>425</v>
      </c>
      <c r="B302" s="111" t="s">
        <v>317</v>
      </c>
      <c r="C302" s="113" t="s">
        <v>237</v>
      </c>
      <c r="D302" s="46" t="s">
        <v>337</v>
      </c>
      <c r="E302" s="46"/>
      <c r="F302" s="59" t="s">
        <v>338</v>
      </c>
      <c r="G302" s="47">
        <f>G303</f>
        <v>0</v>
      </c>
      <c r="H302" s="47">
        <f>H303</f>
        <v>0</v>
      </c>
      <c r="I302" s="48">
        <f>I303</f>
        <v>0</v>
      </c>
      <c r="J302" s="49" t="e">
        <f t="shared" si="16"/>
        <v>#DIV/0!</v>
      </c>
    </row>
    <row r="303" spans="1:10" ht="12.75" customHeight="1" x14ac:dyDescent="0.25">
      <c r="A303" s="119" t="s">
        <v>425</v>
      </c>
      <c r="B303" s="111" t="s">
        <v>317</v>
      </c>
      <c r="C303" s="113"/>
      <c r="D303" s="46"/>
      <c r="E303" s="53" t="s">
        <v>255</v>
      </c>
      <c r="F303" s="52" t="s">
        <v>256</v>
      </c>
      <c r="G303" s="54">
        <v>0</v>
      </c>
      <c r="H303" s="54">
        <v>0</v>
      </c>
      <c r="I303" s="55">
        <v>0</v>
      </c>
      <c r="J303" s="56" t="e">
        <f t="shared" si="16"/>
        <v>#DIV/0!</v>
      </c>
    </row>
    <row r="304" spans="1:10" ht="66" x14ac:dyDescent="0.25">
      <c r="A304" s="119" t="s">
        <v>425</v>
      </c>
      <c r="B304" s="111" t="s">
        <v>317</v>
      </c>
      <c r="C304" s="113" t="s">
        <v>237</v>
      </c>
      <c r="D304" s="46" t="s">
        <v>339</v>
      </c>
      <c r="E304" s="46"/>
      <c r="F304" s="59" t="s">
        <v>340</v>
      </c>
      <c r="G304" s="47">
        <f>G305</f>
        <v>0</v>
      </c>
      <c r="H304" s="47">
        <v>0</v>
      </c>
      <c r="I304" s="48">
        <v>0</v>
      </c>
      <c r="J304" s="49" t="e">
        <f t="shared" si="16"/>
        <v>#DIV/0!</v>
      </c>
    </row>
    <row r="305" spans="1:10" x14ac:dyDescent="0.25">
      <c r="A305" s="119" t="s">
        <v>425</v>
      </c>
      <c r="B305" s="111"/>
      <c r="C305" s="113"/>
      <c r="D305" s="46"/>
      <c r="E305" s="53" t="s">
        <v>249</v>
      </c>
      <c r="F305" s="52" t="s">
        <v>250</v>
      </c>
      <c r="G305" s="54">
        <v>0</v>
      </c>
      <c r="H305" s="54">
        <v>0</v>
      </c>
      <c r="I305" s="55">
        <v>0</v>
      </c>
      <c r="J305" s="56" t="e">
        <f t="shared" si="16"/>
        <v>#DIV/0!</v>
      </c>
    </row>
    <row r="306" spans="1:10" ht="26.4" x14ac:dyDescent="0.25">
      <c r="A306" s="119" t="s">
        <v>425</v>
      </c>
      <c r="B306" s="111"/>
      <c r="C306" s="113"/>
      <c r="D306" s="46" t="s">
        <v>410</v>
      </c>
      <c r="E306" s="53"/>
      <c r="F306" s="106" t="s">
        <v>411</v>
      </c>
      <c r="G306" s="54"/>
      <c r="H306" s="54">
        <v>95000</v>
      </c>
      <c r="I306" s="55">
        <v>95000</v>
      </c>
      <c r="J306" s="56">
        <f t="shared" si="16"/>
        <v>100</v>
      </c>
    </row>
    <row r="307" spans="1:10" ht="39.6" x14ac:dyDescent="0.25">
      <c r="A307" s="119" t="s">
        <v>425</v>
      </c>
      <c r="B307" s="111"/>
      <c r="C307" s="113"/>
      <c r="D307" s="46"/>
      <c r="E307" s="53" t="s">
        <v>247</v>
      </c>
      <c r="F307" s="52" t="s">
        <v>248</v>
      </c>
      <c r="G307" s="54"/>
      <c r="H307" s="54">
        <v>95000</v>
      </c>
      <c r="I307" s="55">
        <v>95000</v>
      </c>
      <c r="J307" s="56">
        <f t="shared" si="16"/>
        <v>100</v>
      </c>
    </row>
    <row r="308" spans="1:10" ht="26.4" x14ac:dyDescent="0.25">
      <c r="A308" s="119" t="s">
        <v>425</v>
      </c>
      <c r="B308" s="111"/>
      <c r="C308" s="113"/>
      <c r="D308" s="46" t="s">
        <v>412</v>
      </c>
      <c r="E308" s="53"/>
      <c r="F308" s="106" t="s">
        <v>413</v>
      </c>
      <c r="G308" s="54"/>
      <c r="H308" s="47">
        <v>65966.080000000002</v>
      </c>
      <c r="I308" s="48">
        <v>65966.080000000002</v>
      </c>
      <c r="J308" s="56">
        <f t="shared" si="16"/>
        <v>100</v>
      </c>
    </row>
    <row r="309" spans="1:10" ht="39.6" x14ac:dyDescent="0.25">
      <c r="A309" s="119" t="s">
        <v>425</v>
      </c>
      <c r="B309" s="111"/>
      <c r="C309" s="113"/>
      <c r="D309" s="46"/>
      <c r="E309" s="53" t="s">
        <v>247</v>
      </c>
      <c r="F309" s="52" t="s">
        <v>248</v>
      </c>
      <c r="G309" s="54"/>
      <c r="H309" s="54">
        <v>65966.080000000002</v>
      </c>
      <c r="I309" s="55">
        <v>65966.080000000002</v>
      </c>
      <c r="J309" s="56">
        <f t="shared" si="16"/>
        <v>100</v>
      </c>
    </row>
    <row r="310" spans="1:10" ht="92.4" x14ac:dyDescent="0.25">
      <c r="A310" s="119" t="s">
        <v>425</v>
      </c>
      <c r="B310" s="111" t="s">
        <v>317</v>
      </c>
      <c r="C310" s="113" t="s">
        <v>237</v>
      </c>
      <c r="D310" s="46" t="s">
        <v>341</v>
      </c>
      <c r="E310" s="46"/>
      <c r="F310" s="59" t="s">
        <v>342</v>
      </c>
      <c r="G310" s="47">
        <f>G311</f>
        <v>2170000</v>
      </c>
      <c r="H310" s="47">
        <f>H311+H312</f>
        <v>130000</v>
      </c>
      <c r="I310" s="47">
        <f>I311+I312</f>
        <v>130000</v>
      </c>
      <c r="J310" s="49">
        <v>0</v>
      </c>
    </row>
    <row r="311" spans="1:10" ht="52.8" x14ac:dyDescent="0.25">
      <c r="A311" s="119" t="s">
        <v>425</v>
      </c>
      <c r="B311" s="111"/>
      <c r="C311" s="113"/>
      <c r="D311" s="46"/>
      <c r="E311" s="53" t="s">
        <v>327</v>
      </c>
      <c r="F311" s="99" t="s">
        <v>398</v>
      </c>
      <c r="G311" s="54">
        <v>2170000</v>
      </c>
      <c r="H311" s="54">
        <v>0</v>
      </c>
      <c r="I311" s="55">
        <v>0</v>
      </c>
      <c r="J311" s="56">
        <v>0</v>
      </c>
    </row>
    <row r="312" spans="1:10" x14ac:dyDescent="0.25">
      <c r="A312" s="119" t="s">
        <v>425</v>
      </c>
      <c r="B312" s="111"/>
      <c r="C312" s="113"/>
      <c r="D312" s="46"/>
      <c r="E312" s="53" t="s">
        <v>255</v>
      </c>
      <c r="F312" s="52" t="s">
        <v>256</v>
      </c>
      <c r="G312" s="54"/>
      <c r="H312" s="54">
        <v>130000</v>
      </c>
      <c r="I312" s="55">
        <v>130000</v>
      </c>
      <c r="J312" s="56">
        <v>0</v>
      </c>
    </row>
    <row r="313" spans="1:10" ht="26.4" x14ac:dyDescent="0.25">
      <c r="A313" s="119" t="s">
        <v>425</v>
      </c>
      <c r="B313" s="111" t="s">
        <v>317</v>
      </c>
      <c r="C313" s="113" t="s">
        <v>237</v>
      </c>
      <c r="D313" s="46" t="s">
        <v>343</v>
      </c>
      <c r="E313" s="46"/>
      <c r="F313" s="64" t="s">
        <v>344</v>
      </c>
      <c r="G313" s="47">
        <f>G314</f>
        <v>0</v>
      </c>
      <c r="H313" s="47">
        <v>0</v>
      </c>
      <c r="I313" s="47">
        <f>I314+I315</f>
        <v>0</v>
      </c>
      <c r="J313" s="49" t="e">
        <f t="shared" ref="J313:J315" si="17">I313/H313*100</f>
        <v>#DIV/0!</v>
      </c>
    </row>
    <row r="314" spans="1:10" ht="39.6" x14ac:dyDescent="0.25">
      <c r="A314" s="119" t="s">
        <v>425</v>
      </c>
      <c r="B314" s="111"/>
      <c r="C314" s="113"/>
      <c r="D314" s="46"/>
      <c r="E314" s="53" t="s">
        <v>247</v>
      </c>
      <c r="F314" s="52" t="s">
        <v>248</v>
      </c>
      <c r="G314" s="54">
        <v>0</v>
      </c>
      <c r="H314" s="54"/>
      <c r="I314" s="55"/>
      <c r="J314" s="56" t="e">
        <f t="shared" si="17"/>
        <v>#DIV/0!</v>
      </c>
    </row>
    <row r="315" spans="1:10" x14ac:dyDescent="0.25">
      <c r="A315" s="119" t="s">
        <v>425</v>
      </c>
      <c r="B315" s="111"/>
      <c r="C315" s="113"/>
      <c r="D315" s="46"/>
      <c r="E315" s="53" t="s">
        <v>255</v>
      </c>
      <c r="F315" s="52" t="s">
        <v>256</v>
      </c>
      <c r="G315" s="54"/>
      <c r="H315" s="54">
        <v>0</v>
      </c>
      <c r="I315" s="55">
        <v>0</v>
      </c>
      <c r="J315" s="56" t="e">
        <f t="shared" si="17"/>
        <v>#DIV/0!</v>
      </c>
    </row>
    <row r="316" spans="1:10" ht="26.4" x14ac:dyDescent="0.25">
      <c r="A316" s="119" t="s">
        <v>425</v>
      </c>
      <c r="B316" s="111" t="s">
        <v>317</v>
      </c>
      <c r="C316" s="113" t="s">
        <v>237</v>
      </c>
      <c r="D316" s="46" t="s">
        <v>345</v>
      </c>
      <c r="E316" s="46"/>
      <c r="F316" s="64" t="s">
        <v>346</v>
      </c>
      <c r="G316" s="47">
        <f>G317</f>
        <v>200</v>
      </c>
      <c r="H316" s="47">
        <f>H317</f>
        <v>0</v>
      </c>
      <c r="I316" s="48">
        <f>I317</f>
        <v>0</v>
      </c>
      <c r="J316" s="49">
        <v>0</v>
      </c>
    </row>
    <row r="317" spans="1:10" ht="39.6" x14ac:dyDescent="0.25">
      <c r="A317" s="119" t="s">
        <v>425</v>
      </c>
      <c r="B317" s="111"/>
      <c r="C317" s="113"/>
      <c r="D317" s="46"/>
      <c r="E317" s="53" t="s">
        <v>247</v>
      </c>
      <c r="F317" s="52" t="s">
        <v>248</v>
      </c>
      <c r="G317" s="54">
        <v>200</v>
      </c>
      <c r="H317" s="54">
        <v>0</v>
      </c>
      <c r="I317" s="55">
        <v>0</v>
      </c>
      <c r="J317" s="56">
        <v>0</v>
      </c>
    </row>
    <row r="318" spans="1:10" x14ac:dyDescent="0.25">
      <c r="A318" s="119" t="s">
        <v>425</v>
      </c>
      <c r="B318" s="111" t="s">
        <v>317</v>
      </c>
      <c r="C318" s="113" t="s">
        <v>280</v>
      </c>
      <c r="D318" s="46"/>
      <c r="E318" s="46"/>
      <c r="F318" s="59" t="s">
        <v>223</v>
      </c>
      <c r="G318" s="47">
        <f>G319+G321+G323+G325+G327+G329+G332+G334+G339+G341</f>
        <v>2247085</v>
      </c>
      <c r="H318" s="47">
        <f t="shared" ref="H318:I318" si="18">H319+H321+H323+H325+H327+H329+H332+H334+H339+H341</f>
        <v>2129181.37</v>
      </c>
      <c r="I318" s="47">
        <f t="shared" si="18"/>
        <v>2098824.34</v>
      </c>
      <c r="J318" s="109">
        <f t="shared" ref="J318:J320" si="19">I318/H318*100</f>
        <v>98.57423935660303</v>
      </c>
    </row>
    <row r="319" spans="1:10" ht="52.8" x14ac:dyDescent="0.25">
      <c r="A319" s="119" t="s">
        <v>425</v>
      </c>
      <c r="B319" s="111" t="s">
        <v>317</v>
      </c>
      <c r="C319" s="113" t="s">
        <v>280</v>
      </c>
      <c r="D319" s="46" t="s">
        <v>347</v>
      </c>
      <c r="E319" s="46"/>
      <c r="F319" s="59" t="s">
        <v>348</v>
      </c>
      <c r="G319" s="47">
        <f>G320</f>
        <v>100000</v>
      </c>
      <c r="H319" s="47">
        <f>H320</f>
        <v>27448.44</v>
      </c>
      <c r="I319" s="48">
        <f>I320</f>
        <v>27448.44</v>
      </c>
      <c r="J319" s="49">
        <f t="shared" si="19"/>
        <v>100</v>
      </c>
    </row>
    <row r="320" spans="1:10" ht="39.6" x14ac:dyDescent="0.25">
      <c r="A320" s="119" t="s">
        <v>425</v>
      </c>
      <c r="B320" s="111"/>
      <c r="C320" s="113"/>
      <c r="D320" s="46"/>
      <c r="E320" s="53" t="s">
        <v>247</v>
      </c>
      <c r="F320" s="52" t="s">
        <v>248</v>
      </c>
      <c r="G320" s="54">
        <v>100000</v>
      </c>
      <c r="H320" s="54">
        <v>27448.44</v>
      </c>
      <c r="I320" s="55">
        <v>27448.44</v>
      </c>
      <c r="J320" s="56">
        <f t="shared" si="19"/>
        <v>100</v>
      </c>
    </row>
    <row r="321" spans="1:10" ht="39.6" x14ac:dyDescent="0.25">
      <c r="A321" s="119" t="s">
        <v>425</v>
      </c>
      <c r="B321" s="111" t="s">
        <v>317</v>
      </c>
      <c r="C321" s="113" t="s">
        <v>280</v>
      </c>
      <c r="D321" s="46" t="s">
        <v>349</v>
      </c>
      <c r="E321" s="46"/>
      <c r="F321" s="59" t="s">
        <v>350</v>
      </c>
      <c r="G321" s="47">
        <f>G322</f>
        <v>300000</v>
      </c>
      <c r="H321" s="47">
        <f>H322</f>
        <v>0</v>
      </c>
      <c r="I321" s="48">
        <f>I322</f>
        <v>0</v>
      </c>
      <c r="J321" s="49">
        <v>0</v>
      </c>
    </row>
    <row r="322" spans="1:10" ht="39.6" x14ac:dyDescent="0.25">
      <c r="A322" s="119" t="s">
        <v>425</v>
      </c>
      <c r="B322" s="111"/>
      <c r="C322" s="113"/>
      <c r="D322" s="46"/>
      <c r="E322" s="53" t="s">
        <v>247</v>
      </c>
      <c r="F322" s="52" t="s">
        <v>248</v>
      </c>
      <c r="G322" s="54">
        <v>300000</v>
      </c>
      <c r="H322" s="54">
        <v>0</v>
      </c>
      <c r="I322" s="55">
        <v>0</v>
      </c>
      <c r="J322" s="56">
        <v>0</v>
      </c>
    </row>
    <row r="323" spans="1:10" ht="52.8" x14ac:dyDescent="0.25">
      <c r="A323" s="119" t="s">
        <v>425</v>
      </c>
      <c r="B323" s="111" t="s">
        <v>317</v>
      </c>
      <c r="C323" s="113" t="s">
        <v>280</v>
      </c>
      <c r="D323" s="46" t="s">
        <v>351</v>
      </c>
      <c r="E323" s="46"/>
      <c r="F323" s="59" t="s">
        <v>352</v>
      </c>
      <c r="G323" s="47">
        <f>G324</f>
        <v>100000</v>
      </c>
      <c r="H323" s="47">
        <f>H324</f>
        <v>16684.87</v>
      </c>
      <c r="I323" s="48">
        <f>I324</f>
        <v>16684.87</v>
      </c>
      <c r="J323" s="49">
        <f t="shared" ref="J323:J334" si="20">I323/H323*100</f>
        <v>100</v>
      </c>
    </row>
    <row r="324" spans="1:10" ht="39.6" x14ac:dyDescent="0.25">
      <c r="A324" s="119" t="s">
        <v>425</v>
      </c>
      <c r="B324" s="111"/>
      <c r="C324" s="113"/>
      <c r="D324" s="46"/>
      <c r="E324" s="53" t="s">
        <v>247</v>
      </c>
      <c r="F324" s="52" t="s">
        <v>248</v>
      </c>
      <c r="G324" s="54">
        <v>100000</v>
      </c>
      <c r="H324" s="54">
        <v>16684.87</v>
      </c>
      <c r="I324" s="55">
        <v>16684.87</v>
      </c>
      <c r="J324" s="56">
        <f t="shared" si="20"/>
        <v>100</v>
      </c>
    </row>
    <row r="325" spans="1:10" ht="26.4" x14ac:dyDescent="0.25">
      <c r="A325" s="119" t="s">
        <v>425</v>
      </c>
      <c r="B325" s="111" t="s">
        <v>317</v>
      </c>
      <c r="C325" s="113" t="s">
        <v>280</v>
      </c>
      <c r="D325" s="46" t="s">
        <v>353</v>
      </c>
      <c r="E325" s="46"/>
      <c r="F325" s="59" t="s">
        <v>354</v>
      </c>
      <c r="G325" s="47">
        <f>G326</f>
        <v>800000</v>
      </c>
      <c r="H325" s="47">
        <f>H326</f>
        <v>1237103.03</v>
      </c>
      <c r="I325" s="48">
        <f>I326</f>
        <v>1237103.03</v>
      </c>
      <c r="J325" s="49">
        <f t="shared" si="20"/>
        <v>100</v>
      </c>
    </row>
    <row r="326" spans="1:10" ht="39.6" x14ac:dyDescent="0.25">
      <c r="A326" s="119" t="s">
        <v>425</v>
      </c>
      <c r="B326" s="111"/>
      <c r="C326" s="113"/>
      <c r="D326" s="46"/>
      <c r="E326" s="53" t="s">
        <v>247</v>
      </c>
      <c r="F326" s="52" t="s">
        <v>248</v>
      </c>
      <c r="G326" s="54">
        <v>800000</v>
      </c>
      <c r="H326" s="54">
        <v>1237103.03</v>
      </c>
      <c r="I326" s="55">
        <v>1237103.03</v>
      </c>
      <c r="J326" s="56">
        <f t="shared" si="20"/>
        <v>100</v>
      </c>
    </row>
    <row r="327" spans="1:10" ht="26.4" x14ac:dyDescent="0.25">
      <c r="A327" s="119" t="s">
        <v>425</v>
      </c>
      <c r="B327" s="111" t="s">
        <v>317</v>
      </c>
      <c r="C327" s="113" t="s">
        <v>280</v>
      </c>
      <c r="D327" s="46" t="s">
        <v>355</v>
      </c>
      <c r="E327" s="46"/>
      <c r="F327" s="59" t="s">
        <v>356</v>
      </c>
      <c r="G327" s="47">
        <f>G328</f>
        <v>30000</v>
      </c>
      <c r="H327" s="47">
        <f>H328</f>
        <v>14004.44</v>
      </c>
      <c r="I327" s="48">
        <f>I328</f>
        <v>14004.44</v>
      </c>
      <c r="J327" s="49">
        <f t="shared" si="20"/>
        <v>100</v>
      </c>
    </row>
    <row r="328" spans="1:10" ht="39.6" x14ac:dyDescent="0.25">
      <c r="A328" s="119" t="s">
        <v>425</v>
      </c>
      <c r="B328" s="111"/>
      <c r="C328" s="113"/>
      <c r="D328" s="46"/>
      <c r="E328" s="53" t="s">
        <v>247</v>
      </c>
      <c r="F328" s="52" t="s">
        <v>248</v>
      </c>
      <c r="G328" s="54">
        <v>30000</v>
      </c>
      <c r="H328" s="54">
        <v>14004.44</v>
      </c>
      <c r="I328" s="55">
        <v>14004.44</v>
      </c>
      <c r="J328" s="56">
        <f t="shared" si="20"/>
        <v>100</v>
      </c>
    </row>
    <row r="329" spans="1:10" ht="39.6" x14ac:dyDescent="0.25">
      <c r="A329" s="119" t="s">
        <v>425</v>
      </c>
      <c r="B329" s="111" t="s">
        <v>317</v>
      </c>
      <c r="C329" s="113" t="s">
        <v>280</v>
      </c>
      <c r="D329" s="46" t="s">
        <v>357</v>
      </c>
      <c r="E329" s="46"/>
      <c r="F329" s="59" t="s">
        <v>358</v>
      </c>
      <c r="G329" s="47">
        <f>G331</f>
        <v>617085</v>
      </c>
      <c r="H329" s="47">
        <f>H330+H331</f>
        <v>833940.59</v>
      </c>
      <c r="I329" s="47">
        <f>I330+I331</f>
        <v>803583.56</v>
      </c>
      <c r="J329" s="49">
        <f t="shared" si="20"/>
        <v>96.3598090362768</v>
      </c>
    </row>
    <row r="330" spans="1:10" ht="92.4" x14ac:dyDescent="0.25">
      <c r="A330" s="119" t="s">
        <v>425</v>
      </c>
      <c r="B330" s="111"/>
      <c r="C330" s="113"/>
      <c r="D330" s="46"/>
      <c r="E330" s="53" t="s">
        <v>241</v>
      </c>
      <c r="F330" s="52" t="s">
        <v>242</v>
      </c>
      <c r="G330" s="54"/>
      <c r="H330" s="54">
        <v>7838.64</v>
      </c>
      <c r="I330" s="55">
        <v>7838.64</v>
      </c>
      <c r="J330" s="56">
        <f t="shared" si="20"/>
        <v>100</v>
      </c>
    </row>
    <row r="331" spans="1:10" ht="39.6" x14ac:dyDescent="0.25">
      <c r="A331" s="119" t="s">
        <v>425</v>
      </c>
      <c r="B331" s="111"/>
      <c r="C331" s="113"/>
      <c r="D331" s="46"/>
      <c r="E331" s="53" t="s">
        <v>247</v>
      </c>
      <c r="F331" s="52" t="s">
        <v>248</v>
      </c>
      <c r="G331" s="54">
        <v>617085</v>
      </c>
      <c r="H331" s="54">
        <v>826101.95</v>
      </c>
      <c r="I331" s="55">
        <v>795744.92</v>
      </c>
      <c r="J331" s="56">
        <f t="shared" si="20"/>
        <v>96.325268327958796</v>
      </c>
    </row>
    <row r="332" spans="1:10" ht="52.8" x14ac:dyDescent="0.25">
      <c r="A332" s="119" t="s">
        <v>425</v>
      </c>
      <c r="B332" s="111" t="s">
        <v>317</v>
      </c>
      <c r="C332" s="113" t="s">
        <v>280</v>
      </c>
      <c r="D332" s="46" t="s">
        <v>275</v>
      </c>
      <c r="E332" s="46"/>
      <c r="F332" s="59" t="s">
        <v>276</v>
      </c>
      <c r="G332" s="47">
        <f>G333</f>
        <v>0</v>
      </c>
      <c r="H332" s="47">
        <f>H333</f>
        <v>0</v>
      </c>
      <c r="I332" s="48">
        <v>0</v>
      </c>
      <c r="J332" s="49" t="e">
        <f t="shared" si="20"/>
        <v>#DIV/0!</v>
      </c>
    </row>
    <row r="333" spans="1:10" ht="39.6" x14ac:dyDescent="0.25">
      <c r="A333" s="119" t="s">
        <v>425</v>
      </c>
      <c r="B333" s="111"/>
      <c r="C333" s="113"/>
      <c r="D333" s="46"/>
      <c r="E333" s="53" t="s">
        <v>247</v>
      </c>
      <c r="F333" s="52" t="s">
        <v>248</v>
      </c>
      <c r="G333" s="54">
        <v>0</v>
      </c>
      <c r="H333" s="54">
        <v>0</v>
      </c>
      <c r="I333" s="55" t="s">
        <v>417</v>
      </c>
      <c r="J333" s="56" t="e">
        <f t="shared" si="20"/>
        <v>#VALUE!</v>
      </c>
    </row>
    <row r="334" spans="1:10" ht="39.6" x14ac:dyDescent="0.25">
      <c r="A334" s="119" t="s">
        <v>425</v>
      </c>
      <c r="B334" s="111" t="s">
        <v>317</v>
      </c>
      <c r="C334" s="113" t="s">
        <v>280</v>
      </c>
      <c r="D334" s="46" t="s">
        <v>359</v>
      </c>
      <c r="E334" s="46"/>
      <c r="F334" s="59" t="s">
        <v>316</v>
      </c>
      <c r="G334" s="47">
        <f>G335</f>
        <v>300000</v>
      </c>
      <c r="H334" s="47">
        <v>0</v>
      </c>
      <c r="I334" s="48">
        <v>0</v>
      </c>
      <c r="J334" s="49" t="e">
        <f t="shared" si="20"/>
        <v>#DIV/0!</v>
      </c>
    </row>
    <row r="335" spans="1:10" ht="39.6" x14ac:dyDescent="0.25">
      <c r="A335" s="119" t="s">
        <v>425</v>
      </c>
      <c r="B335" s="111"/>
      <c r="C335" s="113"/>
      <c r="D335" s="46"/>
      <c r="E335" s="53" t="s">
        <v>247</v>
      </c>
      <c r="F335" s="52" t="s">
        <v>248</v>
      </c>
      <c r="G335" s="54">
        <v>300000</v>
      </c>
      <c r="H335" s="54" t="s">
        <v>416</v>
      </c>
      <c r="I335" s="55">
        <v>0</v>
      </c>
      <c r="J335" s="56">
        <v>0</v>
      </c>
    </row>
    <row r="336" spans="1:10" x14ac:dyDescent="0.25">
      <c r="A336" s="119" t="s">
        <v>425</v>
      </c>
      <c r="B336" s="111"/>
      <c r="C336" s="113"/>
      <c r="D336" s="46"/>
      <c r="E336" s="53" t="s">
        <v>255</v>
      </c>
      <c r="F336" s="52" t="s">
        <v>256</v>
      </c>
      <c r="G336" s="54">
        <v>0</v>
      </c>
      <c r="H336" s="54">
        <v>0</v>
      </c>
      <c r="I336" s="55">
        <v>0</v>
      </c>
      <c r="J336" s="56" t="e">
        <f t="shared" ref="J336:J340" si="21">I336/H336*100</f>
        <v>#DIV/0!</v>
      </c>
    </row>
    <row r="337" spans="1:10" ht="52.8" x14ac:dyDescent="0.25">
      <c r="A337" s="119" t="s">
        <v>425</v>
      </c>
      <c r="B337" s="111" t="s">
        <v>317</v>
      </c>
      <c r="C337" s="113" t="s">
        <v>280</v>
      </c>
      <c r="D337" s="46" t="s">
        <v>414</v>
      </c>
      <c r="E337" s="53"/>
      <c r="F337" s="107" t="s">
        <v>415</v>
      </c>
      <c r="G337" s="54"/>
      <c r="H337" s="54">
        <v>0</v>
      </c>
      <c r="I337" s="55">
        <v>0</v>
      </c>
      <c r="J337" s="56" t="e">
        <f t="shared" si="21"/>
        <v>#DIV/0!</v>
      </c>
    </row>
    <row r="338" spans="1:10" x14ac:dyDescent="0.25">
      <c r="A338" s="119" t="s">
        <v>425</v>
      </c>
      <c r="B338" s="111"/>
      <c r="C338" s="113"/>
      <c r="D338" s="46"/>
      <c r="E338" s="53" t="s">
        <v>255</v>
      </c>
      <c r="F338" s="52" t="s">
        <v>256</v>
      </c>
      <c r="G338" s="54"/>
      <c r="H338" s="54">
        <v>0</v>
      </c>
      <c r="I338" s="55">
        <v>0</v>
      </c>
      <c r="J338" s="56" t="e">
        <f t="shared" si="21"/>
        <v>#DIV/0!</v>
      </c>
    </row>
    <row r="339" spans="1:10" ht="66" x14ac:dyDescent="0.25">
      <c r="A339" s="119" t="s">
        <v>425</v>
      </c>
      <c r="B339" s="111" t="s">
        <v>317</v>
      </c>
      <c r="C339" s="113" t="s">
        <v>280</v>
      </c>
      <c r="D339" s="46" t="s">
        <v>360</v>
      </c>
      <c r="E339" s="126"/>
      <c r="F339" s="127" t="s">
        <v>361</v>
      </c>
      <c r="G339" s="128">
        <v>0</v>
      </c>
      <c r="H339" s="47">
        <v>0</v>
      </c>
      <c r="I339" s="48">
        <v>0</v>
      </c>
      <c r="J339" s="49" t="e">
        <f t="shared" si="21"/>
        <v>#DIV/0!</v>
      </c>
    </row>
    <row r="340" spans="1:10" x14ac:dyDescent="0.25">
      <c r="A340" s="119" t="s">
        <v>425</v>
      </c>
      <c r="B340" s="111"/>
      <c r="C340" s="113"/>
      <c r="D340" s="46"/>
      <c r="E340" s="53" t="s">
        <v>255</v>
      </c>
      <c r="F340" s="52" t="s">
        <v>256</v>
      </c>
      <c r="G340" s="54">
        <v>0</v>
      </c>
      <c r="H340" s="47">
        <v>0</v>
      </c>
      <c r="I340" s="48">
        <v>0</v>
      </c>
      <c r="J340" s="56" t="e">
        <f t="shared" si="21"/>
        <v>#DIV/0!</v>
      </c>
    </row>
    <row r="341" spans="1:10" ht="39.6" x14ac:dyDescent="0.25">
      <c r="A341" s="119" t="s">
        <v>425</v>
      </c>
      <c r="B341" s="111" t="s">
        <v>317</v>
      </c>
      <c r="C341" s="113" t="s">
        <v>280</v>
      </c>
      <c r="D341" s="46" t="s">
        <v>345</v>
      </c>
      <c r="E341" s="46"/>
      <c r="F341" s="59" t="s">
        <v>346</v>
      </c>
      <c r="G341" s="47">
        <f>G342</f>
        <v>0</v>
      </c>
      <c r="H341" s="47">
        <f>H342</f>
        <v>0</v>
      </c>
      <c r="I341" s="48">
        <f>I342</f>
        <v>0</v>
      </c>
      <c r="J341" s="49">
        <v>0</v>
      </c>
    </row>
    <row r="342" spans="1:10" ht="39.6" x14ac:dyDescent="0.25">
      <c r="A342" s="119" t="s">
        <v>425</v>
      </c>
      <c r="B342" s="111"/>
      <c r="C342" s="113"/>
      <c r="D342" s="46"/>
      <c r="E342" s="53" t="s">
        <v>247</v>
      </c>
      <c r="F342" s="52" t="s">
        <v>248</v>
      </c>
      <c r="G342" s="54">
        <v>0</v>
      </c>
      <c r="H342" s="54">
        <v>0</v>
      </c>
      <c r="I342" s="55">
        <v>0</v>
      </c>
      <c r="J342" s="56">
        <v>0</v>
      </c>
    </row>
    <row r="343" spans="1:10" ht="26.4" x14ac:dyDescent="0.25">
      <c r="A343" s="119" t="s">
        <v>425</v>
      </c>
      <c r="B343" s="111" t="s">
        <v>295</v>
      </c>
      <c r="C343" s="113"/>
      <c r="D343" s="46"/>
      <c r="E343" s="46"/>
      <c r="F343" s="58" t="s">
        <v>362</v>
      </c>
      <c r="G343" s="47">
        <f>G344</f>
        <v>300000</v>
      </c>
      <c r="H343" s="47">
        <f>H344</f>
        <v>633409.57999999996</v>
      </c>
      <c r="I343" s="47">
        <f>I344</f>
        <v>616540.12</v>
      </c>
      <c r="J343" s="49">
        <f t="shared" ref="J343:J360" si="22">I343/H343*100</f>
        <v>97.336721683306408</v>
      </c>
    </row>
    <row r="344" spans="1:10" x14ac:dyDescent="0.25">
      <c r="A344" s="119" t="s">
        <v>425</v>
      </c>
      <c r="B344" s="111" t="s">
        <v>295</v>
      </c>
      <c r="C344" s="113" t="s">
        <v>235</v>
      </c>
      <c r="D344" s="46"/>
      <c r="E344" s="46"/>
      <c r="F344" s="61" t="s">
        <v>224</v>
      </c>
      <c r="G344" s="47">
        <f>G349</f>
        <v>300000</v>
      </c>
      <c r="H344" s="47">
        <f>H345+H349</f>
        <v>633409.57999999996</v>
      </c>
      <c r="I344" s="47">
        <f>I345+I349</f>
        <v>616540.12</v>
      </c>
      <c r="J344" s="49">
        <f t="shared" si="22"/>
        <v>97.336721683306408</v>
      </c>
    </row>
    <row r="345" spans="1:10" ht="26.4" x14ac:dyDescent="0.25">
      <c r="A345" s="119" t="s">
        <v>425</v>
      </c>
      <c r="B345" s="111"/>
      <c r="C345" s="113"/>
      <c r="D345" s="46" t="s">
        <v>245</v>
      </c>
      <c r="E345" s="46"/>
      <c r="F345" s="58" t="s">
        <v>246</v>
      </c>
      <c r="G345" s="47"/>
      <c r="H345" s="47">
        <f>H346+H347+H348</f>
        <v>537590.36</v>
      </c>
      <c r="I345" s="47">
        <f>I346+I347+I348</f>
        <v>537590.36</v>
      </c>
      <c r="J345" s="49">
        <f t="shared" si="22"/>
        <v>100</v>
      </c>
    </row>
    <row r="346" spans="1:10" ht="92.4" x14ac:dyDescent="0.25">
      <c r="A346" s="119" t="s">
        <v>425</v>
      </c>
      <c r="B346" s="111"/>
      <c r="C346" s="113"/>
      <c r="D346" s="46"/>
      <c r="E346" s="46" t="s">
        <v>241</v>
      </c>
      <c r="F346" s="52" t="s">
        <v>242</v>
      </c>
      <c r="G346" s="47"/>
      <c r="H346" s="54">
        <v>111337.24</v>
      </c>
      <c r="I346" s="55">
        <v>111337.24</v>
      </c>
      <c r="J346" s="56">
        <f t="shared" si="22"/>
        <v>100</v>
      </c>
    </row>
    <row r="347" spans="1:10" ht="39.6" x14ac:dyDescent="0.25">
      <c r="A347" s="119" t="s">
        <v>425</v>
      </c>
      <c r="B347" s="111"/>
      <c r="C347" s="113"/>
      <c r="D347" s="46"/>
      <c r="E347" s="46" t="s">
        <v>247</v>
      </c>
      <c r="F347" s="52" t="s">
        <v>248</v>
      </c>
      <c r="G347" s="47"/>
      <c r="H347" s="54">
        <v>398253.12</v>
      </c>
      <c r="I347" s="55">
        <v>398253.12</v>
      </c>
      <c r="J347" s="56">
        <f t="shared" si="22"/>
        <v>100</v>
      </c>
    </row>
    <row r="348" spans="1:10" x14ac:dyDescent="0.25">
      <c r="A348" s="119" t="s">
        <v>425</v>
      </c>
      <c r="B348" s="111"/>
      <c r="C348" s="113"/>
      <c r="D348" s="46"/>
      <c r="E348" s="46" t="s">
        <v>249</v>
      </c>
      <c r="F348" s="52" t="s">
        <v>250</v>
      </c>
      <c r="G348" s="47"/>
      <c r="H348" s="54">
        <v>28000</v>
      </c>
      <c r="I348" s="55">
        <v>28000</v>
      </c>
      <c r="J348" s="56">
        <f t="shared" si="22"/>
        <v>100</v>
      </c>
    </row>
    <row r="349" spans="1:10" ht="52.8" x14ac:dyDescent="0.25">
      <c r="A349" s="119" t="s">
        <v>425</v>
      </c>
      <c r="B349" s="111" t="s">
        <v>295</v>
      </c>
      <c r="C349" s="113" t="s">
        <v>235</v>
      </c>
      <c r="D349" s="46" t="s">
        <v>363</v>
      </c>
      <c r="E349" s="46"/>
      <c r="F349" s="59" t="s">
        <v>364</v>
      </c>
      <c r="G349" s="47">
        <f>G350</f>
        <v>300000</v>
      </c>
      <c r="H349" s="47">
        <f>H350</f>
        <v>95819.22</v>
      </c>
      <c r="I349" s="48">
        <f>I350</f>
        <v>78949.759999999995</v>
      </c>
      <c r="J349" s="49">
        <f t="shared" si="22"/>
        <v>82.394492461950747</v>
      </c>
    </row>
    <row r="350" spans="1:10" ht="39.6" x14ac:dyDescent="0.25">
      <c r="A350" s="119" t="s">
        <v>425</v>
      </c>
      <c r="B350" s="111"/>
      <c r="C350" s="113"/>
      <c r="D350" s="46"/>
      <c r="E350" s="53" t="s">
        <v>247</v>
      </c>
      <c r="F350" s="52" t="s">
        <v>248</v>
      </c>
      <c r="G350" s="54">
        <v>300000</v>
      </c>
      <c r="H350" s="54">
        <v>95819.22</v>
      </c>
      <c r="I350" s="55">
        <v>78949.759999999995</v>
      </c>
      <c r="J350" s="56">
        <f t="shared" si="22"/>
        <v>82.394492461950747</v>
      </c>
    </row>
    <row r="351" spans="1:10" x14ac:dyDescent="0.25">
      <c r="A351" s="119" t="s">
        <v>425</v>
      </c>
      <c r="B351" s="111" t="s">
        <v>300</v>
      </c>
      <c r="C351" s="113"/>
      <c r="D351" s="46"/>
      <c r="E351" s="46"/>
      <c r="F351" s="62" t="s">
        <v>226</v>
      </c>
      <c r="G351" s="47">
        <f>G352</f>
        <v>108600</v>
      </c>
      <c r="H351" s="47">
        <f t="shared" ref="H351:I352" si="23">H352</f>
        <v>0</v>
      </c>
      <c r="I351" s="47">
        <f t="shared" si="23"/>
        <v>0</v>
      </c>
      <c r="J351" s="49" t="e">
        <f t="shared" si="22"/>
        <v>#DIV/0!</v>
      </c>
    </row>
    <row r="352" spans="1:10" ht="26.4" x14ac:dyDescent="0.25">
      <c r="A352" s="119" t="s">
        <v>425</v>
      </c>
      <c r="B352" s="111" t="s">
        <v>300</v>
      </c>
      <c r="C352" s="113" t="s">
        <v>265</v>
      </c>
      <c r="D352" s="46"/>
      <c r="E352" s="46"/>
      <c r="F352" s="61" t="s">
        <v>225</v>
      </c>
      <c r="G352" s="47">
        <f>G353</f>
        <v>108600</v>
      </c>
      <c r="H352" s="47">
        <f t="shared" si="23"/>
        <v>0</v>
      </c>
      <c r="I352" s="47">
        <f t="shared" si="23"/>
        <v>0</v>
      </c>
      <c r="J352" s="49" t="e">
        <f t="shared" si="22"/>
        <v>#DIV/0!</v>
      </c>
    </row>
    <row r="353" spans="1:10" ht="92.4" x14ac:dyDescent="0.25">
      <c r="A353" s="119" t="s">
        <v>425</v>
      </c>
      <c r="B353" s="111" t="s">
        <v>300</v>
      </c>
      <c r="C353" s="113" t="s">
        <v>265</v>
      </c>
      <c r="D353" s="46" t="s">
        <v>365</v>
      </c>
      <c r="E353" s="46"/>
      <c r="F353" s="59" t="s">
        <v>366</v>
      </c>
      <c r="G353" s="47">
        <f>G354</f>
        <v>108600</v>
      </c>
      <c r="H353" s="47">
        <f>H354</f>
        <v>0</v>
      </c>
      <c r="I353" s="48">
        <f>I354</f>
        <v>0</v>
      </c>
      <c r="J353" s="49" t="e">
        <f t="shared" si="22"/>
        <v>#DIV/0!</v>
      </c>
    </row>
    <row r="354" spans="1:10" ht="39.6" x14ac:dyDescent="0.25">
      <c r="A354" s="119" t="s">
        <v>425</v>
      </c>
      <c r="B354" s="111"/>
      <c r="C354" s="113"/>
      <c r="D354" s="46"/>
      <c r="E354" s="53" t="s">
        <v>247</v>
      </c>
      <c r="F354" s="52" t="s">
        <v>248</v>
      </c>
      <c r="G354" s="54">
        <v>108600</v>
      </c>
      <c r="H354" s="54">
        <v>0</v>
      </c>
      <c r="I354" s="55">
        <v>0</v>
      </c>
      <c r="J354" s="56" t="e">
        <f t="shared" si="22"/>
        <v>#DIV/0!</v>
      </c>
    </row>
    <row r="355" spans="1:10" x14ac:dyDescent="0.25">
      <c r="A355" s="119" t="s">
        <v>425</v>
      </c>
      <c r="B355" s="111" t="s">
        <v>209</v>
      </c>
      <c r="C355" s="113"/>
      <c r="D355" s="46"/>
      <c r="E355" s="46"/>
      <c r="F355" s="58" t="s">
        <v>367</v>
      </c>
      <c r="G355" s="47">
        <f>G356+G361</f>
        <v>509200</v>
      </c>
      <c r="H355" s="47">
        <f>H356+H361+H365</f>
        <v>79569.72</v>
      </c>
      <c r="I355" s="47">
        <f>I356+I361+I365</f>
        <v>79569.72</v>
      </c>
      <c r="J355" s="49">
        <f t="shared" si="22"/>
        <v>100</v>
      </c>
    </row>
    <row r="356" spans="1:10" x14ac:dyDescent="0.25">
      <c r="A356" s="119" t="s">
        <v>425</v>
      </c>
      <c r="B356" s="111" t="s">
        <v>209</v>
      </c>
      <c r="C356" s="113" t="s">
        <v>235</v>
      </c>
      <c r="D356" s="46"/>
      <c r="E356" s="46"/>
      <c r="F356" s="59" t="s">
        <v>227</v>
      </c>
      <c r="G356" s="47">
        <v>159200</v>
      </c>
      <c r="H356" s="47">
        <f>H357+H359</f>
        <v>79569.72</v>
      </c>
      <c r="I356" s="47">
        <f>I357+I359</f>
        <v>79569.72</v>
      </c>
      <c r="J356" s="49">
        <f t="shared" si="22"/>
        <v>100</v>
      </c>
    </row>
    <row r="357" spans="1:10" ht="79.2" x14ac:dyDescent="0.25">
      <c r="A357" s="119" t="s">
        <v>425</v>
      </c>
      <c r="B357" s="111" t="s">
        <v>209</v>
      </c>
      <c r="C357" s="113" t="s">
        <v>235</v>
      </c>
      <c r="D357" s="46" t="s">
        <v>368</v>
      </c>
      <c r="E357" s="46"/>
      <c r="F357" s="59" t="s">
        <v>369</v>
      </c>
      <c r="G357" s="47">
        <f>G358</f>
        <v>119400</v>
      </c>
      <c r="H357" s="47">
        <f>H358</f>
        <v>59677.54</v>
      </c>
      <c r="I357" s="48">
        <f>I358</f>
        <v>59677.54</v>
      </c>
      <c r="J357" s="49">
        <f t="shared" si="22"/>
        <v>100</v>
      </c>
    </row>
    <row r="358" spans="1:10" ht="26.4" x14ac:dyDescent="0.25">
      <c r="A358" s="119" t="s">
        <v>425</v>
      </c>
      <c r="B358" s="111"/>
      <c r="C358" s="113"/>
      <c r="D358" s="46"/>
      <c r="E358" s="53" t="s">
        <v>370</v>
      </c>
      <c r="F358" s="52" t="s">
        <v>371</v>
      </c>
      <c r="G358" s="54">
        <v>119400</v>
      </c>
      <c r="H358" s="54">
        <v>59677.54</v>
      </c>
      <c r="I358" s="55">
        <v>59677.54</v>
      </c>
      <c r="J358" s="56">
        <f t="shared" si="22"/>
        <v>100</v>
      </c>
    </row>
    <row r="359" spans="1:10" ht="52.8" x14ac:dyDescent="0.25">
      <c r="A359" s="119" t="s">
        <v>425</v>
      </c>
      <c r="B359" s="111" t="s">
        <v>209</v>
      </c>
      <c r="C359" s="113" t="s">
        <v>235</v>
      </c>
      <c r="D359" s="46" t="s">
        <v>372</v>
      </c>
      <c r="E359" s="46"/>
      <c r="F359" s="59" t="s">
        <v>373</v>
      </c>
      <c r="G359" s="47">
        <f>G360</f>
        <v>39800</v>
      </c>
      <c r="H359" s="54">
        <v>19892.18</v>
      </c>
      <c r="I359" s="55">
        <v>19892.18</v>
      </c>
      <c r="J359" s="49">
        <f t="shared" si="22"/>
        <v>100</v>
      </c>
    </row>
    <row r="360" spans="1:10" ht="26.4" x14ac:dyDescent="0.25">
      <c r="A360" s="119" t="s">
        <v>425</v>
      </c>
      <c r="B360" s="111"/>
      <c r="C360" s="113"/>
      <c r="D360" s="46"/>
      <c r="E360" s="53" t="s">
        <v>370</v>
      </c>
      <c r="F360" s="52" t="s">
        <v>371</v>
      </c>
      <c r="G360" s="54">
        <v>39800</v>
      </c>
      <c r="H360" s="54">
        <v>19892.18</v>
      </c>
      <c r="I360" s="55">
        <v>19892.18</v>
      </c>
      <c r="J360" s="56">
        <f t="shared" si="22"/>
        <v>100</v>
      </c>
    </row>
    <row r="361" spans="1:10" ht="26.4" x14ac:dyDescent="0.25">
      <c r="A361" s="119" t="s">
        <v>425</v>
      </c>
      <c r="B361" s="111" t="s">
        <v>209</v>
      </c>
      <c r="C361" s="113" t="s">
        <v>280</v>
      </c>
      <c r="D361" s="46"/>
      <c r="E361" s="46"/>
      <c r="F361" s="59" t="s">
        <v>228</v>
      </c>
      <c r="G361" s="47">
        <v>350000</v>
      </c>
      <c r="H361" s="47">
        <f>H362</f>
        <v>0</v>
      </c>
      <c r="I361" s="47">
        <f>I362</f>
        <v>0</v>
      </c>
      <c r="J361" s="49">
        <v>0</v>
      </c>
    </row>
    <row r="362" spans="1:10" ht="92.4" x14ac:dyDescent="0.25">
      <c r="A362" s="119" t="s">
        <v>425</v>
      </c>
      <c r="B362" s="111" t="s">
        <v>209</v>
      </c>
      <c r="C362" s="113" t="s">
        <v>280</v>
      </c>
      <c r="D362" s="46" t="s">
        <v>418</v>
      </c>
      <c r="E362" s="53"/>
      <c r="F362" s="59" t="s">
        <v>419</v>
      </c>
      <c r="G362" s="47">
        <f>G363+G364</f>
        <v>0</v>
      </c>
      <c r="H362" s="47">
        <v>0</v>
      </c>
      <c r="I362" s="48">
        <v>0</v>
      </c>
      <c r="J362" s="56">
        <v>0</v>
      </c>
    </row>
    <row r="363" spans="1:10" ht="26.4" x14ac:dyDescent="0.25">
      <c r="A363" s="119" t="s">
        <v>425</v>
      </c>
      <c r="B363" s="111"/>
      <c r="C363" s="113"/>
      <c r="D363" s="46"/>
      <c r="E363" s="53" t="s">
        <v>370</v>
      </c>
      <c r="F363" s="52" t="s">
        <v>371</v>
      </c>
      <c r="G363" s="54">
        <v>0</v>
      </c>
      <c r="H363" s="54">
        <v>0</v>
      </c>
      <c r="I363" s="55">
        <v>0</v>
      </c>
      <c r="J363" s="56">
        <v>0</v>
      </c>
    </row>
    <row r="364" spans="1:10" x14ac:dyDescent="0.25">
      <c r="A364" s="119" t="s">
        <v>425</v>
      </c>
      <c r="B364" s="111"/>
      <c r="C364" s="113"/>
      <c r="D364" s="46"/>
      <c r="E364" s="53" t="s">
        <v>255</v>
      </c>
      <c r="F364" s="52" t="s">
        <v>256</v>
      </c>
      <c r="G364" s="54">
        <v>0</v>
      </c>
      <c r="H364" s="54">
        <v>0</v>
      </c>
      <c r="I364" s="55">
        <v>0</v>
      </c>
      <c r="J364" s="56">
        <v>0</v>
      </c>
    </row>
    <row r="365" spans="1:10" ht="26.4" x14ac:dyDescent="0.25">
      <c r="A365" s="119" t="s">
        <v>425</v>
      </c>
      <c r="B365" s="111" t="s">
        <v>209</v>
      </c>
      <c r="C365" s="113" t="s">
        <v>280</v>
      </c>
      <c r="D365" s="46" t="s">
        <v>374</v>
      </c>
      <c r="E365" s="46"/>
      <c r="F365" s="59" t="s">
        <v>375</v>
      </c>
      <c r="G365" s="47">
        <f>G366</f>
        <v>350000</v>
      </c>
      <c r="H365" s="47">
        <v>0</v>
      </c>
      <c r="I365" s="48">
        <f>I366</f>
        <v>0</v>
      </c>
      <c r="J365" s="49">
        <v>0</v>
      </c>
    </row>
    <row r="366" spans="1:10" ht="26.4" x14ac:dyDescent="0.25">
      <c r="A366" s="119" t="s">
        <v>425</v>
      </c>
      <c r="B366" s="111"/>
      <c r="C366" s="113"/>
      <c r="D366" s="46"/>
      <c r="E366" s="53" t="s">
        <v>370</v>
      </c>
      <c r="F366" s="52" t="s">
        <v>371</v>
      </c>
      <c r="G366" s="54">
        <v>350000</v>
      </c>
      <c r="H366" s="54">
        <v>0</v>
      </c>
      <c r="I366" s="55">
        <v>0</v>
      </c>
      <c r="J366" s="56">
        <v>0</v>
      </c>
    </row>
    <row r="367" spans="1:10" ht="26.4" x14ac:dyDescent="0.25">
      <c r="A367" s="119" t="s">
        <v>425</v>
      </c>
      <c r="B367" s="111" t="s">
        <v>210</v>
      </c>
      <c r="C367" s="113"/>
      <c r="D367" s="46"/>
      <c r="E367" s="46"/>
      <c r="F367" s="58" t="s">
        <v>376</v>
      </c>
      <c r="G367" s="47">
        <v>80000</v>
      </c>
      <c r="H367" s="47">
        <f>H368</f>
        <v>33163.040000000001</v>
      </c>
      <c r="I367" s="47">
        <f>I368</f>
        <v>33163.040000000001</v>
      </c>
      <c r="J367" s="49">
        <f t="shared" ref="J367:J372" si="24">I367/H367*100</f>
        <v>100</v>
      </c>
    </row>
    <row r="368" spans="1:10" x14ac:dyDescent="0.25">
      <c r="A368" s="119" t="s">
        <v>425</v>
      </c>
      <c r="B368" s="111" t="s">
        <v>210</v>
      </c>
      <c r="C368" s="113" t="s">
        <v>235</v>
      </c>
      <c r="D368" s="46"/>
      <c r="E368" s="46"/>
      <c r="F368" s="59" t="s">
        <v>229</v>
      </c>
      <c r="G368" s="47">
        <v>80000</v>
      </c>
      <c r="H368" s="47">
        <f>H369</f>
        <v>33163.040000000001</v>
      </c>
      <c r="I368" s="47">
        <f>I369</f>
        <v>33163.040000000001</v>
      </c>
      <c r="J368" s="49">
        <f t="shared" si="24"/>
        <v>100</v>
      </c>
    </row>
    <row r="369" spans="1:10" ht="52.8" x14ac:dyDescent="0.25">
      <c r="A369" s="119" t="s">
        <v>425</v>
      </c>
      <c r="B369" s="111" t="s">
        <v>210</v>
      </c>
      <c r="C369" s="113" t="s">
        <v>235</v>
      </c>
      <c r="D369" s="46" t="s">
        <v>377</v>
      </c>
      <c r="E369" s="46"/>
      <c r="F369" s="59" t="s">
        <v>378</v>
      </c>
      <c r="G369" s="47">
        <f>G370+G371</f>
        <v>80000</v>
      </c>
      <c r="H369" s="47">
        <f>H370+H371</f>
        <v>33163.040000000001</v>
      </c>
      <c r="I369" s="48">
        <f>I370+I371</f>
        <v>33163.040000000001</v>
      </c>
      <c r="J369" s="49">
        <f t="shared" si="24"/>
        <v>100</v>
      </c>
    </row>
    <row r="370" spans="1:10" ht="92.4" x14ac:dyDescent="0.25">
      <c r="A370" s="119" t="s">
        <v>425</v>
      </c>
      <c r="B370" s="111"/>
      <c r="C370" s="113"/>
      <c r="D370" s="46"/>
      <c r="E370" s="53" t="s">
        <v>241</v>
      </c>
      <c r="F370" s="52" t="s">
        <v>242</v>
      </c>
      <c r="G370" s="54">
        <v>0</v>
      </c>
      <c r="H370" s="54">
        <v>10600</v>
      </c>
      <c r="I370" s="55">
        <v>10600</v>
      </c>
      <c r="J370" s="56">
        <f t="shared" si="24"/>
        <v>100</v>
      </c>
    </row>
    <row r="371" spans="1:10" ht="39.6" x14ac:dyDescent="0.25">
      <c r="A371" s="119" t="s">
        <v>425</v>
      </c>
      <c r="B371" s="111"/>
      <c r="C371" s="113"/>
      <c r="D371" s="46"/>
      <c r="E371" s="53" t="s">
        <v>247</v>
      </c>
      <c r="F371" s="52" t="s">
        <v>248</v>
      </c>
      <c r="G371" s="54">
        <v>80000</v>
      </c>
      <c r="H371" s="54">
        <v>22563.040000000001</v>
      </c>
      <c r="I371" s="55">
        <v>22563.040000000001</v>
      </c>
      <c r="J371" s="56">
        <f t="shared" si="24"/>
        <v>100</v>
      </c>
    </row>
    <row r="372" spans="1:10" x14ac:dyDescent="0.25">
      <c r="A372" s="119" t="s">
        <v>425</v>
      </c>
      <c r="B372" s="118" t="s">
        <v>379</v>
      </c>
      <c r="C372" s="115"/>
      <c r="D372" s="67"/>
      <c r="E372" s="67"/>
      <c r="F372" s="66"/>
      <c r="G372" s="68">
        <f>G193+G235+G240+G251+G275+G343+G351+G355+G367</f>
        <v>20193600</v>
      </c>
      <c r="H372" s="68">
        <f t="shared" ref="H372:I372" si="25">H193+H235+H240+H251+H275+H343+H351+H355+H367</f>
        <v>12200219.52</v>
      </c>
      <c r="I372" s="68">
        <f t="shared" si="25"/>
        <v>12151939.029999999</v>
      </c>
      <c r="J372" s="108">
        <f t="shared" si="24"/>
        <v>99.604265399316347</v>
      </c>
    </row>
    <row r="373" spans="1:10" x14ac:dyDescent="0.25">
      <c r="A373" s="69"/>
      <c r="B373" s="111"/>
      <c r="C373" s="122"/>
      <c r="D373" s="120"/>
      <c r="E373" s="123"/>
      <c r="F373" s="124"/>
      <c r="G373" s="125"/>
      <c r="H373" s="125"/>
      <c r="I373" s="125"/>
      <c r="J373" s="56"/>
    </row>
    <row r="374" spans="1:10" x14ac:dyDescent="0.25">
      <c r="A374" s="190"/>
      <c r="B374" s="191"/>
      <c r="C374" s="192"/>
      <c r="D374" s="193"/>
      <c r="E374" s="194"/>
      <c r="F374" s="195"/>
      <c r="G374" s="196">
        <f>G191+G372</f>
        <v>20193600</v>
      </c>
      <c r="H374" s="196">
        <f t="shared" ref="H374:I374" si="26">H191+H372</f>
        <v>25690818.699999999</v>
      </c>
      <c r="I374" s="196">
        <f t="shared" si="26"/>
        <v>23289971.509999998</v>
      </c>
      <c r="J374" s="197"/>
    </row>
    <row r="375" spans="1:10" s="198" customFormat="1" x14ac:dyDescent="0.25">
      <c r="B375" s="199"/>
      <c r="C375" s="199"/>
      <c r="D375" s="200"/>
      <c r="E375" s="201"/>
      <c r="F375" s="202"/>
      <c r="G375" s="203"/>
      <c r="H375" s="203"/>
      <c r="I375" s="203"/>
      <c r="J375" s="204"/>
    </row>
    <row r="376" spans="1:10" s="198" customFormat="1" x14ac:dyDescent="0.25">
      <c r="B376" s="199"/>
      <c r="C376" s="199"/>
      <c r="D376" s="200"/>
      <c r="E376" s="201"/>
      <c r="F376" s="202"/>
      <c r="G376" s="203"/>
      <c r="H376" s="203"/>
      <c r="I376" s="203"/>
      <c r="J376" s="204"/>
    </row>
    <row r="377" spans="1:10" s="198" customFormat="1" x14ac:dyDescent="0.25">
      <c r="B377" s="199"/>
      <c r="C377" s="199"/>
      <c r="D377" s="200"/>
      <c r="E377" s="201"/>
      <c r="F377" s="202"/>
      <c r="G377" s="203"/>
      <c r="H377" s="203"/>
      <c r="I377" s="203"/>
      <c r="J377" s="204"/>
    </row>
    <row r="378" spans="1:10" s="198" customFormat="1" x14ac:dyDescent="0.25">
      <c r="B378" s="199"/>
      <c r="C378" s="199"/>
      <c r="D378" s="200"/>
      <c r="E378" s="201"/>
      <c r="F378" s="202"/>
      <c r="G378" s="203"/>
      <c r="H378" s="203"/>
      <c r="I378" s="203"/>
      <c r="J378" s="204"/>
    </row>
    <row r="379" spans="1:10" s="198" customFormat="1" x14ac:dyDescent="0.25">
      <c r="B379" s="199"/>
      <c r="C379" s="199"/>
      <c r="D379" s="200"/>
      <c r="E379" s="201"/>
      <c r="F379" s="202"/>
      <c r="G379" s="203"/>
      <c r="H379" s="203"/>
      <c r="I379" s="203"/>
      <c r="J379" s="204"/>
    </row>
    <row r="380" spans="1:10" s="198" customFormat="1" x14ac:dyDescent="0.25">
      <c r="B380" s="199"/>
      <c r="C380" s="199"/>
      <c r="D380" s="200"/>
      <c r="E380" s="201"/>
      <c r="F380" s="202"/>
      <c r="G380" s="203"/>
      <c r="H380" s="203"/>
      <c r="I380" s="203"/>
      <c r="J380" s="204"/>
    </row>
    <row r="381" spans="1:10" s="198" customFormat="1" x14ac:dyDescent="0.25">
      <c r="B381" s="199"/>
      <c r="C381" s="199"/>
      <c r="D381" s="200"/>
      <c r="E381" s="201"/>
      <c r="F381" s="202"/>
      <c r="G381" s="203"/>
      <c r="H381" s="203"/>
      <c r="I381" s="203"/>
      <c r="J381" s="204"/>
    </row>
    <row r="382" spans="1:10" s="198" customFormat="1" x14ac:dyDescent="0.25">
      <c r="B382" s="199"/>
      <c r="C382" s="199"/>
      <c r="D382" s="200"/>
      <c r="E382" s="201"/>
      <c r="F382" s="202"/>
      <c r="G382" s="203"/>
      <c r="H382" s="203"/>
      <c r="I382" s="203"/>
      <c r="J382" s="204"/>
    </row>
    <row r="383" spans="1:10" s="198" customFormat="1" x14ac:dyDescent="0.25">
      <c r="B383" s="199"/>
      <c r="C383" s="199"/>
      <c r="D383" s="200"/>
      <c r="E383" s="201"/>
      <c r="F383" s="202"/>
      <c r="G383" s="203"/>
      <c r="H383" s="203"/>
      <c r="I383" s="203"/>
      <c r="J383" s="204"/>
    </row>
    <row r="384" spans="1:10" s="198" customFormat="1" x14ac:dyDescent="0.25">
      <c r="B384" s="199"/>
      <c r="C384" s="199"/>
      <c r="D384" s="200"/>
      <c r="E384" s="201"/>
      <c r="F384" s="202"/>
      <c r="G384" s="203"/>
      <c r="H384" s="203"/>
      <c r="I384" s="203"/>
      <c r="J384" s="204"/>
    </row>
    <row r="385" spans="2:10" s="198" customFormat="1" x14ac:dyDescent="0.25">
      <c r="B385" s="199"/>
      <c r="C385" s="199"/>
      <c r="D385" s="200"/>
      <c r="E385" s="201"/>
      <c r="F385" s="202"/>
      <c r="G385" s="203"/>
      <c r="H385" s="203"/>
      <c r="I385" s="203"/>
      <c r="J385" s="204"/>
    </row>
    <row r="386" spans="2:10" s="198" customFormat="1" x14ac:dyDescent="0.25">
      <c r="B386" s="199"/>
      <c r="C386" s="199"/>
      <c r="D386" s="200"/>
      <c r="E386" s="201"/>
      <c r="F386" s="202"/>
      <c r="G386" s="203"/>
      <c r="H386" s="203"/>
      <c r="I386" s="203"/>
      <c r="J386" s="204"/>
    </row>
    <row r="387" spans="2:10" s="198" customFormat="1" x14ac:dyDescent="0.25">
      <c r="B387" s="199"/>
      <c r="C387" s="199"/>
      <c r="D387" s="200"/>
      <c r="E387" s="201"/>
      <c r="F387" s="202"/>
      <c r="G387" s="203"/>
      <c r="H387" s="203"/>
      <c r="I387" s="203"/>
      <c r="J387" s="204"/>
    </row>
    <row r="388" spans="2:10" s="198" customFormat="1" x14ac:dyDescent="0.25">
      <c r="F388" s="205"/>
    </row>
    <row r="389" spans="2:10" s="198" customFormat="1" x14ac:dyDescent="0.25">
      <c r="F389" s="205"/>
    </row>
    <row r="390" spans="2:10" s="198" customFormat="1" x14ac:dyDescent="0.25">
      <c r="F390" s="205"/>
    </row>
    <row r="391" spans="2:10" s="198" customFormat="1" x14ac:dyDescent="0.25">
      <c r="F391" s="205"/>
    </row>
    <row r="392" spans="2:10" s="198" customFormat="1" x14ac:dyDescent="0.25">
      <c r="F392" s="205"/>
    </row>
    <row r="393" spans="2:10" s="198" customFormat="1" x14ac:dyDescent="0.25">
      <c r="F393" s="205"/>
    </row>
  </sheetData>
  <mergeCells count="7">
    <mergeCell ref="B8:H8"/>
    <mergeCell ref="I2:J2"/>
    <mergeCell ref="I3:J3"/>
    <mergeCell ref="I4:J4"/>
    <mergeCell ref="I5:J5"/>
    <mergeCell ref="B6:H6"/>
    <mergeCell ref="B7:J7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9" sqref="I9"/>
    </sheetView>
  </sheetViews>
  <sheetFormatPr defaultColWidth="9.109375" defaultRowHeight="15.6" x14ac:dyDescent="0.3"/>
  <cols>
    <col min="1" max="1" width="25.88671875" style="70" customWidth="1"/>
    <col min="2" max="2" width="25" style="70" customWidth="1"/>
    <col min="3" max="3" width="18.5546875" style="71" customWidth="1"/>
    <col min="4" max="4" width="17.44140625" style="71" customWidth="1"/>
    <col min="5" max="16384" width="9.109375" style="72"/>
  </cols>
  <sheetData>
    <row r="1" spans="1:7" ht="15.6" customHeight="1" x14ac:dyDescent="0.3">
      <c r="C1" s="222" t="s">
        <v>427</v>
      </c>
      <c r="D1" s="222"/>
    </row>
    <row r="2" spans="1:7" ht="15.6" customHeight="1" x14ac:dyDescent="0.3">
      <c r="C2" s="222" t="s">
        <v>393</v>
      </c>
      <c r="D2" s="222"/>
    </row>
    <row r="3" spans="1:7" ht="15.6" customHeight="1" x14ac:dyDescent="0.3">
      <c r="C3" s="222" t="s">
        <v>394</v>
      </c>
      <c r="D3" s="222"/>
    </row>
    <row r="4" spans="1:7" x14ac:dyDescent="0.3">
      <c r="C4" s="223" t="s">
        <v>494</v>
      </c>
      <c r="D4" s="223"/>
    </row>
    <row r="5" spans="1:7" ht="12.75" customHeight="1" x14ac:dyDescent="0.3"/>
    <row r="6" spans="1:7" hidden="1" x14ac:dyDescent="0.3"/>
    <row r="7" spans="1:7" ht="15.6" customHeight="1" x14ac:dyDescent="0.3">
      <c r="A7" s="221" t="s">
        <v>482</v>
      </c>
      <c r="B7" s="221"/>
      <c r="C7" s="221"/>
      <c r="D7" s="221"/>
      <c r="E7" s="73"/>
      <c r="F7" s="73"/>
      <c r="G7" s="73"/>
    </row>
    <row r="8" spans="1:7" ht="15.6" customHeight="1" x14ac:dyDescent="0.3">
      <c r="A8" s="221"/>
      <c r="B8" s="221"/>
      <c r="C8" s="221"/>
      <c r="D8" s="221"/>
    </row>
    <row r="9" spans="1:7" ht="36" customHeight="1" x14ac:dyDescent="0.3">
      <c r="A9" s="221"/>
      <c r="B9" s="221"/>
      <c r="C9" s="221"/>
      <c r="D9" s="221"/>
    </row>
    <row r="10" spans="1:7" x14ac:dyDescent="0.3">
      <c r="A10" s="72"/>
      <c r="B10" s="159"/>
      <c r="C10" s="159"/>
      <c r="D10" s="159"/>
    </row>
    <row r="11" spans="1:7" x14ac:dyDescent="0.3">
      <c r="A11" s="158"/>
      <c r="B11" s="74"/>
      <c r="C11" s="74"/>
      <c r="D11" s="188" t="s">
        <v>463</v>
      </c>
    </row>
    <row r="12" spans="1:7" ht="101.25" customHeight="1" x14ac:dyDescent="0.3">
      <c r="A12" s="75" t="s">
        <v>483</v>
      </c>
      <c r="B12" s="75" t="s">
        <v>383</v>
      </c>
      <c r="C12" s="75" t="s">
        <v>395</v>
      </c>
      <c r="D12" s="75" t="s">
        <v>484</v>
      </c>
    </row>
    <row r="13" spans="1:7" ht="66" customHeight="1" x14ac:dyDescent="0.3">
      <c r="A13" s="97" t="s">
        <v>385</v>
      </c>
      <c r="B13" s="76" t="s">
        <v>384</v>
      </c>
      <c r="C13" s="77">
        <f>C14+C15</f>
        <v>1844537.4899999984</v>
      </c>
      <c r="D13" s="77">
        <f>D14+D15</f>
        <v>2308.4700000025332</v>
      </c>
    </row>
    <row r="14" spans="1:7" ht="59.25" customHeight="1" x14ac:dyDescent="0.3">
      <c r="A14" s="79" t="s">
        <v>387</v>
      </c>
      <c r="B14" s="78" t="s">
        <v>386</v>
      </c>
      <c r="C14" s="80">
        <v>-23846281.210000001</v>
      </c>
      <c r="D14" s="81">
        <v>-23287663.039999999</v>
      </c>
    </row>
    <row r="15" spans="1:7" ht="58.5" customHeight="1" x14ac:dyDescent="0.3">
      <c r="A15" s="79" t="s">
        <v>389</v>
      </c>
      <c r="B15" s="78" t="s">
        <v>388</v>
      </c>
      <c r="C15" s="80">
        <v>25690818.699999999</v>
      </c>
      <c r="D15" s="81">
        <v>23289971.510000002</v>
      </c>
    </row>
    <row r="16" spans="1:7" s="73" customFormat="1" ht="63.75" customHeight="1" x14ac:dyDescent="0.3">
      <c r="A16" s="98" t="s">
        <v>390</v>
      </c>
      <c r="B16" s="82"/>
      <c r="C16" s="83">
        <f>SUM(C13)</f>
        <v>1844537.4899999984</v>
      </c>
      <c r="D16" s="83">
        <f>SUM(D13)</f>
        <v>2308.4700000025332</v>
      </c>
    </row>
  </sheetData>
  <mergeCells count="5">
    <mergeCell ref="A7:D9"/>
    <mergeCell ref="C3:D3"/>
    <mergeCell ref="C1:D1"/>
    <mergeCell ref="C2:D2"/>
    <mergeCell ref="C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M6" sqref="A6:M7"/>
    </sheetView>
  </sheetViews>
  <sheetFormatPr defaultColWidth="9.109375" defaultRowHeight="15.6" x14ac:dyDescent="0.3"/>
  <cols>
    <col min="1" max="1" width="9.109375" style="70"/>
    <col min="2" max="2" width="11.21875" style="70" customWidth="1"/>
    <col min="3" max="3" width="16" style="71" customWidth="1"/>
    <col min="4" max="5" width="9.109375" style="71"/>
    <col min="6" max="6" width="9.109375" style="72"/>
    <col min="7" max="7" width="9.109375" style="70"/>
    <col min="8" max="16384" width="9.109375" style="72"/>
  </cols>
  <sheetData>
    <row r="1" spans="1:13" x14ac:dyDescent="0.3">
      <c r="J1" s="222" t="s">
        <v>435</v>
      </c>
      <c r="K1" s="222"/>
      <c r="L1" s="222"/>
      <c r="M1" s="222"/>
    </row>
    <row r="2" spans="1:13" x14ac:dyDescent="0.3">
      <c r="J2" s="222" t="s">
        <v>393</v>
      </c>
      <c r="K2" s="222"/>
      <c r="L2" s="222"/>
      <c r="M2" s="222"/>
    </row>
    <row r="3" spans="1:13" x14ac:dyDescent="0.3">
      <c r="J3" s="222" t="s">
        <v>394</v>
      </c>
      <c r="K3" s="222"/>
      <c r="L3" s="222"/>
      <c r="M3" s="222"/>
    </row>
    <row r="4" spans="1:13" x14ac:dyDescent="0.3">
      <c r="J4" s="223" t="s">
        <v>494</v>
      </c>
      <c r="K4" s="223"/>
      <c r="L4" s="223"/>
      <c r="M4" s="223"/>
    </row>
    <row r="7" spans="1:13" x14ac:dyDescent="0.3">
      <c r="A7" s="221" t="s">
        <v>436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</row>
    <row r="8" spans="1:13" x14ac:dyDescent="0.3">
      <c r="A8" s="221" t="s">
        <v>437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</row>
    <row r="9" spans="1:13" x14ac:dyDescent="0.3">
      <c r="A9" s="225" t="s">
        <v>421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x14ac:dyDescent="0.3">
      <c r="A10" s="158"/>
      <c r="B10" s="158"/>
      <c r="C10" s="158"/>
      <c r="D10" s="158"/>
      <c r="E10" s="158"/>
      <c r="F10" s="158"/>
      <c r="G10" s="158"/>
    </row>
    <row r="11" spans="1:13" x14ac:dyDescent="0.3">
      <c r="A11" s="224" t="s">
        <v>438</v>
      </c>
      <c r="B11" s="224"/>
      <c r="C11" s="224"/>
      <c r="D11" s="224"/>
      <c r="E11" s="224"/>
      <c r="F11" s="224"/>
      <c r="G11" s="224"/>
      <c r="H11" s="224"/>
    </row>
    <row r="12" spans="1:13" x14ac:dyDescent="0.3">
      <c r="A12" s="224" t="s">
        <v>439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1:13" x14ac:dyDescent="0.3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1:13" x14ac:dyDescent="0.3">
      <c r="A14" s="224" t="s">
        <v>440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62"/>
      <c r="M14" s="162"/>
    </row>
    <row r="15" spans="1:13" x14ac:dyDescent="0.3">
      <c r="A15" s="224" t="s">
        <v>441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162"/>
      <c r="M15" s="162"/>
    </row>
    <row r="16" spans="1:13" x14ac:dyDescent="0.3">
      <c r="A16" s="224" t="s">
        <v>442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162"/>
      <c r="M16" s="162"/>
    </row>
    <row r="17" spans="1:13" x14ac:dyDescent="0.3">
      <c r="A17" s="158"/>
      <c r="B17" s="158"/>
      <c r="C17" s="158"/>
      <c r="D17" s="158"/>
      <c r="E17" s="158"/>
      <c r="F17" s="227"/>
      <c r="G17" s="227"/>
    </row>
    <row r="18" spans="1:13" x14ac:dyDescent="0.3">
      <c r="A18" s="228" t="s">
        <v>443</v>
      </c>
      <c r="B18" s="228" t="s">
        <v>444</v>
      </c>
      <c r="C18" s="228" t="s">
        <v>445</v>
      </c>
      <c r="D18" s="228" t="s">
        <v>488</v>
      </c>
      <c r="E18" s="228" t="s">
        <v>232</v>
      </c>
      <c r="F18" s="228" t="s">
        <v>428</v>
      </c>
      <c r="G18" s="228" t="s">
        <v>446</v>
      </c>
      <c r="H18" s="226" t="s">
        <v>447</v>
      </c>
      <c r="I18" s="226" t="s">
        <v>448</v>
      </c>
      <c r="J18" s="226" t="s">
        <v>489</v>
      </c>
      <c r="K18" s="226" t="s">
        <v>490</v>
      </c>
      <c r="L18" s="226" t="s">
        <v>486</v>
      </c>
      <c r="M18" s="226"/>
    </row>
    <row r="19" spans="1:13" ht="105.6" customHeight="1" x14ac:dyDescent="0.3">
      <c r="A19" s="229"/>
      <c r="B19" s="229"/>
      <c r="C19" s="229"/>
      <c r="D19" s="229"/>
      <c r="E19" s="229"/>
      <c r="F19" s="229"/>
      <c r="G19" s="229"/>
      <c r="H19" s="226"/>
      <c r="I19" s="226"/>
      <c r="J19" s="226"/>
      <c r="K19" s="226"/>
      <c r="L19" s="75" t="s">
        <v>485</v>
      </c>
      <c r="M19" s="75" t="s">
        <v>487</v>
      </c>
    </row>
    <row r="20" spans="1:13" x14ac:dyDescent="0.3">
      <c r="A20" s="135"/>
      <c r="B20" s="161"/>
      <c r="C20" s="145"/>
      <c r="D20" s="141"/>
      <c r="E20" s="141"/>
      <c r="F20" s="141"/>
      <c r="G20" s="141"/>
      <c r="H20" s="146"/>
      <c r="I20" s="146"/>
      <c r="J20" s="146"/>
      <c r="K20" s="146"/>
      <c r="L20" s="147"/>
      <c r="M20" s="147" t="s">
        <v>449</v>
      </c>
    </row>
    <row r="21" spans="1:13" x14ac:dyDescent="0.3">
      <c r="A21" s="135"/>
      <c r="B21" s="161"/>
      <c r="C21" s="145"/>
      <c r="D21" s="141"/>
      <c r="E21" s="141"/>
      <c r="F21" s="141"/>
      <c r="G21" s="141"/>
      <c r="H21" s="146"/>
      <c r="I21" s="146"/>
      <c r="J21" s="146"/>
      <c r="K21" s="146"/>
      <c r="L21" s="147"/>
      <c r="M21" s="147" t="s">
        <v>449</v>
      </c>
    </row>
    <row r="22" spans="1:13" x14ac:dyDescent="0.3">
      <c r="A22" s="132"/>
      <c r="B22" s="148"/>
      <c r="C22" s="149" t="s">
        <v>450</v>
      </c>
      <c r="D22" s="150"/>
      <c r="E22" s="150"/>
      <c r="F22" s="151"/>
      <c r="G22" s="152"/>
      <c r="H22" s="153">
        <f t="shared" ref="H22:M22" si="0">SUM(H20:H21)</f>
        <v>0</v>
      </c>
      <c r="I22" s="153">
        <f t="shared" si="0"/>
        <v>0</v>
      </c>
      <c r="J22" s="153">
        <f t="shared" si="0"/>
        <v>0</v>
      </c>
      <c r="K22" s="153">
        <f t="shared" si="0"/>
        <v>0</v>
      </c>
      <c r="L22" s="153">
        <f t="shared" si="0"/>
        <v>0</v>
      </c>
      <c r="M22" s="153">
        <f t="shared" si="0"/>
        <v>0</v>
      </c>
    </row>
    <row r="24" spans="1:13" s="73" customFormat="1" x14ac:dyDescent="0.3">
      <c r="A24" s="70"/>
      <c r="B24" s="70"/>
      <c r="C24" s="71"/>
      <c r="D24" s="71"/>
      <c r="E24" s="71"/>
      <c r="F24" s="72"/>
      <c r="G24" s="70"/>
      <c r="H24" s="72"/>
      <c r="I24" s="72"/>
      <c r="J24" s="72"/>
      <c r="K24" s="72"/>
      <c r="L24" s="72"/>
      <c r="M24" s="72"/>
    </row>
  </sheetData>
  <mergeCells count="26">
    <mergeCell ref="I18:I19"/>
    <mergeCell ref="J18:J19"/>
    <mergeCell ref="K18:K19"/>
    <mergeCell ref="L18:M18"/>
    <mergeCell ref="A16:K16"/>
    <mergeCell ref="F17:G17"/>
    <mergeCell ref="A18:A19"/>
    <mergeCell ref="B18:B19"/>
    <mergeCell ref="C18:C19"/>
    <mergeCell ref="D18:D19"/>
    <mergeCell ref="E18:E19"/>
    <mergeCell ref="F18:F19"/>
    <mergeCell ref="G18:G19"/>
    <mergeCell ref="H18:H19"/>
    <mergeCell ref="A15:K15"/>
    <mergeCell ref="J1:M1"/>
    <mergeCell ref="J2:M2"/>
    <mergeCell ref="J3:M3"/>
    <mergeCell ref="J4:M4"/>
    <mergeCell ref="A7:M7"/>
    <mergeCell ref="A8:M8"/>
    <mergeCell ref="A9:M9"/>
    <mergeCell ref="A11:H11"/>
    <mergeCell ref="A12:M12"/>
    <mergeCell ref="A13:M13"/>
    <mergeCell ref="A14:K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5" sqref="G5"/>
    </sheetView>
  </sheetViews>
  <sheetFormatPr defaultColWidth="9.109375" defaultRowHeight="15.6" x14ac:dyDescent="0.3"/>
  <cols>
    <col min="1" max="1" width="21" style="70" customWidth="1"/>
    <col min="2" max="2" width="15.88671875" style="71" customWidth="1"/>
    <col min="3" max="3" width="14.33203125" style="71" customWidth="1"/>
    <col min="4" max="4" width="18.6640625" style="71" customWidth="1"/>
    <col min="5" max="5" width="15" style="71" customWidth="1"/>
    <col min="6" max="16384" width="9.109375" style="72"/>
  </cols>
  <sheetData>
    <row r="1" spans="1:5" x14ac:dyDescent="0.3">
      <c r="B1" s="72"/>
      <c r="C1" s="72"/>
      <c r="D1" s="223" t="s">
        <v>491</v>
      </c>
      <c r="E1" s="223"/>
    </row>
    <row r="2" spans="1:5" x14ac:dyDescent="0.3">
      <c r="B2" s="72"/>
      <c r="C2" s="72"/>
      <c r="D2" s="223" t="s">
        <v>393</v>
      </c>
      <c r="E2" s="223"/>
    </row>
    <row r="3" spans="1:5" x14ac:dyDescent="0.3">
      <c r="B3" s="72"/>
      <c r="C3" s="72"/>
      <c r="D3" s="223" t="s">
        <v>394</v>
      </c>
      <c r="E3" s="223"/>
    </row>
    <row r="4" spans="1:5" s="130" customFormat="1" x14ac:dyDescent="0.3">
      <c r="D4" s="223" t="s">
        <v>494</v>
      </c>
      <c r="E4" s="223"/>
    </row>
    <row r="7" spans="1:5" ht="42" customHeight="1" x14ac:dyDescent="0.3">
      <c r="A7" s="221" t="s">
        <v>492</v>
      </c>
      <c r="B7" s="221"/>
      <c r="C7" s="221"/>
      <c r="D7" s="221"/>
      <c r="E7" s="221"/>
    </row>
    <row r="9" spans="1:5" x14ac:dyDescent="0.3">
      <c r="B9" s="129"/>
      <c r="C9" s="129"/>
      <c r="D9" s="129"/>
      <c r="E9" s="160" t="s">
        <v>463</v>
      </c>
    </row>
    <row r="10" spans="1:5" ht="78" x14ac:dyDescent="0.3">
      <c r="A10" s="131" t="s">
        <v>429</v>
      </c>
      <c r="B10" s="161" t="s">
        <v>454</v>
      </c>
      <c r="C10" s="161" t="s">
        <v>395</v>
      </c>
      <c r="D10" s="161" t="s">
        <v>460</v>
      </c>
      <c r="E10" s="161" t="s">
        <v>493</v>
      </c>
    </row>
    <row r="11" spans="1:5" ht="36.75" customHeight="1" x14ac:dyDescent="0.3">
      <c r="A11" s="50" t="s">
        <v>294</v>
      </c>
      <c r="B11" s="133">
        <f>B12</f>
        <v>2556200</v>
      </c>
      <c r="C11" s="133">
        <f t="shared" ref="C11:D12" si="0">C12</f>
        <v>3744784.6599999997</v>
      </c>
      <c r="D11" s="133">
        <f t="shared" si="0"/>
        <v>3744784.6599999997</v>
      </c>
      <c r="E11" s="134">
        <f>D11/C11*100</f>
        <v>100</v>
      </c>
    </row>
    <row r="12" spans="1:5" ht="30" customHeight="1" x14ac:dyDescent="0.3">
      <c r="A12" s="62" t="s">
        <v>220</v>
      </c>
      <c r="B12" s="133">
        <f>B13</f>
        <v>2556200</v>
      </c>
      <c r="C12" s="133">
        <f>C13</f>
        <v>3744784.6599999997</v>
      </c>
      <c r="D12" s="133">
        <f t="shared" si="0"/>
        <v>3744784.6599999997</v>
      </c>
      <c r="E12" s="134">
        <f t="shared" ref="E12:E31" si="1">D12/C12*100</f>
        <v>100</v>
      </c>
    </row>
    <row r="13" spans="1:5" ht="108" customHeight="1" x14ac:dyDescent="0.3">
      <c r="A13" s="45" t="s">
        <v>430</v>
      </c>
      <c r="B13" s="133">
        <v>2556200</v>
      </c>
      <c r="C13" s="133">
        <f>C14+C28</f>
        <v>3744784.6599999997</v>
      </c>
      <c r="D13" s="133">
        <f>D14+D28</f>
        <v>3744784.6599999997</v>
      </c>
      <c r="E13" s="134">
        <f t="shared" si="1"/>
        <v>100</v>
      </c>
    </row>
    <row r="14" spans="1:5" ht="106.5" customHeight="1" x14ac:dyDescent="0.3">
      <c r="A14" s="45" t="s">
        <v>431</v>
      </c>
      <c r="B14" s="133">
        <f>B15+B17+B19+B21+B23+B25</f>
        <v>2100000</v>
      </c>
      <c r="C14" s="133">
        <f>C15+C17+C19+C21+C23+C25</f>
        <v>3391467.8299999996</v>
      </c>
      <c r="D14" s="133">
        <f>D15+D17+D19+D21+D23+D25</f>
        <v>3391467.8299999996</v>
      </c>
      <c r="E14" s="134">
        <f t="shared" si="1"/>
        <v>100</v>
      </c>
    </row>
    <row r="15" spans="1:5" ht="53.25" customHeight="1" x14ac:dyDescent="0.3">
      <c r="A15" s="61" t="s">
        <v>302</v>
      </c>
      <c r="B15" s="133">
        <v>1500000</v>
      </c>
      <c r="C15" s="133">
        <f>C16</f>
        <v>2060389.63</v>
      </c>
      <c r="D15" s="133">
        <f>D16</f>
        <v>2060389.63</v>
      </c>
      <c r="E15" s="134">
        <f t="shared" si="1"/>
        <v>100</v>
      </c>
    </row>
    <row r="16" spans="1:5" ht="56.25" customHeight="1" x14ac:dyDescent="0.3">
      <c r="A16" s="136" t="s">
        <v>432</v>
      </c>
      <c r="B16" s="133">
        <f>B15</f>
        <v>1500000</v>
      </c>
      <c r="C16" s="133">
        <v>2060389.63</v>
      </c>
      <c r="D16" s="133">
        <v>2060389.63</v>
      </c>
      <c r="E16" s="134">
        <f t="shared" si="1"/>
        <v>100</v>
      </c>
    </row>
    <row r="17" spans="1:5" ht="58.5" customHeight="1" x14ac:dyDescent="0.3">
      <c r="A17" s="61" t="s">
        <v>304</v>
      </c>
      <c r="B17" s="133">
        <f>B18</f>
        <v>600000</v>
      </c>
      <c r="C17" s="133">
        <f>C18</f>
        <v>649828.59</v>
      </c>
      <c r="D17" s="133">
        <f>D18</f>
        <v>649828.59</v>
      </c>
      <c r="E17" s="134">
        <f t="shared" si="1"/>
        <v>100</v>
      </c>
    </row>
    <row r="18" spans="1:5" ht="55.5" customHeight="1" x14ac:dyDescent="0.3">
      <c r="A18" s="136" t="s">
        <v>432</v>
      </c>
      <c r="B18" s="137">
        <v>600000</v>
      </c>
      <c r="C18" s="137">
        <v>649828.59</v>
      </c>
      <c r="D18" s="137">
        <v>649828.59</v>
      </c>
      <c r="E18" s="134">
        <f t="shared" si="1"/>
        <v>100</v>
      </c>
    </row>
    <row r="19" spans="1:5" ht="103.5" customHeight="1" x14ac:dyDescent="0.3">
      <c r="A19" s="61" t="s">
        <v>306</v>
      </c>
      <c r="B19" s="133">
        <f>B20</f>
        <v>0</v>
      </c>
      <c r="C19" s="133">
        <f>C20</f>
        <v>24154</v>
      </c>
      <c r="D19" s="133">
        <f>D20</f>
        <v>24154</v>
      </c>
      <c r="E19" s="134">
        <f t="shared" si="1"/>
        <v>100</v>
      </c>
    </row>
    <row r="20" spans="1:5" ht="43.5" customHeight="1" x14ac:dyDescent="0.3">
      <c r="A20" s="138" t="s">
        <v>148</v>
      </c>
      <c r="B20" s="137">
        <v>0</v>
      </c>
      <c r="C20" s="137">
        <v>24154</v>
      </c>
      <c r="D20" s="137">
        <v>24154</v>
      </c>
      <c r="E20" s="134">
        <f t="shared" si="1"/>
        <v>100</v>
      </c>
    </row>
    <row r="21" spans="1:5" ht="57" customHeight="1" x14ac:dyDescent="0.3">
      <c r="A21" s="61" t="s">
        <v>308</v>
      </c>
      <c r="B21" s="133">
        <f t="shared" ref="B21:D21" si="2">B22</f>
        <v>0</v>
      </c>
      <c r="C21" s="133">
        <f t="shared" si="2"/>
        <v>0</v>
      </c>
      <c r="D21" s="133">
        <f t="shared" si="2"/>
        <v>0</v>
      </c>
      <c r="E21" s="134" t="e">
        <f t="shared" si="1"/>
        <v>#DIV/0!</v>
      </c>
    </row>
    <row r="22" spans="1:5" ht="54" customHeight="1" x14ac:dyDescent="0.3">
      <c r="A22" s="136" t="s">
        <v>432</v>
      </c>
      <c r="B22" s="133">
        <v>0</v>
      </c>
      <c r="C22" s="133">
        <v>0</v>
      </c>
      <c r="D22" s="133">
        <v>0</v>
      </c>
      <c r="E22" s="134" t="e">
        <f t="shared" si="1"/>
        <v>#DIV/0!</v>
      </c>
    </row>
    <row r="23" spans="1:5" ht="85.5" hidden="1" customHeight="1" x14ac:dyDescent="0.3">
      <c r="A23" s="138" t="s">
        <v>312</v>
      </c>
      <c r="B23" s="133">
        <f>B24</f>
        <v>0</v>
      </c>
      <c r="C23" s="133">
        <f>C24</f>
        <v>0</v>
      </c>
      <c r="D23" s="133">
        <f>D24</f>
        <v>0</v>
      </c>
      <c r="E23" s="134" t="e">
        <f t="shared" si="1"/>
        <v>#DIV/0!</v>
      </c>
    </row>
    <row r="24" spans="1:5" ht="57" hidden="1" customHeight="1" x14ac:dyDescent="0.3">
      <c r="A24" s="138" t="s">
        <v>148</v>
      </c>
      <c r="B24" s="137">
        <v>0</v>
      </c>
      <c r="C24" s="137">
        <v>0</v>
      </c>
      <c r="D24" s="137">
        <v>0</v>
      </c>
      <c r="E24" s="134" t="e">
        <f t="shared" si="1"/>
        <v>#DIV/0!</v>
      </c>
    </row>
    <row r="25" spans="1:5" ht="71.400000000000006" x14ac:dyDescent="0.3">
      <c r="A25" s="138" t="s">
        <v>310</v>
      </c>
      <c r="B25" s="133">
        <f>B26+B27</f>
        <v>0</v>
      </c>
      <c r="C25" s="133">
        <f>C26+C27</f>
        <v>657095.61</v>
      </c>
      <c r="D25" s="133">
        <f>D26+D27</f>
        <v>657095.61</v>
      </c>
      <c r="E25" s="134">
        <f t="shared" si="1"/>
        <v>100</v>
      </c>
    </row>
    <row r="26" spans="1:5" ht="53.4" x14ac:dyDescent="0.3">
      <c r="A26" s="139" t="s">
        <v>432</v>
      </c>
      <c r="B26" s="137">
        <v>0</v>
      </c>
      <c r="C26" s="137">
        <v>318975.2</v>
      </c>
      <c r="D26" s="137">
        <v>318975.2</v>
      </c>
      <c r="E26" s="134">
        <f t="shared" si="1"/>
        <v>100</v>
      </c>
    </row>
    <row r="27" spans="1:5" ht="20.399999999999999" x14ac:dyDescent="0.3">
      <c r="A27" s="138" t="s">
        <v>148</v>
      </c>
      <c r="B27" s="137">
        <v>0</v>
      </c>
      <c r="C27" s="137">
        <v>338120.41</v>
      </c>
      <c r="D27" s="137">
        <v>338120.41</v>
      </c>
      <c r="E27" s="134">
        <f t="shared" si="1"/>
        <v>100</v>
      </c>
    </row>
    <row r="28" spans="1:5" ht="60.75" customHeight="1" x14ac:dyDescent="0.3">
      <c r="A28" s="140" t="s">
        <v>433</v>
      </c>
      <c r="B28" s="133">
        <f t="shared" ref="B28:D29" si="3">B29</f>
        <v>150000</v>
      </c>
      <c r="C28" s="133">
        <f t="shared" si="3"/>
        <v>353316.83</v>
      </c>
      <c r="D28" s="133">
        <f t="shared" si="3"/>
        <v>353316.83</v>
      </c>
      <c r="E28" s="134">
        <f t="shared" si="1"/>
        <v>100</v>
      </c>
    </row>
    <row r="29" spans="1:5" ht="51" customHeight="1" x14ac:dyDescent="0.3">
      <c r="A29" s="138" t="s">
        <v>314</v>
      </c>
      <c r="B29" s="137">
        <f t="shared" si="3"/>
        <v>150000</v>
      </c>
      <c r="C29" s="137">
        <f t="shared" si="3"/>
        <v>353316.83</v>
      </c>
      <c r="D29" s="137">
        <f t="shared" si="3"/>
        <v>353316.83</v>
      </c>
      <c r="E29" s="134">
        <f t="shared" si="1"/>
        <v>100</v>
      </c>
    </row>
    <row r="30" spans="1:5" ht="56.25" customHeight="1" x14ac:dyDescent="0.3">
      <c r="A30" s="139" t="s">
        <v>432</v>
      </c>
      <c r="B30" s="137">
        <v>150000</v>
      </c>
      <c r="C30" s="137">
        <v>353316.83</v>
      </c>
      <c r="D30" s="137">
        <v>353316.83</v>
      </c>
      <c r="E30" s="134">
        <f t="shared" si="1"/>
        <v>100</v>
      </c>
    </row>
    <row r="31" spans="1:5" x14ac:dyDescent="0.3">
      <c r="A31" s="50" t="s">
        <v>434</v>
      </c>
      <c r="B31" s="142">
        <f>B11</f>
        <v>2556200</v>
      </c>
      <c r="C31" s="142">
        <f>C11</f>
        <v>3744784.6599999997</v>
      </c>
      <c r="D31" s="142">
        <f>D11</f>
        <v>3744784.6599999997</v>
      </c>
      <c r="E31" s="134">
        <f t="shared" si="1"/>
        <v>100</v>
      </c>
    </row>
    <row r="32" spans="1:5" x14ac:dyDescent="0.3">
      <c r="B32" s="143"/>
      <c r="C32" s="143"/>
      <c r="D32" s="143"/>
    </row>
    <row r="33" spans="1:5" x14ac:dyDescent="0.3">
      <c r="B33" s="144"/>
      <c r="C33" s="144"/>
      <c r="D33" s="144"/>
    </row>
    <row r="34" spans="1:5" s="73" customFormat="1" x14ac:dyDescent="0.3">
      <c r="A34" s="70"/>
      <c r="B34" s="144"/>
      <c r="C34" s="144"/>
      <c r="D34" s="144"/>
      <c r="E34" s="71"/>
    </row>
  </sheetData>
  <mergeCells count="5">
    <mergeCell ref="D1:E1"/>
    <mergeCell ref="D2:E2"/>
    <mergeCell ref="D3:E3"/>
    <mergeCell ref="D4:E4"/>
    <mergeCell ref="A7:E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ПР.1 ДОХ.</vt:lpstr>
      <vt:lpstr> прил.2 расх.</vt:lpstr>
      <vt:lpstr>программы</vt:lpstr>
      <vt:lpstr>Ведомств. прил.4 расх. </vt:lpstr>
      <vt:lpstr>прил.5 источ.</vt:lpstr>
      <vt:lpstr>прил.6 рез.ф</vt:lpstr>
      <vt:lpstr>дор.фонд</vt:lpstr>
      <vt:lpstr>'ПР.1 ДОХ.'!APPT</vt:lpstr>
      <vt:lpstr>' прил.2 расх.'!FIO</vt:lpstr>
      <vt:lpstr>'Ведомств. прил.4 расх. '!FIO</vt:lpstr>
      <vt:lpstr>'ПР.1 ДОХ.'!LAST_CELL</vt:lpstr>
      <vt:lpstr>'ПР.1 ДОХ.'!SIGN</vt:lpstr>
      <vt:lpstr>'ПР.1 ДОХ.'!Заголовки_для_печати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rep:2.46.0.106</dc:description>
  <cp:lastModifiedBy>Уразбаева Марина Витальевна</cp:lastModifiedBy>
  <cp:lastPrinted>2020-04-13T10:19:15Z</cp:lastPrinted>
  <dcterms:created xsi:type="dcterms:W3CDTF">2019-01-28T09:52:16Z</dcterms:created>
  <dcterms:modified xsi:type="dcterms:W3CDTF">2020-06-29T07:03:30Z</dcterms:modified>
</cp:coreProperties>
</file>