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96" windowWidth="23256" windowHeight="11832"/>
  </bookViews>
  <sheets>
    <sheet name="2020 год" sheetId="1" r:id="rId1"/>
  </sheets>
  <definedNames>
    <definedName name="_xlnm.Print_Titles" localSheetId="0">'2020 год'!$7:$10</definedName>
  </definedNames>
  <calcPr calcId="145621"/>
</workbook>
</file>

<file path=xl/calcChain.xml><?xml version="1.0" encoding="utf-8"?>
<calcChain xmlns="http://schemas.openxmlformats.org/spreadsheetml/2006/main">
  <c r="L124" i="1" l="1"/>
  <c r="L125" i="1"/>
  <c r="L127" i="1"/>
  <c r="K123" i="1"/>
  <c r="L123" i="1" s="1"/>
  <c r="K126" i="1"/>
  <c r="L126" i="1" s="1"/>
  <c r="K121" i="1"/>
  <c r="K120" i="1" s="1"/>
  <c r="L117" i="1"/>
  <c r="K116" i="1"/>
  <c r="L116" i="1" s="1"/>
  <c r="K112" i="1"/>
  <c r="L112" i="1" s="1"/>
  <c r="L105" i="1"/>
  <c r="L107" i="1"/>
  <c r="L109" i="1"/>
  <c r="L111" i="1"/>
  <c r="L113" i="1"/>
  <c r="K104" i="1"/>
  <c r="L104" i="1" s="1"/>
  <c r="K106" i="1"/>
  <c r="L106" i="1" s="1"/>
  <c r="K108" i="1"/>
  <c r="L108" i="1" s="1"/>
  <c r="K110" i="1"/>
  <c r="L110" i="1" s="1"/>
  <c r="L103" i="1"/>
  <c r="K102" i="1"/>
  <c r="L102" i="1" s="1"/>
  <c r="L101" i="1"/>
  <c r="K100" i="1"/>
  <c r="L100" i="1" s="1"/>
  <c r="L99" i="1"/>
  <c r="K98" i="1"/>
  <c r="L98" i="1" s="1"/>
  <c r="L97" i="1"/>
  <c r="K96" i="1"/>
  <c r="L96" i="1" s="1"/>
  <c r="L95" i="1"/>
  <c r="K94" i="1"/>
  <c r="L94" i="1" s="1"/>
  <c r="K93" i="1" l="1"/>
  <c r="L93" i="1" s="1"/>
  <c r="K30" i="1" l="1"/>
  <c r="L30" i="1" s="1"/>
  <c r="L31" i="1"/>
  <c r="K14" i="1"/>
  <c r="K13" i="1" s="1"/>
  <c r="L18" i="1"/>
  <c r="L16" i="1"/>
  <c r="L15" i="1"/>
  <c r="L17" i="1"/>
  <c r="L22" i="1"/>
  <c r="L24" i="1"/>
  <c r="L26" i="1"/>
  <c r="L28" i="1"/>
  <c r="L33" i="1"/>
  <c r="L35" i="1"/>
  <c r="L38" i="1"/>
  <c r="L40" i="1"/>
  <c r="L41" i="1"/>
  <c r="L44" i="1"/>
  <c r="L46" i="1"/>
  <c r="L49" i="1"/>
  <c r="L53" i="1"/>
  <c r="L55" i="1"/>
  <c r="L57" i="1"/>
  <c r="L59" i="1"/>
  <c r="L62" i="1"/>
  <c r="L65" i="1"/>
  <c r="L67" i="1"/>
  <c r="L70" i="1"/>
  <c r="L72" i="1"/>
  <c r="L73" i="1"/>
  <c r="L77" i="1"/>
  <c r="L80" i="1"/>
  <c r="L82" i="1"/>
  <c r="L85" i="1"/>
  <c r="L86" i="1"/>
  <c r="L89" i="1"/>
  <c r="L91" i="1"/>
  <c r="L119" i="1"/>
  <c r="L121" i="1"/>
  <c r="L122" i="1"/>
  <c r="L132" i="1"/>
  <c r="L135" i="1"/>
  <c r="L136" i="1"/>
  <c r="L137" i="1"/>
  <c r="L141" i="1"/>
  <c r="L142" i="1"/>
  <c r="L143" i="1"/>
  <c r="L144" i="1"/>
  <c r="L146" i="1"/>
  <c r="L148" i="1"/>
  <c r="L150" i="1"/>
  <c r="L152" i="1"/>
  <c r="L154" i="1"/>
  <c r="L157" i="1"/>
  <c r="L158" i="1"/>
  <c r="L161" i="1"/>
  <c r="L163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5" i="1"/>
  <c r="L207" i="1"/>
  <c r="L209" i="1"/>
  <c r="L211" i="1"/>
  <c r="L213" i="1"/>
  <c r="L215" i="1"/>
  <c r="L218" i="1"/>
  <c r="L219" i="1"/>
  <c r="L220" i="1"/>
  <c r="L223" i="1"/>
  <c r="L226" i="1"/>
  <c r="L227" i="1"/>
  <c r="L228" i="1"/>
  <c r="L229" i="1"/>
  <c r="L230" i="1"/>
  <c r="L231" i="1"/>
  <c r="L232" i="1"/>
  <c r="L233" i="1"/>
  <c r="L234" i="1"/>
  <c r="L235" i="1"/>
  <c r="L238" i="1"/>
  <c r="L239" i="1"/>
  <c r="K237" i="1"/>
  <c r="K236" i="1" s="1"/>
  <c r="K225" i="1"/>
  <c r="K224" i="1" s="1"/>
  <c r="K222" i="1"/>
  <c r="K217" i="1"/>
  <c r="K216" i="1" s="1"/>
  <c r="K214" i="1"/>
  <c r="K212" i="1"/>
  <c r="K210" i="1"/>
  <c r="K208" i="1"/>
  <c r="K206" i="1"/>
  <c r="K204" i="1"/>
  <c r="K189" i="1"/>
  <c r="K188" i="1" s="1"/>
  <c r="K165" i="1"/>
  <c r="K164" i="1" s="1"/>
  <c r="K162" i="1"/>
  <c r="K160" i="1"/>
  <c r="K159" i="1" s="1"/>
  <c r="K156" i="1"/>
  <c r="K155" i="1" s="1"/>
  <c r="K153" i="1"/>
  <c r="K151" i="1"/>
  <c r="K149" i="1"/>
  <c r="K147" i="1"/>
  <c r="K145" i="1"/>
  <c r="K140" i="1"/>
  <c r="K139" i="1" s="1"/>
  <c r="K134" i="1"/>
  <c r="K133" i="1" s="1"/>
  <c r="K131" i="1"/>
  <c r="K118" i="1"/>
  <c r="K114" i="1" s="1"/>
  <c r="L114" i="1" s="1"/>
  <c r="K90" i="1"/>
  <c r="K88" i="1"/>
  <c r="K84" i="1"/>
  <c r="K81" i="1"/>
  <c r="K79" i="1"/>
  <c r="K76" i="1"/>
  <c r="K75" i="1" s="1"/>
  <c r="K71" i="1"/>
  <c r="K66" i="1"/>
  <c r="K64" i="1"/>
  <c r="K61" i="1"/>
  <c r="K60" i="1" s="1"/>
  <c r="K58" i="1"/>
  <c r="K56" i="1"/>
  <c r="K54" i="1"/>
  <c r="K52" i="1"/>
  <c r="K48" i="1"/>
  <c r="K47" i="1" s="1"/>
  <c r="K45" i="1"/>
  <c r="K43" i="1"/>
  <c r="K39" i="1"/>
  <c r="K37" i="1"/>
  <c r="K34" i="1"/>
  <c r="K32" i="1"/>
  <c r="K27" i="1"/>
  <c r="K25" i="1"/>
  <c r="K23" i="1"/>
  <c r="K21" i="1"/>
  <c r="J225" i="1"/>
  <c r="J224" i="1" s="1"/>
  <c r="J237" i="1"/>
  <c r="J236" i="1" s="1"/>
  <c r="J222" i="1"/>
  <c r="J217" i="1"/>
  <c r="J216" i="1" s="1"/>
  <c r="J214" i="1"/>
  <c r="J212" i="1"/>
  <c r="J210" i="1"/>
  <c r="J208" i="1"/>
  <c r="J206" i="1"/>
  <c r="J204" i="1"/>
  <c r="J189" i="1"/>
  <c r="J188" i="1" s="1"/>
  <c r="J165" i="1"/>
  <c r="J164" i="1" s="1"/>
  <c r="J162" i="1"/>
  <c r="J160" i="1"/>
  <c r="J159" i="1" s="1"/>
  <c r="J156" i="1"/>
  <c r="J155" i="1" s="1"/>
  <c r="J153" i="1"/>
  <c r="J151" i="1"/>
  <c r="J149" i="1"/>
  <c r="J147" i="1"/>
  <c r="J145" i="1"/>
  <c r="J140" i="1"/>
  <c r="J139" i="1" s="1"/>
  <c r="J134" i="1"/>
  <c r="J133" i="1" s="1"/>
  <c r="J131" i="1"/>
  <c r="J120" i="1"/>
  <c r="J118" i="1"/>
  <c r="J115" i="1" s="1"/>
  <c r="J90" i="1"/>
  <c r="J88" i="1"/>
  <c r="J84" i="1"/>
  <c r="J81" i="1"/>
  <c r="J79" i="1"/>
  <c r="J76" i="1"/>
  <c r="J75" i="1" s="1"/>
  <c r="J71" i="1"/>
  <c r="J69" i="1" s="1"/>
  <c r="J68" i="1" s="1"/>
  <c r="J66" i="1"/>
  <c r="J64" i="1"/>
  <c r="J61" i="1"/>
  <c r="J60" i="1" s="1"/>
  <c r="J58" i="1"/>
  <c r="J56" i="1"/>
  <c r="J54" i="1"/>
  <c r="J52" i="1"/>
  <c r="J48" i="1"/>
  <c r="J47" i="1" s="1"/>
  <c r="J45" i="1"/>
  <c r="J43" i="1"/>
  <c r="J39" i="1"/>
  <c r="J37" i="1"/>
  <c r="J34" i="1"/>
  <c r="J32" i="1"/>
  <c r="J27" i="1"/>
  <c r="J25" i="1"/>
  <c r="J23" i="1"/>
  <c r="J21" i="1"/>
  <c r="J14" i="1"/>
  <c r="J13" i="1" s="1"/>
  <c r="I81" i="1"/>
  <c r="K92" i="1" l="1"/>
  <c r="K221" i="1"/>
  <c r="J78" i="1"/>
  <c r="J74" i="1" s="1"/>
  <c r="K63" i="1"/>
  <c r="K20" i="1"/>
  <c r="K19" i="1" s="1"/>
  <c r="L81" i="1"/>
  <c r="J92" i="1"/>
  <c r="K69" i="1"/>
  <c r="K68" i="1" s="1"/>
  <c r="K29" i="1"/>
  <c r="K87" i="1"/>
  <c r="K130" i="1"/>
  <c r="K187" i="1"/>
  <c r="J221" i="1"/>
  <c r="K42" i="1"/>
  <c r="K51" i="1"/>
  <c r="J63" i="1"/>
  <c r="J20" i="1"/>
  <c r="J19" i="1" s="1"/>
  <c r="K78" i="1"/>
  <c r="K138" i="1"/>
  <c r="J187" i="1"/>
  <c r="J87" i="1"/>
  <c r="J83" i="1" s="1"/>
  <c r="J29" i="1"/>
  <c r="J42" i="1"/>
  <c r="J36" i="1" s="1"/>
  <c r="J51" i="1"/>
  <c r="J138" i="1"/>
  <c r="J130" i="1"/>
  <c r="I225" i="1"/>
  <c r="I237" i="1"/>
  <c r="I236" i="1" s="1"/>
  <c r="I222" i="1"/>
  <c r="I217" i="1"/>
  <c r="I216" i="1" s="1"/>
  <c r="I214" i="1"/>
  <c r="I212" i="1"/>
  <c r="I210" i="1"/>
  <c r="I208" i="1"/>
  <c r="I206" i="1"/>
  <c r="I204" i="1"/>
  <c r="I189" i="1"/>
  <c r="I188" i="1" s="1"/>
  <c r="I165" i="1"/>
  <c r="I164" i="1" s="1"/>
  <c r="I162" i="1"/>
  <c r="I160" i="1"/>
  <c r="I159" i="1" s="1"/>
  <c r="I156" i="1"/>
  <c r="I155" i="1" s="1"/>
  <c r="I153" i="1"/>
  <c r="I151" i="1"/>
  <c r="I149" i="1"/>
  <c r="I147" i="1"/>
  <c r="I145" i="1"/>
  <c r="I140" i="1"/>
  <c r="I139" i="1" s="1"/>
  <c r="I134" i="1"/>
  <c r="I133" i="1" s="1"/>
  <c r="I131" i="1"/>
  <c r="I120" i="1"/>
  <c r="I118" i="1"/>
  <c r="I115" i="1" s="1"/>
  <c r="I90" i="1"/>
  <c r="I88" i="1"/>
  <c r="I84" i="1"/>
  <c r="I79" i="1"/>
  <c r="I78" i="1" s="1"/>
  <c r="I76" i="1"/>
  <c r="I75" i="1" s="1"/>
  <c r="I71" i="1"/>
  <c r="I69" i="1" s="1"/>
  <c r="I68" i="1" s="1"/>
  <c r="I66" i="1"/>
  <c r="I64" i="1"/>
  <c r="I61" i="1"/>
  <c r="I60" i="1" s="1"/>
  <c r="I58" i="1"/>
  <c r="I56" i="1"/>
  <c r="I54" i="1"/>
  <c r="I52" i="1"/>
  <c r="I48" i="1"/>
  <c r="I47" i="1" s="1"/>
  <c r="I45" i="1"/>
  <c r="I43" i="1"/>
  <c r="I39" i="1"/>
  <c r="I37" i="1"/>
  <c r="I34" i="1"/>
  <c r="I32" i="1"/>
  <c r="I27" i="1"/>
  <c r="I25" i="1"/>
  <c r="I23" i="1"/>
  <c r="I21" i="1"/>
  <c r="I14" i="1"/>
  <c r="I13" i="1" s="1"/>
  <c r="H222" i="1"/>
  <c r="L222" i="1" s="1"/>
  <c r="H225" i="1"/>
  <c r="H165" i="1"/>
  <c r="H140" i="1"/>
  <c r="K50" i="1" l="1"/>
  <c r="K83" i="1"/>
  <c r="K74" i="1"/>
  <c r="K36" i="1"/>
  <c r="J50" i="1"/>
  <c r="J12" i="1" s="1"/>
  <c r="K129" i="1"/>
  <c r="K128" i="1" s="1"/>
  <c r="I87" i="1"/>
  <c r="I83" i="1" s="1"/>
  <c r="J129" i="1"/>
  <c r="I42" i="1"/>
  <c r="I36" i="1" s="1"/>
  <c r="I92" i="1"/>
  <c r="I63" i="1"/>
  <c r="I20" i="1"/>
  <c r="I19" i="1" s="1"/>
  <c r="I29" i="1"/>
  <c r="I51" i="1"/>
  <c r="I50" i="1" s="1"/>
  <c r="I74" i="1"/>
  <c r="I224" i="1"/>
  <c r="I130" i="1"/>
  <c r="I138" i="1"/>
  <c r="I187" i="1"/>
  <c r="H237" i="1"/>
  <c r="H236" i="1" s="1"/>
  <c r="H224" i="1"/>
  <c r="H221" i="1" s="1"/>
  <c r="H217" i="1"/>
  <c r="H216" i="1" s="1"/>
  <c r="H214" i="1"/>
  <c r="H212" i="1"/>
  <c r="H210" i="1"/>
  <c r="H208" i="1"/>
  <c r="H206" i="1"/>
  <c r="H204" i="1"/>
  <c r="H189" i="1"/>
  <c r="H188" i="1" s="1"/>
  <c r="H164" i="1"/>
  <c r="H162" i="1"/>
  <c r="H160" i="1"/>
  <c r="H159" i="1" s="1"/>
  <c r="H156" i="1"/>
  <c r="H155" i="1" s="1"/>
  <c r="H153" i="1"/>
  <c r="H151" i="1"/>
  <c r="H149" i="1"/>
  <c r="H147" i="1"/>
  <c r="H145" i="1"/>
  <c r="H139" i="1"/>
  <c r="H134" i="1"/>
  <c r="H133" i="1" s="1"/>
  <c r="H131" i="1"/>
  <c r="H120" i="1"/>
  <c r="H118" i="1"/>
  <c r="H115" i="1" s="1"/>
  <c r="H90" i="1"/>
  <c r="H88" i="1"/>
  <c r="H84" i="1"/>
  <c r="H79" i="1"/>
  <c r="H78" i="1" s="1"/>
  <c r="H76" i="1"/>
  <c r="H75" i="1" s="1"/>
  <c r="H71" i="1"/>
  <c r="H69" i="1" s="1"/>
  <c r="H68" i="1" s="1"/>
  <c r="H66" i="1"/>
  <c r="H64" i="1"/>
  <c r="H61" i="1"/>
  <c r="H60" i="1" s="1"/>
  <c r="H58" i="1"/>
  <c r="H56" i="1"/>
  <c r="H54" i="1"/>
  <c r="H52" i="1"/>
  <c r="H48" i="1"/>
  <c r="H47" i="1" s="1"/>
  <c r="H45" i="1"/>
  <c r="H43" i="1"/>
  <c r="H39" i="1"/>
  <c r="H37" i="1"/>
  <c r="H34" i="1"/>
  <c r="H32" i="1"/>
  <c r="H27" i="1"/>
  <c r="H25" i="1"/>
  <c r="H23" i="1"/>
  <c r="H21" i="1"/>
  <c r="H14" i="1"/>
  <c r="H13" i="1" s="1"/>
  <c r="G225" i="1"/>
  <c r="G224" i="1" s="1"/>
  <c r="G221" i="1" s="1"/>
  <c r="G165" i="1"/>
  <c r="G164" i="1" s="1"/>
  <c r="G237" i="1"/>
  <c r="G236" i="1" s="1"/>
  <c r="G217" i="1"/>
  <c r="G216" i="1" s="1"/>
  <c r="G214" i="1"/>
  <c r="G212" i="1"/>
  <c r="G210" i="1"/>
  <c r="G208" i="1"/>
  <c r="G206" i="1"/>
  <c r="G204" i="1"/>
  <c r="G189" i="1"/>
  <c r="G188" i="1" s="1"/>
  <c r="G162" i="1"/>
  <c r="G160" i="1"/>
  <c r="G159" i="1" s="1"/>
  <c r="G156" i="1"/>
  <c r="G155" i="1" s="1"/>
  <c r="G153" i="1"/>
  <c r="G151" i="1"/>
  <c r="G149" i="1"/>
  <c r="G147" i="1"/>
  <c r="G145" i="1"/>
  <c r="G140" i="1"/>
  <c r="G139" i="1" s="1"/>
  <c r="G134" i="1"/>
  <c r="G133" i="1" s="1"/>
  <c r="G131" i="1"/>
  <c r="G120" i="1"/>
  <c r="G118" i="1"/>
  <c r="G115" i="1" s="1"/>
  <c r="G90" i="1"/>
  <c r="G88" i="1"/>
  <c r="G84" i="1"/>
  <c r="G79" i="1"/>
  <c r="G78" i="1" s="1"/>
  <c r="G76" i="1"/>
  <c r="G75" i="1" s="1"/>
  <c r="G71" i="1"/>
  <c r="G69" i="1" s="1"/>
  <c r="G68" i="1" s="1"/>
  <c r="G66" i="1"/>
  <c r="G64" i="1"/>
  <c r="G61" i="1"/>
  <c r="G60" i="1" s="1"/>
  <c r="G58" i="1"/>
  <c r="G56" i="1"/>
  <c r="G54" i="1"/>
  <c r="G52" i="1"/>
  <c r="G48" i="1"/>
  <c r="G47" i="1" s="1"/>
  <c r="G45" i="1"/>
  <c r="G43" i="1"/>
  <c r="G39" i="1"/>
  <c r="G37" i="1"/>
  <c r="G34" i="1"/>
  <c r="G32" i="1"/>
  <c r="G27" i="1"/>
  <c r="G25" i="1"/>
  <c r="G23" i="1"/>
  <c r="G21" i="1"/>
  <c r="G14" i="1"/>
  <c r="G13" i="1" s="1"/>
  <c r="F165" i="1"/>
  <c r="F134" i="1"/>
  <c r="K12" i="1" l="1"/>
  <c r="J128" i="1"/>
  <c r="I221" i="1"/>
  <c r="I12" i="1"/>
  <c r="H42" i="1"/>
  <c r="H36" i="1" s="1"/>
  <c r="H63" i="1"/>
  <c r="H92" i="1"/>
  <c r="H130" i="1"/>
  <c r="H29" i="1"/>
  <c r="H20" i="1"/>
  <c r="H19" i="1" s="1"/>
  <c r="H51" i="1"/>
  <c r="H87" i="1"/>
  <c r="H83" i="1" s="1"/>
  <c r="H187" i="1"/>
  <c r="H138" i="1"/>
  <c r="H74" i="1"/>
  <c r="G20" i="1"/>
  <c r="G19" i="1" s="1"/>
  <c r="G63" i="1"/>
  <c r="G187" i="1"/>
  <c r="G92" i="1"/>
  <c r="G87" i="1"/>
  <c r="G83" i="1" s="1"/>
  <c r="G42" i="1"/>
  <c r="G36" i="1" s="1"/>
  <c r="G51" i="1"/>
  <c r="G29" i="1"/>
  <c r="G138" i="1"/>
  <c r="G130" i="1"/>
  <c r="G74" i="1"/>
  <c r="F140" i="1"/>
  <c r="K11" i="1" l="1"/>
  <c r="J11" i="1"/>
  <c r="I129" i="1"/>
  <c r="I128" i="1" s="1"/>
  <c r="H50" i="1"/>
  <c r="H12" i="1" s="1"/>
  <c r="G50" i="1"/>
  <c r="G12" i="1" s="1"/>
  <c r="H129" i="1"/>
  <c r="G129" i="1"/>
  <c r="F164" i="1"/>
  <c r="F225" i="1"/>
  <c r="F224" i="1" s="1"/>
  <c r="F237" i="1"/>
  <c r="F236" i="1" s="1"/>
  <c r="F217" i="1"/>
  <c r="F216" i="1" s="1"/>
  <c r="F214" i="1"/>
  <c r="F212" i="1"/>
  <c r="F210" i="1"/>
  <c r="F208" i="1"/>
  <c r="F206" i="1"/>
  <c r="F204" i="1"/>
  <c r="F189" i="1"/>
  <c r="F188" i="1" s="1"/>
  <c r="F162" i="1"/>
  <c r="F160" i="1"/>
  <c r="F159" i="1" s="1"/>
  <c r="F156" i="1"/>
  <c r="F155" i="1" s="1"/>
  <c r="F153" i="1"/>
  <c r="F151" i="1"/>
  <c r="F149" i="1"/>
  <c r="F147" i="1"/>
  <c r="F145" i="1"/>
  <c r="F139" i="1"/>
  <c r="F133" i="1"/>
  <c r="F131" i="1"/>
  <c r="F120" i="1"/>
  <c r="F118" i="1"/>
  <c r="F115" i="1" s="1"/>
  <c r="F90" i="1"/>
  <c r="F88" i="1"/>
  <c r="F84" i="1"/>
  <c r="F79" i="1"/>
  <c r="F78" i="1" s="1"/>
  <c r="F76" i="1"/>
  <c r="F75" i="1" s="1"/>
  <c r="F71" i="1"/>
  <c r="F66" i="1"/>
  <c r="F64" i="1"/>
  <c r="F61" i="1"/>
  <c r="F60" i="1" s="1"/>
  <c r="F58" i="1"/>
  <c r="F56" i="1"/>
  <c r="F54" i="1"/>
  <c r="F52" i="1"/>
  <c r="F48" i="1"/>
  <c r="F47" i="1" s="1"/>
  <c r="F45" i="1"/>
  <c r="F43" i="1"/>
  <c r="F39" i="1"/>
  <c r="F37" i="1"/>
  <c r="F34" i="1"/>
  <c r="F32" i="1"/>
  <c r="F27" i="1"/>
  <c r="F25" i="1"/>
  <c r="F23" i="1"/>
  <c r="F21" i="1"/>
  <c r="F14" i="1"/>
  <c r="F13" i="1" s="1"/>
  <c r="E165" i="1"/>
  <c r="I11" i="1" l="1"/>
  <c r="H128" i="1"/>
  <c r="G128" i="1"/>
  <c r="F130" i="1"/>
  <c r="F87" i="1"/>
  <c r="F83" i="1" s="1"/>
  <c r="F29" i="1"/>
  <c r="F42" i="1"/>
  <c r="F36" i="1" s="1"/>
  <c r="F51" i="1"/>
  <c r="F69" i="1"/>
  <c r="F63" i="1"/>
  <c r="F138" i="1"/>
  <c r="F187" i="1"/>
  <c r="F92" i="1"/>
  <c r="F221" i="1"/>
  <c r="F74" i="1"/>
  <c r="F20" i="1"/>
  <c r="E225" i="1"/>
  <c r="H11" i="1" l="1"/>
  <c r="F50" i="1"/>
  <c r="G11" i="1"/>
  <c r="F68" i="1"/>
  <c r="F129" i="1"/>
  <c r="F128" i="1" s="1"/>
  <c r="F19" i="1"/>
  <c r="E134" i="1"/>
  <c r="E133" i="1" s="1"/>
  <c r="L133" i="1" s="1"/>
  <c r="F12" i="1" l="1"/>
  <c r="E237" i="1"/>
  <c r="E236" i="1" s="1"/>
  <c r="E224" i="1"/>
  <c r="E217" i="1"/>
  <c r="E216" i="1" s="1"/>
  <c r="E214" i="1"/>
  <c r="E212" i="1"/>
  <c r="E210" i="1"/>
  <c r="E208" i="1"/>
  <c r="E206" i="1"/>
  <c r="E204" i="1"/>
  <c r="E189" i="1"/>
  <c r="E188" i="1" s="1"/>
  <c r="E164" i="1"/>
  <c r="E162" i="1"/>
  <c r="E160" i="1"/>
  <c r="E159" i="1" s="1"/>
  <c r="E156" i="1"/>
  <c r="E155" i="1" s="1"/>
  <c r="E153" i="1"/>
  <c r="E151" i="1"/>
  <c r="E149" i="1"/>
  <c r="E147" i="1"/>
  <c r="E145" i="1"/>
  <c r="E140" i="1"/>
  <c r="E139" i="1" s="1"/>
  <c r="E131" i="1"/>
  <c r="E130" i="1" s="1"/>
  <c r="E120" i="1"/>
  <c r="E118" i="1"/>
  <c r="E115" i="1" s="1"/>
  <c r="E90" i="1"/>
  <c r="E88" i="1"/>
  <c r="E84" i="1"/>
  <c r="E79" i="1"/>
  <c r="E78" i="1" s="1"/>
  <c r="E76" i="1"/>
  <c r="E75" i="1" s="1"/>
  <c r="E71" i="1"/>
  <c r="E69" i="1" s="1"/>
  <c r="E68" i="1" s="1"/>
  <c r="E66" i="1"/>
  <c r="E64" i="1"/>
  <c r="E61" i="1"/>
  <c r="E60" i="1" s="1"/>
  <c r="E58" i="1"/>
  <c r="E56" i="1"/>
  <c r="E54" i="1"/>
  <c r="E52" i="1"/>
  <c r="E48" i="1"/>
  <c r="E47" i="1" s="1"/>
  <c r="E45" i="1"/>
  <c r="E43" i="1"/>
  <c r="E39" i="1"/>
  <c r="E37" i="1"/>
  <c r="E34" i="1"/>
  <c r="E32" i="1"/>
  <c r="E27" i="1"/>
  <c r="E25" i="1"/>
  <c r="E23" i="1"/>
  <c r="E21" i="1"/>
  <c r="E14" i="1"/>
  <c r="E13" i="1" s="1"/>
  <c r="D189" i="1"/>
  <c r="D165" i="1"/>
  <c r="D225" i="1"/>
  <c r="D147" i="1"/>
  <c r="C147" i="1"/>
  <c r="D149" i="1"/>
  <c r="C149" i="1"/>
  <c r="L147" i="1" l="1"/>
  <c r="L149" i="1"/>
  <c r="E29" i="1"/>
  <c r="E92" i="1"/>
  <c r="E20" i="1"/>
  <c r="E19" i="1" s="1"/>
  <c r="E42" i="1"/>
  <c r="E36" i="1" s="1"/>
  <c r="E63" i="1"/>
  <c r="F11" i="1"/>
  <c r="E51" i="1"/>
  <c r="E87" i="1"/>
  <c r="E83" i="1" s="1"/>
  <c r="E221" i="1"/>
  <c r="E187" i="1"/>
  <c r="E138" i="1"/>
  <c r="E74" i="1"/>
  <c r="D151" i="1"/>
  <c r="L151" i="1" s="1"/>
  <c r="D210" i="1"/>
  <c r="L210" i="1" s="1"/>
  <c r="E50" i="1" l="1"/>
  <c r="E12" i="1" s="1"/>
  <c r="E129" i="1"/>
  <c r="D66" i="1"/>
  <c r="C66" i="1"/>
  <c r="L66" i="1" l="1"/>
  <c r="E128" i="1"/>
  <c r="D237" i="1"/>
  <c r="D236" i="1" s="1"/>
  <c r="D224" i="1"/>
  <c r="D221" i="1" s="1"/>
  <c r="D217" i="1"/>
  <c r="D216" i="1" s="1"/>
  <c r="D214" i="1"/>
  <c r="D212" i="1"/>
  <c r="D208" i="1"/>
  <c r="D206" i="1"/>
  <c r="D204" i="1"/>
  <c r="D188" i="1"/>
  <c r="D164" i="1"/>
  <c r="D162" i="1"/>
  <c r="D160" i="1"/>
  <c r="D159" i="1" s="1"/>
  <c r="D156" i="1"/>
  <c r="D155" i="1" s="1"/>
  <c r="D153" i="1"/>
  <c r="D145" i="1"/>
  <c r="D140" i="1"/>
  <c r="D134" i="1"/>
  <c r="D131" i="1"/>
  <c r="D120" i="1"/>
  <c r="D118" i="1"/>
  <c r="D90" i="1"/>
  <c r="D88" i="1"/>
  <c r="D84" i="1"/>
  <c r="D79" i="1"/>
  <c r="D78" i="1" s="1"/>
  <c r="D76" i="1"/>
  <c r="D75" i="1" s="1"/>
  <c r="D71" i="1"/>
  <c r="D69" i="1" s="1"/>
  <c r="D68" i="1" s="1"/>
  <c r="D64" i="1"/>
  <c r="D63" i="1" s="1"/>
  <c r="D61" i="1"/>
  <c r="D60" i="1" s="1"/>
  <c r="D58" i="1"/>
  <c r="D56" i="1"/>
  <c r="D54" i="1"/>
  <c r="D52" i="1"/>
  <c r="D48" i="1"/>
  <c r="D47" i="1" s="1"/>
  <c r="D45" i="1"/>
  <c r="D43" i="1"/>
  <c r="D39" i="1"/>
  <c r="D37" i="1"/>
  <c r="D34" i="1"/>
  <c r="D32" i="1"/>
  <c r="D27" i="1"/>
  <c r="D25" i="1"/>
  <c r="D23" i="1"/>
  <c r="D21" i="1"/>
  <c r="D14" i="1"/>
  <c r="C237" i="1"/>
  <c r="L237" i="1" s="1"/>
  <c r="C153" i="1"/>
  <c r="L153" i="1" s="1"/>
  <c r="C156" i="1"/>
  <c r="C162" i="1"/>
  <c r="C165" i="1"/>
  <c r="L165" i="1" s="1"/>
  <c r="C145" i="1"/>
  <c r="C71" i="1"/>
  <c r="C14" i="1"/>
  <c r="L14" i="1" s="1"/>
  <c r="C21" i="1"/>
  <c r="C23" i="1"/>
  <c r="L23" i="1" s="1"/>
  <c r="C25" i="1"/>
  <c r="C27" i="1"/>
  <c r="L27" i="1" s="1"/>
  <c r="C32" i="1"/>
  <c r="C34" i="1"/>
  <c r="L34" i="1" s="1"/>
  <c r="C37" i="1"/>
  <c r="C39" i="1"/>
  <c r="L39" i="1" s="1"/>
  <c r="C43" i="1"/>
  <c r="C45" i="1"/>
  <c r="L45" i="1" s="1"/>
  <c r="C48" i="1"/>
  <c r="C52" i="1"/>
  <c r="L52" i="1" s="1"/>
  <c r="C54" i="1"/>
  <c r="C56" i="1"/>
  <c r="L56" i="1" s="1"/>
  <c r="C58" i="1"/>
  <c r="C61" i="1"/>
  <c r="L61" i="1" s="1"/>
  <c r="C64" i="1"/>
  <c r="C76" i="1"/>
  <c r="C79" i="1"/>
  <c r="L79" i="1" s="1"/>
  <c r="C84" i="1"/>
  <c r="C88" i="1"/>
  <c r="C90" i="1"/>
  <c r="C118" i="1"/>
  <c r="L118" i="1" s="1"/>
  <c r="C120" i="1"/>
  <c r="C131" i="1"/>
  <c r="C134" i="1"/>
  <c r="C140" i="1"/>
  <c r="L140" i="1" s="1"/>
  <c r="C160" i="1"/>
  <c r="L160" i="1" s="1"/>
  <c r="C189" i="1"/>
  <c r="L189" i="1" s="1"/>
  <c r="C204" i="1"/>
  <c r="C206" i="1"/>
  <c r="L206" i="1" s="1"/>
  <c r="C208" i="1"/>
  <c r="C212" i="1"/>
  <c r="L212" i="1" s="1"/>
  <c r="C214" i="1"/>
  <c r="C217" i="1"/>
  <c r="L217" i="1" s="1"/>
  <c r="C225" i="1"/>
  <c r="L225" i="1" s="1"/>
  <c r="L214" i="1" l="1"/>
  <c r="L204" i="1"/>
  <c r="L131" i="1"/>
  <c r="L88" i="1"/>
  <c r="L64" i="1"/>
  <c r="L54" i="1"/>
  <c r="L43" i="1"/>
  <c r="L32" i="1"/>
  <c r="L21" i="1"/>
  <c r="L145" i="1"/>
  <c r="L134" i="1"/>
  <c r="L90" i="1"/>
  <c r="L58" i="1"/>
  <c r="L48" i="1"/>
  <c r="L37" i="1"/>
  <c r="L25" i="1"/>
  <c r="L71" i="1"/>
  <c r="L156" i="1"/>
  <c r="L208" i="1"/>
  <c r="L120" i="1"/>
  <c r="L84" i="1"/>
  <c r="L162" i="1"/>
  <c r="L76" i="1"/>
  <c r="C164" i="1"/>
  <c r="L164" i="1" s="1"/>
  <c r="C115" i="1"/>
  <c r="C13" i="1"/>
  <c r="L13" i="1" s="1"/>
  <c r="C130" i="1"/>
  <c r="C236" i="1"/>
  <c r="L236" i="1" s="1"/>
  <c r="C139" i="1"/>
  <c r="E11" i="1"/>
  <c r="C87" i="1"/>
  <c r="D187" i="1"/>
  <c r="C216" i="1"/>
  <c r="L216" i="1" s="1"/>
  <c r="C159" i="1"/>
  <c r="L159" i="1" s="1"/>
  <c r="C188" i="1"/>
  <c r="L188" i="1" s="1"/>
  <c r="C75" i="1"/>
  <c r="L75" i="1" s="1"/>
  <c r="C42" i="1"/>
  <c r="C78" i="1"/>
  <c r="L78" i="1" s="1"/>
  <c r="C47" i="1"/>
  <c r="L47" i="1" s="1"/>
  <c r="C69" i="1"/>
  <c r="L69" i="1" s="1"/>
  <c r="C155" i="1"/>
  <c r="L155" i="1" s="1"/>
  <c r="C60" i="1"/>
  <c r="L60" i="1" s="1"/>
  <c r="C224" i="1"/>
  <c r="L224" i="1" s="1"/>
  <c r="C63" i="1"/>
  <c r="L63" i="1" s="1"/>
  <c r="C29" i="1"/>
  <c r="D29" i="1"/>
  <c r="D139" i="1"/>
  <c r="D138" i="1" s="1"/>
  <c r="D130" i="1"/>
  <c r="D115" i="1"/>
  <c r="D87" i="1"/>
  <c r="D13" i="1"/>
  <c r="D51" i="1"/>
  <c r="D50" i="1" s="1"/>
  <c r="D42" i="1"/>
  <c r="D36" i="1" s="1"/>
  <c r="D20" i="1"/>
  <c r="D19" i="1" s="1"/>
  <c r="D74" i="1"/>
  <c r="C51" i="1"/>
  <c r="L51" i="1" s="1"/>
  <c r="C20" i="1"/>
  <c r="L29" i="1" l="1"/>
  <c r="L139" i="1"/>
  <c r="L130" i="1"/>
  <c r="L20" i="1"/>
  <c r="L115" i="1"/>
  <c r="L42" i="1"/>
  <c r="L87" i="1"/>
  <c r="C83" i="1"/>
  <c r="C92" i="1"/>
  <c r="C19" i="1"/>
  <c r="L19" i="1" s="1"/>
  <c r="C68" i="1"/>
  <c r="L68" i="1" s="1"/>
  <c r="C138" i="1"/>
  <c r="L138" i="1" s="1"/>
  <c r="C74" i="1"/>
  <c r="L74" i="1" s="1"/>
  <c r="C50" i="1"/>
  <c r="L50" i="1" s="1"/>
  <c r="C221" i="1"/>
  <c r="L221" i="1" s="1"/>
  <c r="C36" i="1"/>
  <c r="L36" i="1" s="1"/>
  <c r="C187" i="1"/>
  <c r="L187" i="1" s="1"/>
  <c r="D92" i="1"/>
  <c r="D83" i="1"/>
  <c r="L83" i="1" l="1"/>
  <c r="L92" i="1"/>
  <c r="C12" i="1"/>
  <c r="C129" i="1"/>
  <c r="D129" i="1"/>
  <c r="D12" i="1"/>
  <c r="L129" i="1" l="1"/>
  <c r="L12" i="1"/>
  <c r="C128" i="1"/>
  <c r="D128" i="1"/>
  <c r="L128" i="1" l="1"/>
  <c r="C11" i="1"/>
  <c r="D11" i="1"/>
  <c r="L11" i="1" l="1"/>
</calcChain>
</file>

<file path=xl/sharedStrings.xml><?xml version="1.0" encoding="utf-8"?>
<sst xmlns="http://schemas.openxmlformats.org/spreadsheetml/2006/main" count="422" uniqueCount="411">
  <si>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</si>
  <si>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</si>
  <si>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</si>
  <si>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</si>
  <si>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</si>
  <si>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</si>
  <si>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</si>
  <si>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</si>
  <si>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</si>
  <si>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</si>
  <si>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</si>
  <si>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</si>
  <si>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</si>
  <si>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</si>
  <si>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</si>
  <si>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</si>
  <si>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</si>
  <si>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</si>
  <si>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</si>
  <si>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</si>
  <si>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</si>
  <si>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</si>
  <si>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</si>
  <si>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</si>
  <si>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</si>
  <si>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</si>
  <si>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</si>
  <si>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</si>
  <si>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</si>
  <si>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</si>
  <si>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</si>
  <si>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</si>
  <si>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</si>
  <si>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</si>
  <si>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</si>
  <si>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</si>
  <si>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</si>
  <si>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</si>
  <si>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</si>
  <si>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</si>
  <si>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</si>
  <si>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</si>
  <si>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</si>
  <si>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</si>
  <si>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</si>
  <si>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</si>
  <si>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</si>
  <si>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</si>
  <si>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</si>
  <si>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</si>
  <si>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</si>
  <si>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</si>
  <si>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</si>
  <si>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</si>
  <si>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</si>
  <si>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</si>
  <si>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</si>
  <si>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</si>
  <si>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</si>
  <si>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</si>
  <si>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</si>
  <si>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</si>
  <si>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</si>
  <si>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</si>
  <si>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</si>
  <si>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</si>
  <si>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</si>
  <si>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</si>
  <si>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</si>
  <si>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</si>
  <si>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</si>
  <si>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</si>
  <si>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</si>
  <si>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</si>
  <si>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</si>
  <si>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</si>
  <si>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</si>
  <si>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</si>
  <si>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</si>
  <si>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</si>
  <si>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</si>
  <si>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</si>
  <si>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</si>
  <si>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</si>
  <si>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</si>
  <si>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</si>
  <si>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</si>
  <si>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</si>
  <si>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</si>
  <si>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</si>
  <si>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</si>
  <si>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</si>
  <si>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</si>
  <si>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</si>
  <si>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</si>
  <si>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</si>
  <si>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</si>
  <si>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</si>
  <si>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</si>
  <si>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</si>
  <si>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</si>
  <si>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</si>
  <si>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</si>
  <si>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</si>
  <si>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</si>
  <si>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</si>
  <si>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</si>
  <si>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</si>
  <si>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</si>
  <si>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</si>
  <si>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</si>
  <si>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</si>
  <si>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</si>
  <si>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</si>
  <si>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</si>
  <si>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</si>
  <si>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</si>
  <si>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</si>
  <si>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</si>
  <si>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</si>
  <si>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</si>
  <si>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</si>
  <si>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</si>
  <si>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</si>
  <si>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</si>
  <si>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</si>
  <si>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</si>
  <si>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</si>
  <si>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</si>
  <si>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</si>
  <si>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</si>
  <si>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</si>
  <si>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</si>
  <si>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</si>
  <si>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</si>
  <si>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</si>
  <si>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</si>
  <si>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</si>
  <si>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</si>
  <si>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</si>
  <si>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</si>
  <si>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</si>
  <si>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</si>
  <si>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</si>
  <si>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</si>
  <si>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</si>
  <si>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</si>
  <si>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</si>
  <si>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</si>
  <si>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</si>
  <si>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</si>
  <si>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</si>
  <si>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</si>
  <si>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</si>
  <si>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</si>
  <si>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</si>
  <si>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</si>
  <si>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</si>
  <si>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</si>
  <si>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</si>
  <si>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</si>
  <si>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</si>
  <si>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</si>
  <si>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</si>
  <si>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</si>
  <si>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</si>
  <si>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</si>
  <si>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</si>
  <si>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</si>
  <si>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</si>
  <si>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</si>
  <si>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</si>
  <si>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000 2 02 27 112 00 0000 150 </t>
  </si>
  <si>
    <t xml:space="preserve">000 2 02 27 112 04 0000 150 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</si>
  <si>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</si>
  <si>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</si>
  <si>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</si>
  <si>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</si>
  <si>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</si>
  <si>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</si>
  <si>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</si>
  <si>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</si>
  <si>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</si>
  <si>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</si>
  <si>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</si>
  <si>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</si>
  <si>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</si>
  <si>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</si>
  <si>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</si>
  <si>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</si>
  <si>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</si>
  <si>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</si>
  <si>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</si>
  <si>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</si>
  <si>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</si>
  <si>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</si>
  <si>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</si>
  <si>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</si>
  <si>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</si>
  <si>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</si>
  <si>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</si>
  <si>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</si>
  <si>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</si>
  <si>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</si>
  <si>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</si>
  <si>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</si>
  <si>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</si>
  <si>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</si>
  <si>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</si>
  <si>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</si>
  <si>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</si>
  <si>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</si>
  <si>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</si>
  <si>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</si>
  <si>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</si>
  <si>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</si>
  <si>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Сумма, рублей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</si>
  <si>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</si>
  <si>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</si>
  <si>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</si>
  <si>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</si>
  <si>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</si>
  <si>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</si>
  <si>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</si>
  <si>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</si>
  <si>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</si>
  <si>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</si>
  <si>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</si>
  <si>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Иные дотации на стимулирование муниципальных образований к росту доходов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</si>
  <si>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</si>
  <si>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 на строительство (реконструкцию)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</si>
  <si>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</si>
  <si>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</si>
  <si>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</si>
  <si>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</si>
  <si>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</si>
  <si>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</si>
  <si>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</si>
  <si>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</si>
  <si>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</si>
  <si>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</si>
  <si>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</si>
  <si>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</si>
  <si>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</si>
  <si>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</si>
  <si>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Дотации бюджетам городских округов на выравнивание бюджетной обеспеченности </t>
  </si>
  <si>
    <t xml:space="preserve">Приложение 1 </t>
  </si>
  <si>
    <t xml:space="preserve">000 2 02 25 576 04 0000 150 </t>
  </si>
  <si>
    <t xml:space="preserve">000 2 02 25 576 00 0000 150 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</si>
  <si>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</si>
  <si>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</si>
  <si>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</si>
  <si>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000 2 02 25 027 04 0000 150 </t>
  </si>
  <si>
    <t xml:space="preserve">000 2 02 25 027 00 0000 150 </t>
  </si>
  <si>
    <t>Субсидии бюджетам на реализацию мероприятий государственной программы Российской Федерации "Доступная среда"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</si>
  <si>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</si>
  <si>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000 2 02 27 576 04 0000 150 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</si>
  <si>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</si>
  <si>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</si>
  <si>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</si>
  <si>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</si>
  <si>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</si>
  <si>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 xml:space="preserve">000 2 02 25 555 00 0000 150 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</si>
  <si>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</si>
  <si>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</si>
  <si>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</si>
  <si>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ПРОЧИЕ БЕЗВОЗМЕЗДНЫЕ ПОСТУПЛЕНИЯ</t>
  </si>
  <si>
    <t xml:space="preserve">000 2 07 00 000 00 0000 000 </t>
  </si>
  <si>
    <t>Прочие безвозмездные поступления в бюджеты городских округов</t>
  </si>
  <si>
    <t xml:space="preserve">000 2 07 04 000 04 0000 150 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</si>
  <si>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</si>
  <si>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 xml:space="preserve">000 2 07 04 020 04 0000 150 </t>
  </si>
  <si>
    <t xml:space="preserve">000 2 07 04 050 04 0000 150 </t>
  </si>
  <si>
    <t>Изменения по отдельным строкам доходов бюджета Уинского муниципального округа на 2020 год</t>
  </si>
  <si>
    <t>Изменения 27.02.2020</t>
  </si>
  <si>
    <t>4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</si>
  <si>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</si>
  <si>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</si>
  <si>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</si>
  <si>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</si>
  <si>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</si>
  <si>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</si>
  <si>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000 2 02 35 502 04 0000 150 </t>
  </si>
  <si>
    <t xml:space="preserve">000 2 02 35 502 00 0000 150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</si>
  <si>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</si>
  <si>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</si>
  <si>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000 2 02 25 519 00 0000 150 </t>
  </si>
  <si>
    <t xml:space="preserve">000 2 02 25 519 04 0000 150 </t>
  </si>
  <si>
    <t>Субсидия бюджетам городских округов на поддержку отрасли культуры</t>
  </si>
  <si>
    <t>Субсидия бюджетам на поддержку отрасли культуры</t>
  </si>
  <si>
    <t>Иные межбюджетные трансферты на организацию занятий физической культурой в образовательных организациях</t>
  </si>
  <si>
    <t xml:space="preserve">000 2 02 25 497 04 0000 150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</si>
  <si>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</si>
  <si>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</si>
  <si>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</si>
  <si>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на реализацию проекта инициативного бюджетирования «Спортивный веревочный комплекс «Преодоление»</t>
  </si>
  <si>
    <t>Субсидии на реализацию проекта инициативного бюджетирования «Текущий ремонт водопроводных сетей в с. Верхний Сып: по ул. Заводская от дома № 1 до дома № 27; от водонапорной башни до дома № 1 ул. Новая; от дома № 1 ул. Новая до дома № 14 ул. Молодежная»</t>
  </si>
  <si>
    <t>Субсидии на реализацию проекта инициативного бюджетирования «Устройство стелы и постамента «Памяти павшим землякам» в д. Чесноковка»</t>
  </si>
  <si>
    <t xml:space="preserve">000 2 02 25 467 00 0000 150 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</si>
  <si>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</si>
  <si>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</si>
  <si>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</si>
  <si>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Иные межбюджетные трансферты на обеспечение жильем молодых семей</t>
  </si>
  <si>
    <t>Субсидия на устройство спортивных площадок и их оснащение</t>
  </si>
  <si>
    <t>Субсидия на приведение в нормативное состояние помещений, приобретение и установку модульных конструкций</t>
  </si>
  <si>
    <t>Субсидия на реализацию мероприятий в сфере молодежной политики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</si>
  <si>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</si>
  <si>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000 1 16 10 032 04 0000 140 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</si>
  <si>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</si>
  <si>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Изменения 23.04.2020</t>
  </si>
  <si>
    <t>5</t>
  </si>
  <si>
    <t>Субвенции на организацию мероприятий при осуществлении деятельности по обращению с животными без владельцев</t>
  </si>
  <si>
    <t>Иные дотации на компенсацию выпадающих доходов в случае отмены единого налога на вмененный доход</t>
  </si>
  <si>
    <t>Субсидии на разработку генерального плана, правил землепользования и застройки Уинского муниципального округа</t>
  </si>
  <si>
    <t>Субсидии на ремонт здания детского сада МБОУ "Аспинская СОШ"</t>
  </si>
  <si>
    <t>Субсидии на ремонт здания МБОУ "Уинская СОШ"</t>
  </si>
  <si>
    <t>Субсидии на ремонт здания школы МБОУ "Аспинская СОШ"</t>
  </si>
  <si>
    <t>Субсидии на ремонт здания МКДОУ "Уинский детский сад "Улыбка"</t>
  </si>
  <si>
    <t>Изменения 28.05.2020</t>
  </si>
  <si>
    <t>Иные межбюджетные трансферты на обеспечение малоимущих семей, имеющих детей в возрасте от 3 до 7 лет, наборами продуктов питания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</si>
  <si>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ФГОС</t>
  </si>
  <si>
    <t>Субсидии на ремонт здания школы МБОУ "Судинская СОШ"</t>
  </si>
  <si>
    <t>Субсидии на ремонт здания детского сада МБОУ "Судинская СОШ"</t>
  </si>
  <si>
    <t>Субсидии на реализацию программ развития преобразованных муниципальных образований (Устройство дренажа на объекте «Основная общеобразовательная школа на 500 учащихся в с. Уинское Пермского края»)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</si>
  <si>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</si>
  <si>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Субсидия на софинансирование муниципальных программ, приоритетных муниципальных проектов, инвестиционных проектов муниципальных образований (ФСР с учетом капвложений) (Газификация жилого фонда с. Уинское. Распределительные газопроводы 7-я очередь)</t>
  </si>
  <si>
    <t>Субсидии на устройство мест захоронения на объекте - Православное и мусульманское кладбище на территории Уинского сельского поселения</t>
  </si>
  <si>
    <t>Изменения 23.07.2020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</si>
  <si>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</si>
  <si>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</si>
  <si>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Изменения 27.08.2020</t>
  </si>
  <si>
    <t>Субсидия на улучшение качества систем теплоснабжения на территориях муниципальных образований Пермского края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</si>
  <si>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организациях</t>
  </si>
  <si>
    <t xml:space="preserve">000 2 02 45 303 04 0000 150 </t>
  </si>
  <si>
    <t xml:space="preserve">000 2 02 45 303 00 0000 150 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</si>
  <si>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</si>
  <si>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</si>
  <si>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Изменения 22.10.2020</t>
  </si>
  <si>
    <t>Иные межбюджетные трансферты  на реализацию мероприятий по профилактике безопасности дорожного движения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</si>
  <si>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</si>
  <si>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</si>
  <si>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000 1 13 02 990 00 0000 130</t>
  </si>
  <si>
    <t>000 1 13 02 994 04 0000 130</t>
  </si>
  <si>
    <t>Изменения 26.11.2020</t>
  </si>
  <si>
    <t>Иные межбюджетные трансферты  на выплату единовременных премий "Гордость Пермского края"</t>
  </si>
  <si>
    <t>Изменения 17.12.2020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</si>
  <si>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</si>
  <si>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</si>
  <si>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000 1 01 02 040 01 0000 110 </t>
  </si>
  <si>
    <t>Налог на доходы физических лиц в виде фик
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</si>
  <si>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000 1 05 02 000 02 0000 110 </t>
  </si>
  <si>
    <t xml:space="preserve">000 1 05 02 010 02 0000 110 </t>
  </si>
  <si>
    <t>Единый налог на вмененный доход для отдельных видов деятельности</t>
  </si>
  <si>
    <t xml:space="preserve">000 1 16 01 000 01 0000 140 </t>
  </si>
  <si>
    <t xml:space="preserve">000 1 16 01 050 01 0000 140 </t>
  </si>
  <si>
    <t xml:space="preserve">000 1 16 01 053 01 0000 140 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</si>
  <si>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</si>
  <si>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</si>
  <si>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</si>
  <si>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</si>
  <si>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</si>
  <si>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</si>
  <si>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</si>
  <si>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</si>
  <si>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</si>
  <si>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</si>
  <si>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</si>
  <si>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000 1 16 01 080 01 0000 140 </t>
  </si>
  <si>
    <t xml:space="preserve">000 1 16 01 083 01 0000 140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</si>
  <si>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</si>
  <si>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</si>
  <si>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000 1 16 01 140 01 0000 140 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</si>
  <si>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</si>
  <si>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</si>
  <si>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</si>
  <si>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</si>
  <si>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 xml:space="preserve">000 1 16 01 153 01 0000 140 </t>
  </si>
  <si>
    <t xml:space="preserve">000 1 16 01 170 01 0000 140 </t>
  </si>
  <si>
    <t xml:space="preserve">000 1 16 01 173 01 0000 140 </t>
  </si>
  <si>
    <t xml:space="preserve">000 1 16 01 190 01 0000 140 </t>
  </si>
  <si>
    <t xml:space="preserve">000 1 16 01 193 01 0000 140 </t>
  </si>
  <si>
    <t xml:space="preserve">000 1 16 01 200 01 0000 140 </t>
  </si>
  <si>
    <t xml:space="preserve">000 1 16 01 203 01 0000 140 </t>
  </si>
  <si>
    <t xml:space="preserve">000 1 16 01 330 00 0000 140 </t>
  </si>
  <si>
    <t xml:space="preserve">000 1 16 01 333 01 0000 140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</si>
  <si>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</si>
  <si>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</si>
  <si>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</si>
  <si>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</si>
  <si>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</si>
  <si>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</si>
  <si>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</si>
  <si>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</si>
  <si>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</si>
  <si>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</si>
  <si>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000 1 16 07 010 04 0000 140 </t>
  </si>
  <si>
    <t xml:space="preserve">000 1 16 07 000 00 0000 140 </t>
  </si>
  <si>
    <t xml:space="preserve">000 1 16 07 010 00 0000 140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</si>
  <si>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</si>
  <si>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</si>
  <si>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000 1 16 10 120 00 0000 140 </t>
  </si>
  <si>
    <t xml:space="preserve">000 1 16 10 123 01 0000 140 </t>
  </si>
  <si>
    <t xml:space="preserve">000 1 16 10 129 01 0000 140 </t>
  </si>
  <si>
    <t xml:space="preserve">000 1 16 11 000 01 0000 140 </t>
  </si>
  <si>
    <t xml:space="preserve">000 1 16 11 050 01 0000 140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</si>
  <si>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</si>
  <si>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</si>
  <si>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</si>
  <si>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</si>
  <si>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</si>
  <si>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от 17 декабря 2020 г. № 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</si>
</sst>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Border="1" applyAlignment="1">
      <alignment wrapText="1"/>
    </xf>
    <xf numFmtId="0" fontId="6" fillId="0" borderId="2" xfId="0" applyFont="1" applyBorder="1"/>
    <xf numFmtId="49" fontId="4" fillId="2" borderId="1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9"/>
  <sheetViews>
    <sheetView tabSelected="1" workbookViewId="0">
      <selection activeCell="N8" sqref="N8"/>
    </sheetView>
  </sheetViews>
  <sheetFormatPr defaultColWidth="9.109375" defaultRowHeight="18" customHeight="1" x14ac:dyDescent="0.35"/>
  <cols>
    <col min="1" max="1" width="35.6640625" style="4" bestFit="1" customWidth="1"/>
    <col min="2" max="2" width="92.5546875" style="4" bestFit="1" customWidth="1"/>
    <col min="3" max="3" width="20" style="4" hidden="1" customWidth="1"/>
    <col min="4" max="5" width="18" style="4" hidden="1" customWidth="1"/>
    <col min="6" max="8" width="16.44140625" style="4" hidden="1" customWidth="1"/>
    <col min="9" max="9" width="15.109375" style="4" hidden="1" customWidth="1"/>
    <col min="10" max="10" width="16.44140625" style="4" hidden="1" customWidth="1"/>
    <col min="11" max="11" width="17.33203125" style="4" hidden="1" customWidth="1"/>
    <col min="12" max="12" width="41.33203125" style="4" bestFit="1" customWidth="1"/>
    <col min="13" max="16384" width="9.109375" style="4"/>
  </cols>
  <sheetData>
    <row r="1" spans="1:12" x14ac:dyDescent="0.35">
      <c r="A1" s="3"/>
      <c r="B1" s="3"/>
      <c r="C1" s="16"/>
      <c r="D1" s="16"/>
      <c r="E1" s="16"/>
      <c r="F1" s="16"/>
      <c r="G1" s="16"/>
      <c r="H1" s="16"/>
      <c r="I1" s="16"/>
      <c r="J1" s="16"/>
      <c r="K1" s="16"/>
      <c r="L1" s="16" t="s">
        <v>246</v>
      </c>
    </row>
    <row r="2" spans="1:12" x14ac:dyDescent="0.35">
      <c r="A2" s="3"/>
      <c r="B2" s="3"/>
      <c r="C2" s="16"/>
      <c r="D2" s="16"/>
      <c r="E2" s="16"/>
      <c r="F2" s="16"/>
      <c r="G2" s="16"/>
      <c r="H2" s="16"/>
      <c r="I2" s="16"/>
      <c r="J2" s="16"/>
      <c r="K2" s="16"/>
      <c r="L2" s="16" t="s">
        <v>0</v>
      </c>
    </row>
    <row r="3" spans="1:12" x14ac:dyDescent="0.3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 t="s">
        <v>1</v>
      </c>
    </row>
    <row r="4" spans="1:12" x14ac:dyDescent="0.35">
      <c r="A4" s="3"/>
      <c r="B4" s="3"/>
      <c r="C4" s="16"/>
      <c r="D4" s="16"/>
      <c r="E4" s="16"/>
      <c r="F4" s="16"/>
      <c r="G4" s="16"/>
      <c r="H4" s="16"/>
      <c r="I4" s="16"/>
      <c r="J4" s="16"/>
      <c r="K4" s="16"/>
      <c r="L4" s="16" t="s">
        <v>410</v>
      </c>
    </row>
    <row r="5" spans="1:12" x14ac:dyDescent="0.35">
      <c r="A5" s="24" t="s">
        <v>273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7" spans="1:12" ht="15" customHeight="1" x14ac:dyDescent="0.35">
      <c r="A7" s="22" t="s">
        <v>214</v>
      </c>
      <c r="B7" s="22" t="s">
        <v>215</v>
      </c>
      <c r="C7" s="22" t="s">
        <v>216</v>
      </c>
      <c r="D7" s="22" t="s">
        <v>274</v>
      </c>
      <c r="E7" s="22" t="s">
        <v>309</v>
      </c>
      <c r="F7" s="22" t="s">
        <v>318</v>
      </c>
      <c r="G7" s="22" t="s">
        <v>327</v>
      </c>
      <c r="H7" s="22" t="s">
        <v>330</v>
      </c>
      <c r="I7" s="22" t="s">
        <v>337</v>
      </c>
      <c r="J7" s="22" t="s">
        <v>343</v>
      </c>
      <c r="K7" s="22" t="s">
        <v>345</v>
      </c>
      <c r="L7" s="22" t="s">
        <v>216</v>
      </c>
    </row>
    <row r="8" spans="1:12" ht="15" customHeight="1" x14ac:dyDescent="0.35">
      <c r="A8" s="22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24.75" customHeight="1" x14ac:dyDescent="0.35">
      <c r="A9" s="22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8.45" customHeight="1" x14ac:dyDescent="0.35">
      <c r="A10" s="1" t="s">
        <v>2</v>
      </c>
      <c r="B10" s="1" t="s">
        <v>3</v>
      </c>
      <c r="C10" s="1" t="s">
        <v>4</v>
      </c>
      <c r="D10" s="1" t="s">
        <v>275</v>
      </c>
      <c r="E10" s="1" t="s">
        <v>310</v>
      </c>
      <c r="F10" s="1"/>
      <c r="G10" s="1"/>
      <c r="H10" s="1"/>
      <c r="I10" s="1"/>
      <c r="J10" s="1"/>
      <c r="K10" s="1"/>
      <c r="L10" s="1" t="s">
        <v>4</v>
      </c>
    </row>
    <row r="11" spans="1:12" s="2" customFormat="1" ht="31.5" customHeight="1" x14ac:dyDescent="0.35">
      <c r="A11" s="5"/>
      <c r="B11" s="6" t="s">
        <v>5</v>
      </c>
      <c r="C11" s="19">
        <f t="shared" ref="C11:K11" si="0">C12+C128</f>
        <v>450487586.82999998</v>
      </c>
      <c r="D11" s="19">
        <f t="shared" si="0"/>
        <v>21936834.27</v>
      </c>
      <c r="E11" s="19">
        <f t="shared" si="0"/>
        <v>10170551.219999999</v>
      </c>
      <c r="F11" s="19">
        <f t="shared" si="0"/>
        <v>2393865.66</v>
      </c>
      <c r="G11" s="19">
        <f t="shared" si="0"/>
        <v>5260041.9400000004</v>
      </c>
      <c r="H11" s="19">
        <f t="shared" si="0"/>
        <v>7155130.1799999997</v>
      </c>
      <c r="I11" s="19">
        <f t="shared" si="0"/>
        <v>134257.95000000001</v>
      </c>
      <c r="J11" s="19">
        <f t="shared" si="0"/>
        <v>2438872.5499999998</v>
      </c>
      <c r="K11" s="19">
        <f t="shared" si="0"/>
        <v>3208339.2699999996</v>
      </c>
      <c r="L11" s="19">
        <f>C11+D11+E11+F11+G11+H11+I11+J11+K11</f>
        <v>503185479.86999995</v>
      </c>
    </row>
    <row r="12" spans="1:12" ht="31.5" customHeight="1" x14ac:dyDescent="0.35">
      <c r="A12" s="5" t="s">
        <v>6</v>
      </c>
      <c r="B12" s="6" t="s">
        <v>7</v>
      </c>
      <c r="C12" s="19">
        <f t="shared" ref="C12:H12" si="1">C13+C19+C29+C36+C47+C50+C68+C74+C83+C92</f>
        <v>71033700</v>
      </c>
      <c r="D12" s="19">
        <f t="shared" si="1"/>
        <v>0</v>
      </c>
      <c r="E12" s="19">
        <f t="shared" si="1"/>
        <v>0</v>
      </c>
      <c r="F12" s="19">
        <f t="shared" si="1"/>
        <v>1827610</v>
      </c>
      <c r="G12" s="19">
        <f t="shared" si="1"/>
        <v>-449357.04</v>
      </c>
      <c r="H12" s="19">
        <f t="shared" si="1"/>
        <v>615730.18000000005</v>
      </c>
      <c r="I12" s="19">
        <f t="shared" ref="I12:J12" si="2">I13+I19+I29+I36+I47+I50+I68+I74+I83+I92</f>
        <v>0</v>
      </c>
      <c r="J12" s="19">
        <f t="shared" si="2"/>
        <v>0</v>
      </c>
      <c r="K12" s="19">
        <f t="shared" ref="K12" si="3">K13+K19+K29+K36+K47+K50+K68+K74+K83+K92</f>
        <v>3368339.2699999996</v>
      </c>
      <c r="L12" s="19">
        <f t="shared" ref="L12:L79" si="4">C12+D12+E12+F12+G12+H12+I12+J12+K12</f>
        <v>76396022.409999996</v>
      </c>
    </row>
    <row r="13" spans="1:12" ht="30.75" customHeight="1" x14ac:dyDescent="0.35">
      <c r="A13" s="5" t="s">
        <v>8</v>
      </c>
      <c r="B13" s="6" t="s">
        <v>9</v>
      </c>
      <c r="C13" s="19">
        <f t="shared" ref="C13:K13" si="5">C14</f>
        <v>19948000</v>
      </c>
      <c r="D13" s="19">
        <f t="shared" si="5"/>
        <v>0</v>
      </c>
      <c r="E13" s="19">
        <f t="shared" si="5"/>
        <v>0</v>
      </c>
      <c r="F13" s="19">
        <f t="shared" si="5"/>
        <v>0</v>
      </c>
      <c r="G13" s="19">
        <f t="shared" si="5"/>
        <v>0</v>
      </c>
      <c r="H13" s="19">
        <f t="shared" si="5"/>
        <v>615730.18000000005</v>
      </c>
      <c r="I13" s="19">
        <f t="shared" si="5"/>
        <v>0</v>
      </c>
      <c r="J13" s="19">
        <f t="shared" si="5"/>
        <v>0</v>
      </c>
      <c r="K13" s="19">
        <f t="shared" si="5"/>
        <v>1657500</v>
      </c>
      <c r="L13" s="19">
        <f t="shared" si="4"/>
        <v>22221230.18</v>
      </c>
    </row>
    <row r="14" spans="1:12" ht="27.75" customHeight="1" x14ac:dyDescent="0.35">
      <c r="A14" s="7" t="s">
        <v>10</v>
      </c>
      <c r="B14" s="8" t="s">
        <v>11</v>
      </c>
      <c r="C14" s="20">
        <f t="shared" ref="C14:H14" si="6">C15+C17</f>
        <v>19948000</v>
      </c>
      <c r="D14" s="20">
        <f t="shared" si="6"/>
        <v>0</v>
      </c>
      <c r="E14" s="20">
        <f t="shared" si="6"/>
        <v>0</v>
      </c>
      <c r="F14" s="20">
        <f t="shared" si="6"/>
        <v>0</v>
      </c>
      <c r="G14" s="20">
        <f t="shared" si="6"/>
        <v>0</v>
      </c>
      <c r="H14" s="20">
        <f t="shared" si="6"/>
        <v>615730.18000000005</v>
      </c>
      <c r="I14" s="20">
        <f t="shared" ref="I14:J14" si="7">I15+I17</f>
        <v>0</v>
      </c>
      <c r="J14" s="20">
        <f t="shared" si="7"/>
        <v>0</v>
      </c>
      <c r="K14" s="20">
        <f>K15+K17+K16+K18</f>
        <v>1657500</v>
      </c>
      <c r="L14" s="20">
        <f t="shared" si="4"/>
        <v>22221230.18</v>
      </c>
    </row>
    <row r="15" spans="1:12" ht="72" x14ac:dyDescent="0.35">
      <c r="A15" s="7" t="s">
        <v>12</v>
      </c>
      <c r="B15" s="8" t="s">
        <v>13</v>
      </c>
      <c r="C15" s="20">
        <v>19788000</v>
      </c>
      <c r="D15" s="20">
        <v>0</v>
      </c>
      <c r="E15" s="20">
        <v>0</v>
      </c>
      <c r="F15" s="20">
        <v>0</v>
      </c>
      <c r="G15" s="20">
        <v>0</v>
      </c>
      <c r="H15" s="20">
        <v>615730.18000000005</v>
      </c>
      <c r="I15" s="20">
        <v>0</v>
      </c>
      <c r="J15" s="20">
        <v>0</v>
      </c>
      <c r="K15" s="20">
        <v>1657500</v>
      </c>
      <c r="L15" s="20">
        <f t="shared" si="4"/>
        <v>22061230.18</v>
      </c>
    </row>
    <row r="16" spans="1:12" ht="108" x14ac:dyDescent="0.35">
      <c r="A16" s="7" t="s">
        <v>346</v>
      </c>
      <c r="B16" s="8" t="s">
        <v>347</v>
      </c>
      <c r="C16" s="20"/>
      <c r="D16" s="20"/>
      <c r="E16" s="20"/>
      <c r="F16" s="20"/>
      <c r="G16" s="20"/>
      <c r="H16" s="20"/>
      <c r="I16" s="20"/>
      <c r="J16" s="20"/>
      <c r="K16" s="20">
        <v>29807.22</v>
      </c>
      <c r="L16" s="20">
        <f t="shared" si="4"/>
        <v>29807.22</v>
      </c>
    </row>
    <row r="17" spans="1:12" ht="36" x14ac:dyDescent="0.35">
      <c r="A17" s="7" t="s">
        <v>14</v>
      </c>
      <c r="B17" s="8" t="s">
        <v>15</v>
      </c>
      <c r="C17" s="20">
        <v>160000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-32767.22</v>
      </c>
      <c r="L17" s="20">
        <f t="shared" si="4"/>
        <v>127232.78</v>
      </c>
    </row>
    <row r="18" spans="1:12" ht="90" x14ac:dyDescent="0.35">
      <c r="A18" s="7" t="s">
        <v>348</v>
      </c>
      <c r="B18" s="8" t="s">
        <v>349</v>
      </c>
      <c r="C18" s="20"/>
      <c r="D18" s="20"/>
      <c r="E18" s="20"/>
      <c r="F18" s="20"/>
      <c r="G18" s="20"/>
      <c r="H18" s="20"/>
      <c r="I18" s="20"/>
      <c r="J18" s="20"/>
      <c r="K18" s="20">
        <v>2960</v>
      </c>
      <c r="L18" s="20">
        <f t="shared" si="4"/>
        <v>2960</v>
      </c>
    </row>
    <row r="19" spans="1:12" ht="34.799999999999997" x14ac:dyDescent="0.35">
      <c r="A19" s="5" t="s">
        <v>16</v>
      </c>
      <c r="B19" s="6" t="s">
        <v>17</v>
      </c>
      <c r="C19" s="19">
        <f t="shared" ref="C19:K19" si="8">C20</f>
        <v>7997000</v>
      </c>
      <c r="D19" s="19">
        <f t="shared" si="8"/>
        <v>0</v>
      </c>
      <c r="E19" s="19">
        <f t="shared" si="8"/>
        <v>0</v>
      </c>
      <c r="F19" s="19">
        <f t="shared" si="8"/>
        <v>0</v>
      </c>
      <c r="G19" s="19">
        <f t="shared" si="8"/>
        <v>0</v>
      </c>
      <c r="H19" s="19">
        <f t="shared" si="8"/>
        <v>0</v>
      </c>
      <c r="I19" s="19">
        <f t="shared" si="8"/>
        <v>0</v>
      </c>
      <c r="J19" s="19">
        <f t="shared" si="8"/>
        <v>0</v>
      </c>
      <c r="K19" s="19">
        <f t="shared" si="8"/>
        <v>0</v>
      </c>
      <c r="L19" s="19">
        <f t="shared" si="4"/>
        <v>7997000</v>
      </c>
    </row>
    <row r="20" spans="1:12" ht="36" x14ac:dyDescent="0.35">
      <c r="A20" s="7" t="s">
        <v>18</v>
      </c>
      <c r="B20" s="8" t="s">
        <v>19</v>
      </c>
      <c r="C20" s="20">
        <f t="shared" ref="C20:H20" si="9">C21+C23+C25+C27</f>
        <v>7997000</v>
      </c>
      <c r="D20" s="20">
        <f t="shared" si="9"/>
        <v>0</v>
      </c>
      <c r="E20" s="20">
        <f t="shared" si="9"/>
        <v>0</v>
      </c>
      <c r="F20" s="20">
        <f t="shared" si="9"/>
        <v>0</v>
      </c>
      <c r="G20" s="20">
        <f t="shared" si="9"/>
        <v>0</v>
      </c>
      <c r="H20" s="20">
        <f t="shared" si="9"/>
        <v>0</v>
      </c>
      <c r="I20" s="20">
        <f t="shared" ref="I20:J20" si="10">I21+I23+I25+I27</f>
        <v>0</v>
      </c>
      <c r="J20" s="20">
        <f t="shared" si="10"/>
        <v>0</v>
      </c>
      <c r="K20" s="20">
        <f t="shared" ref="K20" si="11">K21+K23+K25+K27</f>
        <v>0</v>
      </c>
      <c r="L20" s="20">
        <f t="shared" si="4"/>
        <v>7997000</v>
      </c>
    </row>
    <row r="21" spans="1:12" ht="72" x14ac:dyDescent="0.35">
      <c r="A21" s="7" t="s">
        <v>20</v>
      </c>
      <c r="B21" s="8" t="s">
        <v>21</v>
      </c>
      <c r="C21" s="20">
        <f t="shared" ref="C21:K21" si="12">C22</f>
        <v>3614000</v>
      </c>
      <c r="D21" s="20">
        <f t="shared" si="12"/>
        <v>0</v>
      </c>
      <c r="E21" s="20">
        <f t="shared" si="12"/>
        <v>0</v>
      </c>
      <c r="F21" s="20">
        <f t="shared" si="12"/>
        <v>0</v>
      </c>
      <c r="G21" s="20">
        <f t="shared" si="12"/>
        <v>0</v>
      </c>
      <c r="H21" s="20">
        <f t="shared" si="12"/>
        <v>0</v>
      </c>
      <c r="I21" s="20">
        <f t="shared" si="12"/>
        <v>0</v>
      </c>
      <c r="J21" s="20">
        <f t="shared" si="12"/>
        <v>0</v>
      </c>
      <c r="K21" s="20">
        <f t="shared" si="12"/>
        <v>0</v>
      </c>
      <c r="L21" s="20">
        <f t="shared" si="4"/>
        <v>3614000</v>
      </c>
    </row>
    <row r="22" spans="1:12" ht="108" x14ac:dyDescent="0.35">
      <c r="A22" s="7" t="s">
        <v>22</v>
      </c>
      <c r="B22" s="8" t="s">
        <v>23</v>
      </c>
      <c r="C22" s="20">
        <v>3614000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f t="shared" si="4"/>
        <v>3614000</v>
      </c>
    </row>
    <row r="23" spans="1:12" ht="90" x14ac:dyDescent="0.35">
      <c r="A23" s="7" t="s">
        <v>24</v>
      </c>
      <c r="B23" s="8" t="s">
        <v>25</v>
      </c>
      <c r="C23" s="20">
        <f t="shared" ref="C23:K23" si="13">C24</f>
        <v>28000</v>
      </c>
      <c r="D23" s="20">
        <f t="shared" si="13"/>
        <v>0</v>
      </c>
      <c r="E23" s="20">
        <f t="shared" si="13"/>
        <v>0</v>
      </c>
      <c r="F23" s="20">
        <f t="shared" si="13"/>
        <v>0</v>
      </c>
      <c r="G23" s="20">
        <f t="shared" si="13"/>
        <v>0</v>
      </c>
      <c r="H23" s="20">
        <f t="shared" si="13"/>
        <v>0</v>
      </c>
      <c r="I23" s="20">
        <f t="shared" si="13"/>
        <v>0</v>
      </c>
      <c r="J23" s="20">
        <f t="shared" si="13"/>
        <v>0</v>
      </c>
      <c r="K23" s="20">
        <f t="shared" si="13"/>
        <v>0</v>
      </c>
      <c r="L23" s="20">
        <f t="shared" si="4"/>
        <v>28000</v>
      </c>
    </row>
    <row r="24" spans="1:12" ht="126" x14ac:dyDescent="0.35">
      <c r="A24" s="7" t="s">
        <v>26</v>
      </c>
      <c r="B24" s="8" t="s">
        <v>27</v>
      </c>
      <c r="C24" s="20">
        <v>28000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f t="shared" si="4"/>
        <v>28000</v>
      </c>
    </row>
    <row r="25" spans="1:12" ht="72" x14ac:dyDescent="0.35">
      <c r="A25" s="7" t="s">
        <v>28</v>
      </c>
      <c r="B25" s="8" t="s">
        <v>29</v>
      </c>
      <c r="C25" s="20">
        <f t="shared" ref="C25:K25" si="14">C26</f>
        <v>4998000</v>
      </c>
      <c r="D25" s="20">
        <f t="shared" si="14"/>
        <v>0</v>
      </c>
      <c r="E25" s="20">
        <f t="shared" si="14"/>
        <v>0</v>
      </c>
      <c r="F25" s="20">
        <f t="shared" si="14"/>
        <v>0</v>
      </c>
      <c r="G25" s="20">
        <f t="shared" si="14"/>
        <v>0</v>
      </c>
      <c r="H25" s="20">
        <f t="shared" si="14"/>
        <v>0</v>
      </c>
      <c r="I25" s="20">
        <f t="shared" si="14"/>
        <v>0</v>
      </c>
      <c r="J25" s="20">
        <f t="shared" si="14"/>
        <v>0</v>
      </c>
      <c r="K25" s="20">
        <f t="shared" si="14"/>
        <v>0</v>
      </c>
      <c r="L25" s="20">
        <f t="shared" si="4"/>
        <v>4998000</v>
      </c>
    </row>
    <row r="26" spans="1:12" ht="108" x14ac:dyDescent="0.35">
      <c r="A26" s="7" t="s">
        <v>30</v>
      </c>
      <c r="B26" s="8" t="s">
        <v>31</v>
      </c>
      <c r="C26" s="20">
        <v>4998000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f t="shared" si="4"/>
        <v>4998000</v>
      </c>
    </row>
    <row r="27" spans="1:12" ht="72" x14ac:dyDescent="0.35">
      <c r="A27" s="7" t="s">
        <v>32</v>
      </c>
      <c r="B27" s="8" t="s">
        <v>33</v>
      </c>
      <c r="C27" s="20">
        <f t="shared" ref="C27:K27" si="15">C28</f>
        <v>-643000</v>
      </c>
      <c r="D27" s="20">
        <f t="shared" si="15"/>
        <v>0</v>
      </c>
      <c r="E27" s="20">
        <f t="shared" si="15"/>
        <v>0</v>
      </c>
      <c r="F27" s="20">
        <f t="shared" si="15"/>
        <v>0</v>
      </c>
      <c r="G27" s="20">
        <f t="shared" si="15"/>
        <v>0</v>
      </c>
      <c r="H27" s="20">
        <f t="shared" si="15"/>
        <v>0</v>
      </c>
      <c r="I27" s="20">
        <f t="shared" si="15"/>
        <v>0</v>
      </c>
      <c r="J27" s="20">
        <f t="shared" si="15"/>
        <v>0</v>
      </c>
      <c r="K27" s="20">
        <f t="shared" si="15"/>
        <v>0</v>
      </c>
      <c r="L27" s="20">
        <f t="shared" si="4"/>
        <v>-643000</v>
      </c>
    </row>
    <row r="28" spans="1:12" ht="108" x14ac:dyDescent="0.35">
      <c r="A28" s="7" t="s">
        <v>34</v>
      </c>
      <c r="B28" s="8" t="s">
        <v>35</v>
      </c>
      <c r="C28" s="20">
        <v>-643000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f t="shared" si="4"/>
        <v>-643000</v>
      </c>
    </row>
    <row r="29" spans="1:12" ht="30.75" customHeight="1" x14ac:dyDescent="0.35">
      <c r="A29" s="5" t="s">
        <v>36</v>
      </c>
      <c r="B29" s="6" t="s">
        <v>37</v>
      </c>
      <c r="C29" s="19">
        <f t="shared" ref="C29:H29" si="16">C32+C34</f>
        <v>255700</v>
      </c>
      <c r="D29" s="19">
        <f t="shared" si="16"/>
        <v>0</v>
      </c>
      <c r="E29" s="19">
        <f t="shared" si="16"/>
        <v>0</v>
      </c>
      <c r="F29" s="19">
        <f t="shared" si="16"/>
        <v>0</v>
      </c>
      <c r="G29" s="19">
        <f t="shared" si="16"/>
        <v>0</v>
      </c>
      <c r="H29" s="19">
        <f t="shared" si="16"/>
        <v>0</v>
      </c>
      <c r="I29" s="19">
        <f t="shared" ref="I29:J29" si="17">I32+I34</f>
        <v>0</v>
      </c>
      <c r="J29" s="19">
        <f t="shared" si="17"/>
        <v>0</v>
      </c>
      <c r="K29" s="19">
        <f>K32+K34+K30</f>
        <v>805166.86</v>
      </c>
      <c r="L29" s="19">
        <f t="shared" si="4"/>
        <v>1060866.8599999999</v>
      </c>
    </row>
    <row r="30" spans="1:12" ht="30.75" customHeight="1" x14ac:dyDescent="0.35">
      <c r="A30" s="7" t="s">
        <v>350</v>
      </c>
      <c r="B30" s="8" t="s">
        <v>352</v>
      </c>
      <c r="C30" s="19"/>
      <c r="D30" s="19"/>
      <c r="E30" s="19"/>
      <c r="F30" s="19"/>
      <c r="G30" s="19"/>
      <c r="H30" s="19"/>
      <c r="I30" s="19"/>
      <c r="J30" s="19"/>
      <c r="K30" s="20">
        <f>K31</f>
        <v>603850.34</v>
      </c>
      <c r="L30" s="20">
        <f t="shared" si="4"/>
        <v>603850.34</v>
      </c>
    </row>
    <row r="31" spans="1:12" ht="30.75" customHeight="1" x14ac:dyDescent="0.35">
      <c r="A31" s="7" t="s">
        <v>351</v>
      </c>
      <c r="B31" s="8" t="s">
        <v>352</v>
      </c>
      <c r="C31" s="19"/>
      <c r="D31" s="19"/>
      <c r="E31" s="19"/>
      <c r="F31" s="19"/>
      <c r="G31" s="19"/>
      <c r="H31" s="19"/>
      <c r="I31" s="19"/>
      <c r="J31" s="19"/>
      <c r="K31" s="20">
        <v>603850.34</v>
      </c>
      <c r="L31" s="20">
        <f t="shared" si="4"/>
        <v>603850.34</v>
      </c>
    </row>
    <row r="32" spans="1:12" ht="30" customHeight="1" x14ac:dyDescent="0.35">
      <c r="A32" s="7" t="s">
        <v>38</v>
      </c>
      <c r="B32" s="8" t="s">
        <v>39</v>
      </c>
      <c r="C32" s="20">
        <f t="shared" ref="C32:K32" si="18">C33</f>
        <v>102000</v>
      </c>
      <c r="D32" s="20">
        <f t="shared" si="18"/>
        <v>0</v>
      </c>
      <c r="E32" s="20">
        <f t="shared" si="18"/>
        <v>0</v>
      </c>
      <c r="F32" s="20">
        <f t="shared" si="18"/>
        <v>0</v>
      </c>
      <c r="G32" s="20">
        <f t="shared" si="18"/>
        <v>0</v>
      </c>
      <c r="H32" s="20">
        <f t="shared" si="18"/>
        <v>0</v>
      </c>
      <c r="I32" s="20">
        <f t="shared" si="18"/>
        <v>0</v>
      </c>
      <c r="J32" s="20">
        <f t="shared" si="18"/>
        <v>0</v>
      </c>
      <c r="K32" s="20">
        <f t="shared" si="18"/>
        <v>-23183.48</v>
      </c>
      <c r="L32" s="20">
        <f t="shared" si="4"/>
        <v>78816.52</v>
      </c>
    </row>
    <row r="33" spans="1:12" ht="31.5" customHeight="1" x14ac:dyDescent="0.35">
      <c r="A33" s="7" t="s">
        <v>40</v>
      </c>
      <c r="B33" s="8" t="s">
        <v>39</v>
      </c>
      <c r="C33" s="20">
        <v>102000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-23183.48</v>
      </c>
      <c r="L33" s="20">
        <f t="shared" si="4"/>
        <v>78816.52</v>
      </c>
    </row>
    <row r="34" spans="1:12" x14ac:dyDescent="0.35">
      <c r="A34" s="7" t="s">
        <v>41</v>
      </c>
      <c r="B34" s="8" t="s">
        <v>42</v>
      </c>
      <c r="C34" s="20">
        <f t="shared" ref="C34:K34" si="19">C35</f>
        <v>153700</v>
      </c>
      <c r="D34" s="20">
        <f t="shared" si="19"/>
        <v>0</v>
      </c>
      <c r="E34" s="20">
        <f t="shared" si="19"/>
        <v>0</v>
      </c>
      <c r="F34" s="20">
        <f t="shared" si="19"/>
        <v>0</v>
      </c>
      <c r="G34" s="20">
        <f t="shared" si="19"/>
        <v>0</v>
      </c>
      <c r="H34" s="20">
        <f t="shared" si="19"/>
        <v>0</v>
      </c>
      <c r="I34" s="20">
        <f t="shared" si="19"/>
        <v>0</v>
      </c>
      <c r="J34" s="20">
        <f t="shared" si="19"/>
        <v>0</v>
      </c>
      <c r="K34" s="20">
        <f t="shared" si="19"/>
        <v>224500</v>
      </c>
      <c r="L34" s="20">
        <f t="shared" si="4"/>
        <v>378200</v>
      </c>
    </row>
    <row r="35" spans="1:12" ht="36" x14ac:dyDescent="0.35">
      <c r="A35" s="7" t="s">
        <v>43</v>
      </c>
      <c r="B35" s="8" t="s">
        <v>44</v>
      </c>
      <c r="C35" s="20">
        <v>153700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224500</v>
      </c>
      <c r="L35" s="20">
        <f t="shared" si="4"/>
        <v>378200</v>
      </c>
    </row>
    <row r="36" spans="1:12" ht="28.5" customHeight="1" x14ac:dyDescent="0.35">
      <c r="A36" s="5" t="s">
        <v>45</v>
      </c>
      <c r="B36" s="6" t="s">
        <v>46</v>
      </c>
      <c r="C36" s="19">
        <f t="shared" ref="C36:H36" si="20">C37+C39+C42</f>
        <v>15308000</v>
      </c>
      <c r="D36" s="19">
        <f t="shared" si="20"/>
        <v>0</v>
      </c>
      <c r="E36" s="19">
        <f t="shared" si="20"/>
        <v>0</v>
      </c>
      <c r="F36" s="19">
        <f t="shared" si="20"/>
        <v>0</v>
      </c>
      <c r="G36" s="19">
        <f t="shared" si="20"/>
        <v>0</v>
      </c>
      <c r="H36" s="19">
        <f t="shared" si="20"/>
        <v>0</v>
      </c>
      <c r="I36" s="19">
        <f t="shared" ref="I36:J36" si="21">I37+I39+I42</f>
        <v>0</v>
      </c>
      <c r="J36" s="19">
        <f t="shared" si="21"/>
        <v>0</v>
      </c>
      <c r="K36" s="19">
        <f t="shared" ref="K36" si="22">K37+K39+K42</f>
        <v>-538000</v>
      </c>
      <c r="L36" s="19">
        <f t="shared" si="4"/>
        <v>14770000</v>
      </c>
    </row>
    <row r="37" spans="1:12" x14ac:dyDescent="0.35">
      <c r="A37" s="7" t="s">
        <v>47</v>
      </c>
      <c r="B37" s="8" t="s">
        <v>48</v>
      </c>
      <c r="C37" s="20">
        <f t="shared" ref="C37:K37" si="23">C38</f>
        <v>2326000</v>
      </c>
      <c r="D37" s="20">
        <f t="shared" si="23"/>
        <v>0</v>
      </c>
      <c r="E37" s="20">
        <f t="shared" si="23"/>
        <v>0</v>
      </c>
      <c r="F37" s="20">
        <f t="shared" si="23"/>
        <v>0</v>
      </c>
      <c r="G37" s="20">
        <f t="shared" si="23"/>
        <v>0</v>
      </c>
      <c r="H37" s="20">
        <f t="shared" si="23"/>
        <v>0</v>
      </c>
      <c r="I37" s="20">
        <f t="shared" si="23"/>
        <v>0</v>
      </c>
      <c r="J37" s="20">
        <f t="shared" si="23"/>
        <v>0</v>
      </c>
      <c r="K37" s="20">
        <f t="shared" si="23"/>
        <v>-278000</v>
      </c>
      <c r="L37" s="20">
        <f t="shared" si="4"/>
        <v>2048000</v>
      </c>
    </row>
    <row r="38" spans="1:12" ht="36" x14ac:dyDescent="0.35">
      <c r="A38" s="7" t="s">
        <v>49</v>
      </c>
      <c r="B38" s="8" t="s">
        <v>50</v>
      </c>
      <c r="C38" s="20">
        <v>2326000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-278000</v>
      </c>
      <c r="L38" s="20">
        <f t="shared" si="4"/>
        <v>2048000</v>
      </c>
    </row>
    <row r="39" spans="1:12" ht="24" customHeight="1" x14ac:dyDescent="0.35">
      <c r="A39" s="7" t="s">
        <v>51</v>
      </c>
      <c r="B39" s="8" t="s">
        <v>52</v>
      </c>
      <c r="C39" s="20">
        <f t="shared" ref="C39:H39" si="24">C40+C41</f>
        <v>10449000</v>
      </c>
      <c r="D39" s="20">
        <f t="shared" si="24"/>
        <v>0</v>
      </c>
      <c r="E39" s="20">
        <f t="shared" si="24"/>
        <v>0</v>
      </c>
      <c r="F39" s="20">
        <f t="shared" si="24"/>
        <v>0</v>
      </c>
      <c r="G39" s="20">
        <f t="shared" si="24"/>
        <v>0</v>
      </c>
      <c r="H39" s="20">
        <f t="shared" si="24"/>
        <v>0</v>
      </c>
      <c r="I39" s="20">
        <f t="shared" ref="I39:J39" si="25">I40+I41</f>
        <v>0</v>
      </c>
      <c r="J39" s="20">
        <f t="shared" si="25"/>
        <v>0</v>
      </c>
      <c r="K39" s="20">
        <f t="shared" ref="K39" si="26">K40+K41</f>
        <v>0</v>
      </c>
      <c r="L39" s="20">
        <f t="shared" si="4"/>
        <v>10449000</v>
      </c>
    </row>
    <row r="40" spans="1:12" x14ac:dyDescent="0.35">
      <c r="A40" s="7" t="s">
        <v>53</v>
      </c>
      <c r="B40" s="8" t="s">
        <v>54</v>
      </c>
      <c r="C40" s="20">
        <v>871000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f t="shared" si="4"/>
        <v>871000</v>
      </c>
    </row>
    <row r="41" spans="1:12" x14ac:dyDescent="0.35">
      <c r="A41" s="7" t="s">
        <v>55</v>
      </c>
      <c r="B41" s="8" t="s">
        <v>56</v>
      </c>
      <c r="C41" s="20">
        <v>9578000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f t="shared" si="4"/>
        <v>9578000</v>
      </c>
    </row>
    <row r="42" spans="1:12" x14ac:dyDescent="0.35">
      <c r="A42" s="7" t="s">
        <v>57</v>
      </c>
      <c r="B42" s="8" t="s">
        <v>58</v>
      </c>
      <c r="C42" s="20">
        <f t="shared" ref="C42:H42" si="27">C43+C45</f>
        <v>2533000</v>
      </c>
      <c r="D42" s="20">
        <f t="shared" si="27"/>
        <v>0</v>
      </c>
      <c r="E42" s="20">
        <f t="shared" si="27"/>
        <v>0</v>
      </c>
      <c r="F42" s="20">
        <f t="shared" si="27"/>
        <v>0</v>
      </c>
      <c r="G42" s="20">
        <f t="shared" si="27"/>
        <v>0</v>
      </c>
      <c r="H42" s="20">
        <f t="shared" si="27"/>
        <v>0</v>
      </c>
      <c r="I42" s="20">
        <f t="shared" ref="I42:J42" si="28">I43+I45</f>
        <v>0</v>
      </c>
      <c r="J42" s="20">
        <f t="shared" si="28"/>
        <v>0</v>
      </c>
      <c r="K42" s="20">
        <f t="shared" ref="K42" si="29">K43+K45</f>
        <v>-260000</v>
      </c>
      <c r="L42" s="20">
        <f t="shared" si="4"/>
        <v>2273000</v>
      </c>
    </row>
    <row r="43" spans="1:12" x14ac:dyDescent="0.35">
      <c r="A43" s="7" t="s">
        <v>59</v>
      </c>
      <c r="B43" s="8" t="s">
        <v>60</v>
      </c>
      <c r="C43" s="20">
        <f t="shared" ref="C43:K43" si="30">C44</f>
        <v>1044000</v>
      </c>
      <c r="D43" s="20">
        <f t="shared" si="30"/>
        <v>0</v>
      </c>
      <c r="E43" s="20">
        <f t="shared" si="30"/>
        <v>0</v>
      </c>
      <c r="F43" s="20">
        <f t="shared" si="30"/>
        <v>0</v>
      </c>
      <c r="G43" s="20">
        <f t="shared" si="30"/>
        <v>0</v>
      </c>
      <c r="H43" s="20">
        <f t="shared" si="30"/>
        <v>0</v>
      </c>
      <c r="I43" s="20">
        <f t="shared" si="30"/>
        <v>0</v>
      </c>
      <c r="J43" s="20">
        <f t="shared" si="30"/>
        <v>0</v>
      </c>
      <c r="K43" s="20">
        <f t="shared" si="30"/>
        <v>0</v>
      </c>
      <c r="L43" s="20">
        <f t="shared" si="4"/>
        <v>1044000</v>
      </c>
    </row>
    <row r="44" spans="1:12" ht="36" x14ac:dyDescent="0.35">
      <c r="A44" s="7" t="s">
        <v>61</v>
      </c>
      <c r="B44" s="8" t="s">
        <v>62</v>
      </c>
      <c r="C44" s="20">
        <v>1044000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f t="shared" si="4"/>
        <v>1044000</v>
      </c>
    </row>
    <row r="45" spans="1:12" x14ac:dyDescent="0.35">
      <c r="A45" s="7" t="s">
        <v>63</v>
      </c>
      <c r="B45" s="8" t="s">
        <v>64</v>
      </c>
      <c r="C45" s="20">
        <f t="shared" ref="C45:K45" si="31">C46</f>
        <v>1489000</v>
      </c>
      <c r="D45" s="20">
        <f t="shared" si="31"/>
        <v>0</v>
      </c>
      <c r="E45" s="20">
        <f t="shared" si="31"/>
        <v>0</v>
      </c>
      <c r="F45" s="20">
        <f t="shared" si="31"/>
        <v>0</v>
      </c>
      <c r="G45" s="20">
        <f t="shared" si="31"/>
        <v>0</v>
      </c>
      <c r="H45" s="20">
        <f t="shared" si="31"/>
        <v>0</v>
      </c>
      <c r="I45" s="20">
        <f t="shared" si="31"/>
        <v>0</v>
      </c>
      <c r="J45" s="20">
        <f t="shared" si="31"/>
        <v>0</v>
      </c>
      <c r="K45" s="20">
        <f t="shared" si="31"/>
        <v>-260000</v>
      </c>
      <c r="L45" s="20">
        <f t="shared" si="4"/>
        <v>1229000</v>
      </c>
    </row>
    <row r="46" spans="1:12" ht="36" x14ac:dyDescent="0.35">
      <c r="A46" s="7" t="s">
        <v>65</v>
      </c>
      <c r="B46" s="8" t="s">
        <v>66</v>
      </c>
      <c r="C46" s="20">
        <v>1489000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-260000</v>
      </c>
      <c r="L46" s="20">
        <f t="shared" si="4"/>
        <v>1229000</v>
      </c>
    </row>
    <row r="47" spans="1:12" ht="27.75" customHeight="1" x14ac:dyDescent="0.35">
      <c r="A47" s="5" t="s">
        <v>67</v>
      </c>
      <c r="B47" s="6" t="s">
        <v>68</v>
      </c>
      <c r="C47" s="19">
        <f t="shared" ref="C47:K48" si="32">C48</f>
        <v>836000</v>
      </c>
      <c r="D47" s="19">
        <f t="shared" si="32"/>
        <v>0</v>
      </c>
      <c r="E47" s="19">
        <f t="shared" si="32"/>
        <v>0</v>
      </c>
      <c r="F47" s="19">
        <f t="shared" si="32"/>
        <v>0</v>
      </c>
      <c r="G47" s="19">
        <f t="shared" si="32"/>
        <v>0</v>
      </c>
      <c r="H47" s="19">
        <f t="shared" si="32"/>
        <v>0</v>
      </c>
      <c r="I47" s="19">
        <f t="shared" si="32"/>
        <v>0</v>
      </c>
      <c r="J47" s="19">
        <f t="shared" si="32"/>
        <v>0</v>
      </c>
      <c r="K47" s="19">
        <f t="shared" si="32"/>
        <v>-83000</v>
      </c>
      <c r="L47" s="19">
        <f t="shared" si="4"/>
        <v>753000</v>
      </c>
    </row>
    <row r="48" spans="1:12" ht="36" x14ac:dyDescent="0.35">
      <c r="A48" s="7" t="s">
        <v>69</v>
      </c>
      <c r="B48" s="8" t="s">
        <v>70</v>
      </c>
      <c r="C48" s="20">
        <f t="shared" si="32"/>
        <v>836000</v>
      </c>
      <c r="D48" s="20">
        <f t="shared" si="32"/>
        <v>0</v>
      </c>
      <c r="E48" s="20">
        <f t="shared" si="32"/>
        <v>0</v>
      </c>
      <c r="F48" s="20">
        <f t="shared" si="32"/>
        <v>0</v>
      </c>
      <c r="G48" s="20">
        <f t="shared" si="32"/>
        <v>0</v>
      </c>
      <c r="H48" s="20">
        <f t="shared" si="32"/>
        <v>0</v>
      </c>
      <c r="I48" s="20">
        <f t="shared" si="32"/>
        <v>0</v>
      </c>
      <c r="J48" s="20">
        <f t="shared" si="32"/>
        <v>0</v>
      </c>
      <c r="K48" s="20">
        <f t="shared" si="32"/>
        <v>-83000</v>
      </c>
      <c r="L48" s="20">
        <f t="shared" si="4"/>
        <v>753000</v>
      </c>
    </row>
    <row r="49" spans="1:12" ht="54" x14ac:dyDescent="0.35">
      <c r="A49" s="7" t="s">
        <v>71</v>
      </c>
      <c r="B49" s="8" t="s">
        <v>72</v>
      </c>
      <c r="C49" s="20">
        <v>836000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-83000</v>
      </c>
      <c r="L49" s="20">
        <f t="shared" si="4"/>
        <v>753000</v>
      </c>
    </row>
    <row r="50" spans="1:12" ht="34.799999999999997" x14ac:dyDescent="0.35">
      <c r="A50" s="5" t="s">
        <v>73</v>
      </c>
      <c r="B50" s="6" t="s">
        <v>74</v>
      </c>
      <c r="C50" s="19">
        <f t="shared" ref="C50:H50" si="33">C51+C60+C63</f>
        <v>20104900</v>
      </c>
      <c r="D50" s="19">
        <f t="shared" si="33"/>
        <v>0</v>
      </c>
      <c r="E50" s="19">
        <f t="shared" si="33"/>
        <v>0</v>
      </c>
      <c r="F50" s="19">
        <f t="shared" si="33"/>
        <v>0</v>
      </c>
      <c r="G50" s="19">
        <f t="shared" si="33"/>
        <v>0</v>
      </c>
      <c r="H50" s="19">
        <f t="shared" si="33"/>
        <v>0</v>
      </c>
      <c r="I50" s="19">
        <f t="shared" ref="I50:J50" si="34">I51+I60+I63</f>
        <v>0</v>
      </c>
      <c r="J50" s="19">
        <f t="shared" si="34"/>
        <v>0</v>
      </c>
      <c r="K50" s="19">
        <f t="shared" ref="K50" si="35">K51+K60+K63</f>
        <v>2223518</v>
      </c>
      <c r="L50" s="19">
        <f t="shared" si="4"/>
        <v>22328418</v>
      </c>
    </row>
    <row r="51" spans="1:12" ht="90" x14ac:dyDescent="0.35">
      <c r="A51" s="7" t="s">
        <v>75</v>
      </c>
      <c r="B51" s="8" t="s">
        <v>76</v>
      </c>
      <c r="C51" s="20">
        <f t="shared" ref="C51:H51" si="36">C52+C54+C56+C58</f>
        <v>19815200</v>
      </c>
      <c r="D51" s="20">
        <f t="shared" si="36"/>
        <v>0</v>
      </c>
      <c r="E51" s="20">
        <f t="shared" si="36"/>
        <v>0</v>
      </c>
      <c r="F51" s="20">
        <f t="shared" si="36"/>
        <v>0</v>
      </c>
      <c r="G51" s="20">
        <f t="shared" si="36"/>
        <v>0</v>
      </c>
      <c r="H51" s="20">
        <f t="shared" si="36"/>
        <v>0</v>
      </c>
      <c r="I51" s="20">
        <f t="shared" ref="I51:J51" si="37">I52+I54+I56+I58</f>
        <v>0</v>
      </c>
      <c r="J51" s="20">
        <f t="shared" si="37"/>
        <v>0</v>
      </c>
      <c r="K51" s="20">
        <f t="shared" ref="K51" si="38">K52+K54+K56+K58</f>
        <v>2260268</v>
      </c>
      <c r="L51" s="20">
        <f t="shared" si="4"/>
        <v>22075468</v>
      </c>
    </row>
    <row r="52" spans="1:12" ht="54" x14ac:dyDescent="0.35">
      <c r="A52" s="7" t="s">
        <v>77</v>
      </c>
      <c r="B52" s="8" t="s">
        <v>78</v>
      </c>
      <c r="C52" s="20">
        <f t="shared" ref="C52:K52" si="39">C53</f>
        <v>18937600</v>
      </c>
      <c r="D52" s="20">
        <f t="shared" si="39"/>
        <v>0</v>
      </c>
      <c r="E52" s="20">
        <f t="shared" si="39"/>
        <v>0</v>
      </c>
      <c r="F52" s="20">
        <f t="shared" si="39"/>
        <v>0</v>
      </c>
      <c r="G52" s="20">
        <f t="shared" si="39"/>
        <v>0</v>
      </c>
      <c r="H52" s="20">
        <f t="shared" si="39"/>
        <v>0</v>
      </c>
      <c r="I52" s="20">
        <f t="shared" si="39"/>
        <v>0</v>
      </c>
      <c r="J52" s="20">
        <f t="shared" si="39"/>
        <v>0</v>
      </c>
      <c r="K52" s="20">
        <f t="shared" si="39"/>
        <v>1836910</v>
      </c>
      <c r="L52" s="20">
        <f t="shared" si="4"/>
        <v>20774510</v>
      </c>
    </row>
    <row r="53" spans="1:12" ht="72" x14ac:dyDescent="0.35">
      <c r="A53" s="7" t="s">
        <v>79</v>
      </c>
      <c r="B53" s="8" t="s">
        <v>80</v>
      </c>
      <c r="C53" s="20">
        <v>18937600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1836910</v>
      </c>
      <c r="L53" s="20">
        <f t="shared" si="4"/>
        <v>20774510</v>
      </c>
    </row>
    <row r="54" spans="1:12" ht="72" x14ac:dyDescent="0.35">
      <c r="A54" s="7" t="s">
        <v>81</v>
      </c>
      <c r="B54" s="8" t="s">
        <v>82</v>
      </c>
      <c r="C54" s="20">
        <f t="shared" ref="C54:K54" si="40">C55</f>
        <v>85500</v>
      </c>
      <c r="D54" s="20">
        <f t="shared" si="40"/>
        <v>0</v>
      </c>
      <c r="E54" s="20">
        <f t="shared" si="40"/>
        <v>0</v>
      </c>
      <c r="F54" s="20">
        <f t="shared" si="40"/>
        <v>0</v>
      </c>
      <c r="G54" s="20">
        <f t="shared" si="40"/>
        <v>0</v>
      </c>
      <c r="H54" s="20">
        <f t="shared" si="40"/>
        <v>0</v>
      </c>
      <c r="I54" s="20">
        <f t="shared" si="40"/>
        <v>0</v>
      </c>
      <c r="J54" s="20">
        <f t="shared" si="40"/>
        <v>0</v>
      </c>
      <c r="K54" s="20">
        <f t="shared" si="40"/>
        <v>673358</v>
      </c>
      <c r="L54" s="20">
        <f t="shared" si="4"/>
        <v>758858</v>
      </c>
    </row>
    <row r="55" spans="1:12" ht="72" x14ac:dyDescent="0.35">
      <c r="A55" s="7" t="s">
        <v>83</v>
      </c>
      <c r="B55" s="8" t="s">
        <v>84</v>
      </c>
      <c r="C55" s="20">
        <v>85500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673358</v>
      </c>
      <c r="L55" s="20">
        <f t="shared" si="4"/>
        <v>758858</v>
      </c>
    </row>
    <row r="56" spans="1:12" ht="72" x14ac:dyDescent="0.35">
      <c r="A56" s="7" t="s">
        <v>85</v>
      </c>
      <c r="B56" s="8" t="s">
        <v>86</v>
      </c>
      <c r="C56" s="20">
        <f t="shared" ref="C56:K56" si="41">C57</f>
        <v>124900</v>
      </c>
      <c r="D56" s="20">
        <f t="shared" si="41"/>
        <v>0</v>
      </c>
      <c r="E56" s="20">
        <f t="shared" si="41"/>
        <v>0</v>
      </c>
      <c r="F56" s="20">
        <f t="shared" si="41"/>
        <v>0</v>
      </c>
      <c r="G56" s="20">
        <f t="shared" si="41"/>
        <v>0</v>
      </c>
      <c r="H56" s="20">
        <f t="shared" si="41"/>
        <v>0</v>
      </c>
      <c r="I56" s="20">
        <f t="shared" si="41"/>
        <v>0</v>
      </c>
      <c r="J56" s="20">
        <f t="shared" si="41"/>
        <v>0</v>
      </c>
      <c r="K56" s="20">
        <f t="shared" si="41"/>
        <v>0</v>
      </c>
      <c r="L56" s="20">
        <f t="shared" si="4"/>
        <v>124900</v>
      </c>
    </row>
    <row r="57" spans="1:12" ht="54" x14ac:dyDescent="0.35">
      <c r="A57" s="7" t="s">
        <v>87</v>
      </c>
      <c r="B57" s="8" t="s">
        <v>88</v>
      </c>
      <c r="C57" s="20">
        <v>124900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f t="shared" si="4"/>
        <v>124900</v>
      </c>
    </row>
    <row r="58" spans="1:12" ht="36" x14ac:dyDescent="0.35">
      <c r="A58" s="7" t="s">
        <v>89</v>
      </c>
      <c r="B58" s="8" t="s">
        <v>90</v>
      </c>
      <c r="C58" s="20">
        <f t="shared" ref="C58:K58" si="42">C59</f>
        <v>667200</v>
      </c>
      <c r="D58" s="20">
        <f t="shared" si="42"/>
        <v>0</v>
      </c>
      <c r="E58" s="20">
        <f t="shared" si="42"/>
        <v>0</v>
      </c>
      <c r="F58" s="20">
        <f t="shared" si="42"/>
        <v>0</v>
      </c>
      <c r="G58" s="20">
        <f t="shared" si="42"/>
        <v>0</v>
      </c>
      <c r="H58" s="20">
        <f t="shared" si="42"/>
        <v>0</v>
      </c>
      <c r="I58" s="20">
        <f t="shared" si="42"/>
        <v>0</v>
      </c>
      <c r="J58" s="20">
        <f t="shared" si="42"/>
        <v>0</v>
      </c>
      <c r="K58" s="20">
        <f t="shared" si="42"/>
        <v>-250000</v>
      </c>
      <c r="L58" s="20">
        <f t="shared" si="4"/>
        <v>417200</v>
      </c>
    </row>
    <row r="59" spans="1:12" ht="36" x14ac:dyDescent="0.35">
      <c r="A59" s="7" t="s">
        <v>91</v>
      </c>
      <c r="B59" s="8" t="s">
        <v>92</v>
      </c>
      <c r="C59" s="20">
        <v>667200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-250000</v>
      </c>
      <c r="L59" s="20">
        <f t="shared" si="4"/>
        <v>417200</v>
      </c>
    </row>
    <row r="60" spans="1:12" x14ac:dyDescent="0.35">
      <c r="A60" s="7" t="s">
        <v>93</v>
      </c>
      <c r="B60" s="8" t="s">
        <v>94</v>
      </c>
      <c r="C60" s="20">
        <f t="shared" ref="C60:K61" si="43">C61</f>
        <v>47500</v>
      </c>
      <c r="D60" s="20">
        <f t="shared" si="43"/>
        <v>0</v>
      </c>
      <c r="E60" s="20">
        <f t="shared" si="43"/>
        <v>0</v>
      </c>
      <c r="F60" s="20">
        <f t="shared" si="43"/>
        <v>0</v>
      </c>
      <c r="G60" s="20">
        <f t="shared" si="43"/>
        <v>0</v>
      </c>
      <c r="H60" s="20">
        <f t="shared" si="43"/>
        <v>0</v>
      </c>
      <c r="I60" s="20">
        <f t="shared" si="43"/>
        <v>0</v>
      </c>
      <c r="J60" s="20">
        <f t="shared" si="43"/>
        <v>0</v>
      </c>
      <c r="K60" s="20">
        <f t="shared" si="43"/>
        <v>-36750</v>
      </c>
      <c r="L60" s="20">
        <f t="shared" si="4"/>
        <v>10750</v>
      </c>
    </row>
    <row r="61" spans="1:12" ht="54" x14ac:dyDescent="0.35">
      <c r="A61" s="7" t="s">
        <v>95</v>
      </c>
      <c r="B61" s="8" t="s">
        <v>96</v>
      </c>
      <c r="C61" s="20">
        <f t="shared" si="43"/>
        <v>47500</v>
      </c>
      <c r="D61" s="20">
        <f t="shared" si="43"/>
        <v>0</v>
      </c>
      <c r="E61" s="20">
        <f t="shared" si="43"/>
        <v>0</v>
      </c>
      <c r="F61" s="20">
        <f t="shared" si="43"/>
        <v>0</v>
      </c>
      <c r="G61" s="20">
        <f t="shared" si="43"/>
        <v>0</v>
      </c>
      <c r="H61" s="20">
        <f t="shared" si="43"/>
        <v>0</v>
      </c>
      <c r="I61" s="20">
        <f t="shared" si="43"/>
        <v>0</v>
      </c>
      <c r="J61" s="20">
        <f t="shared" si="43"/>
        <v>0</v>
      </c>
      <c r="K61" s="20">
        <f t="shared" si="43"/>
        <v>-36750</v>
      </c>
      <c r="L61" s="20">
        <f t="shared" si="4"/>
        <v>10750</v>
      </c>
    </row>
    <row r="62" spans="1:12" ht="54" x14ac:dyDescent="0.35">
      <c r="A62" s="7" t="s">
        <v>97</v>
      </c>
      <c r="B62" s="8" t="s">
        <v>98</v>
      </c>
      <c r="C62" s="20">
        <v>47500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-36750</v>
      </c>
      <c r="L62" s="20">
        <f t="shared" si="4"/>
        <v>10750</v>
      </c>
    </row>
    <row r="63" spans="1:12" ht="72" x14ac:dyDescent="0.35">
      <c r="A63" s="7" t="s">
        <v>99</v>
      </c>
      <c r="B63" s="8" t="s">
        <v>100</v>
      </c>
      <c r="C63" s="20">
        <f t="shared" ref="C63:H63" si="44">C64+C66</f>
        <v>242200</v>
      </c>
      <c r="D63" s="20">
        <f t="shared" si="44"/>
        <v>0</v>
      </c>
      <c r="E63" s="20">
        <f t="shared" si="44"/>
        <v>0</v>
      </c>
      <c r="F63" s="20">
        <f t="shared" si="44"/>
        <v>0</v>
      </c>
      <c r="G63" s="20">
        <f t="shared" si="44"/>
        <v>0</v>
      </c>
      <c r="H63" s="20">
        <f t="shared" si="44"/>
        <v>0</v>
      </c>
      <c r="I63" s="20">
        <f t="shared" ref="I63:J63" si="45">I64+I66</f>
        <v>0</v>
      </c>
      <c r="J63" s="20">
        <f t="shared" si="45"/>
        <v>0</v>
      </c>
      <c r="K63" s="20">
        <f t="shared" ref="K63" si="46">K64+K66</f>
        <v>0</v>
      </c>
      <c r="L63" s="20">
        <f t="shared" si="4"/>
        <v>242200</v>
      </c>
    </row>
    <row r="64" spans="1:12" ht="54" x14ac:dyDescent="0.35">
      <c r="A64" s="7" t="s">
        <v>101</v>
      </c>
      <c r="B64" s="8" t="s">
        <v>102</v>
      </c>
      <c r="C64" s="20">
        <f t="shared" ref="C64:K64" si="47">C65</f>
        <v>242200</v>
      </c>
      <c r="D64" s="20">
        <f t="shared" si="47"/>
        <v>-242200</v>
      </c>
      <c r="E64" s="20">
        <f t="shared" si="47"/>
        <v>0</v>
      </c>
      <c r="F64" s="20">
        <f t="shared" si="47"/>
        <v>0</v>
      </c>
      <c r="G64" s="20">
        <f t="shared" si="47"/>
        <v>0</v>
      </c>
      <c r="H64" s="20">
        <f t="shared" si="47"/>
        <v>0</v>
      </c>
      <c r="I64" s="20">
        <f t="shared" si="47"/>
        <v>0</v>
      </c>
      <c r="J64" s="20">
        <f t="shared" si="47"/>
        <v>0</v>
      </c>
      <c r="K64" s="20">
        <f t="shared" si="47"/>
        <v>0</v>
      </c>
      <c r="L64" s="20">
        <f t="shared" si="4"/>
        <v>0</v>
      </c>
    </row>
    <row r="65" spans="1:12" ht="54" x14ac:dyDescent="0.35">
      <c r="A65" s="7" t="s">
        <v>103</v>
      </c>
      <c r="B65" s="8" t="s">
        <v>104</v>
      </c>
      <c r="C65" s="20">
        <v>242200</v>
      </c>
      <c r="D65" s="20">
        <v>-242200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f t="shared" si="4"/>
        <v>0</v>
      </c>
    </row>
    <row r="66" spans="1:12" ht="72" x14ac:dyDescent="0.35">
      <c r="A66" s="7" t="s">
        <v>279</v>
      </c>
      <c r="B66" s="8" t="s">
        <v>278</v>
      </c>
      <c r="C66" s="20">
        <f t="shared" ref="C66:K66" si="48">C67</f>
        <v>0</v>
      </c>
      <c r="D66" s="20">
        <f t="shared" si="48"/>
        <v>242200</v>
      </c>
      <c r="E66" s="20">
        <f t="shared" si="48"/>
        <v>0</v>
      </c>
      <c r="F66" s="20">
        <f t="shared" si="48"/>
        <v>0</v>
      </c>
      <c r="G66" s="20">
        <f t="shared" si="48"/>
        <v>0</v>
      </c>
      <c r="H66" s="20">
        <f t="shared" si="48"/>
        <v>0</v>
      </c>
      <c r="I66" s="20">
        <f t="shared" si="48"/>
        <v>0</v>
      </c>
      <c r="J66" s="20">
        <f t="shared" si="48"/>
        <v>0</v>
      </c>
      <c r="K66" s="20">
        <f t="shared" si="48"/>
        <v>0</v>
      </c>
      <c r="L66" s="20">
        <f t="shared" si="4"/>
        <v>242200</v>
      </c>
    </row>
    <row r="67" spans="1:12" ht="72" x14ac:dyDescent="0.35">
      <c r="A67" s="7" t="s">
        <v>276</v>
      </c>
      <c r="B67" s="8" t="s">
        <v>277</v>
      </c>
      <c r="C67" s="20">
        <v>0</v>
      </c>
      <c r="D67" s="20">
        <v>242200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f t="shared" si="4"/>
        <v>242200</v>
      </c>
    </row>
    <row r="68" spans="1:12" x14ac:dyDescent="0.35">
      <c r="A68" s="5" t="s">
        <v>105</v>
      </c>
      <c r="B68" s="6" t="s">
        <v>106</v>
      </c>
      <c r="C68" s="19">
        <f t="shared" ref="C68:K68" si="49">C69</f>
        <v>48500</v>
      </c>
      <c r="D68" s="19">
        <f t="shared" si="49"/>
        <v>0</v>
      </c>
      <c r="E68" s="19">
        <f t="shared" si="49"/>
        <v>0</v>
      </c>
      <c r="F68" s="19">
        <f t="shared" si="49"/>
        <v>0</v>
      </c>
      <c r="G68" s="19">
        <f t="shared" si="49"/>
        <v>0</v>
      </c>
      <c r="H68" s="19">
        <f t="shared" si="49"/>
        <v>0</v>
      </c>
      <c r="I68" s="19">
        <f t="shared" si="49"/>
        <v>0</v>
      </c>
      <c r="J68" s="19">
        <f t="shared" si="49"/>
        <v>0</v>
      </c>
      <c r="K68" s="19">
        <f t="shared" si="49"/>
        <v>8364.44</v>
      </c>
      <c r="L68" s="19">
        <f t="shared" si="4"/>
        <v>56864.44</v>
      </c>
    </row>
    <row r="69" spans="1:12" x14ac:dyDescent="0.35">
      <c r="A69" s="7" t="s">
        <v>107</v>
      </c>
      <c r="B69" s="8" t="s">
        <v>108</v>
      </c>
      <c r="C69" s="20">
        <f t="shared" ref="C69:H69" si="50">C70+C71+C73</f>
        <v>48500</v>
      </c>
      <c r="D69" s="20">
        <f t="shared" si="50"/>
        <v>0</v>
      </c>
      <c r="E69" s="20">
        <f t="shared" si="50"/>
        <v>0</v>
      </c>
      <c r="F69" s="20">
        <f t="shared" si="50"/>
        <v>0</v>
      </c>
      <c r="G69" s="20">
        <f t="shared" si="50"/>
        <v>0</v>
      </c>
      <c r="H69" s="20">
        <f t="shared" si="50"/>
        <v>0</v>
      </c>
      <c r="I69" s="20">
        <f t="shared" ref="I69:J69" si="51">I70+I71+I73</f>
        <v>0</v>
      </c>
      <c r="J69" s="20">
        <f t="shared" si="51"/>
        <v>0</v>
      </c>
      <c r="K69" s="20">
        <f t="shared" ref="K69" si="52">K70+K71+K73</f>
        <v>8364.44</v>
      </c>
      <c r="L69" s="20">
        <f t="shared" si="4"/>
        <v>56864.44</v>
      </c>
    </row>
    <row r="70" spans="1:12" ht="36" x14ac:dyDescent="0.35">
      <c r="A70" s="7" t="s">
        <v>109</v>
      </c>
      <c r="B70" s="8" t="s">
        <v>110</v>
      </c>
      <c r="C70" s="20">
        <v>47400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-8002.01</v>
      </c>
      <c r="L70" s="20">
        <f t="shared" si="4"/>
        <v>39397.99</v>
      </c>
    </row>
    <row r="71" spans="1:12" x14ac:dyDescent="0.35">
      <c r="A71" s="7" t="s">
        <v>239</v>
      </c>
      <c r="B71" s="8" t="s">
        <v>244</v>
      </c>
      <c r="C71" s="20">
        <f t="shared" ref="C71:K71" si="53">C72</f>
        <v>300</v>
      </c>
      <c r="D71" s="20">
        <f t="shared" si="53"/>
        <v>0</v>
      </c>
      <c r="E71" s="20">
        <f t="shared" si="53"/>
        <v>0</v>
      </c>
      <c r="F71" s="20">
        <f t="shared" si="53"/>
        <v>0</v>
      </c>
      <c r="G71" s="20">
        <f t="shared" si="53"/>
        <v>0</v>
      </c>
      <c r="H71" s="20">
        <f t="shared" si="53"/>
        <v>0</v>
      </c>
      <c r="I71" s="20">
        <f t="shared" si="53"/>
        <v>0</v>
      </c>
      <c r="J71" s="20">
        <f t="shared" si="53"/>
        <v>0</v>
      </c>
      <c r="K71" s="20">
        <f t="shared" si="53"/>
        <v>964.84</v>
      </c>
      <c r="L71" s="20">
        <f t="shared" si="4"/>
        <v>1264.8400000000001</v>
      </c>
    </row>
    <row r="72" spans="1:12" x14ac:dyDescent="0.35">
      <c r="A72" s="7" t="s">
        <v>241</v>
      </c>
      <c r="B72" s="8" t="s">
        <v>242</v>
      </c>
      <c r="C72" s="20">
        <v>300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964.84</v>
      </c>
      <c r="L72" s="20">
        <f t="shared" si="4"/>
        <v>1264.8400000000001</v>
      </c>
    </row>
    <row r="73" spans="1:12" ht="36" x14ac:dyDescent="0.35">
      <c r="A73" s="7" t="s">
        <v>240</v>
      </c>
      <c r="B73" s="8" t="s">
        <v>243</v>
      </c>
      <c r="C73" s="20">
        <v>800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15401.61</v>
      </c>
      <c r="L73" s="20">
        <f t="shared" si="4"/>
        <v>16201.61</v>
      </c>
    </row>
    <row r="74" spans="1:12" ht="34.799999999999997" x14ac:dyDescent="0.35">
      <c r="A74" s="5" t="s">
        <v>111</v>
      </c>
      <c r="B74" s="6" t="s">
        <v>112</v>
      </c>
      <c r="C74" s="19">
        <f t="shared" ref="C74:H74" si="54">C75+C78</f>
        <v>5246600</v>
      </c>
      <c r="D74" s="19">
        <f t="shared" si="54"/>
        <v>0</v>
      </c>
      <c r="E74" s="19">
        <f t="shared" si="54"/>
        <v>0</v>
      </c>
      <c r="F74" s="19">
        <f t="shared" si="54"/>
        <v>1827610</v>
      </c>
      <c r="G74" s="19">
        <f t="shared" si="54"/>
        <v>-449357.04</v>
      </c>
      <c r="H74" s="19">
        <f t="shared" si="54"/>
        <v>0</v>
      </c>
      <c r="I74" s="19">
        <f t="shared" ref="I74:J74" si="55">I75+I78</f>
        <v>0</v>
      </c>
      <c r="J74" s="19">
        <f t="shared" si="55"/>
        <v>0</v>
      </c>
      <c r="K74" s="19">
        <f t="shared" ref="K74" si="56">K75+K78</f>
        <v>0</v>
      </c>
      <c r="L74" s="19">
        <f t="shared" si="4"/>
        <v>6624852.96</v>
      </c>
    </row>
    <row r="75" spans="1:12" x14ac:dyDescent="0.35">
      <c r="A75" s="7" t="s">
        <v>113</v>
      </c>
      <c r="B75" s="8" t="s">
        <v>114</v>
      </c>
      <c r="C75" s="20">
        <f t="shared" ref="C75:K76" si="57">C76</f>
        <v>4471300</v>
      </c>
      <c r="D75" s="20">
        <f t="shared" si="57"/>
        <v>0</v>
      </c>
      <c r="E75" s="20">
        <f t="shared" si="57"/>
        <v>0</v>
      </c>
      <c r="F75" s="20">
        <f t="shared" si="57"/>
        <v>1827610</v>
      </c>
      <c r="G75" s="20">
        <f t="shared" si="57"/>
        <v>-449357.04</v>
      </c>
      <c r="H75" s="20">
        <f t="shared" si="57"/>
        <v>0</v>
      </c>
      <c r="I75" s="20">
        <f t="shared" si="57"/>
        <v>-227743.23</v>
      </c>
      <c r="J75" s="20">
        <f t="shared" si="57"/>
        <v>0</v>
      </c>
      <c r="K75" s="20">
        <f t="shared" si="57"/>
        <v>0</v>
      </c>
      <c r="L75" s="20">
        <f t="shared" si="4"/>
        <v>5621809.7299999995</v>
      </c>
    </row>
    <row r="76" spans="1:12" x14ac:dyDescent="0.35">
      <c r="A76" s="7" t="s">
        <v>115</v>
      </c>
      <c r="B76" s="8" t="s">
        <v>116</v>
      </c>
      <c r="C76" s="20">
        <f t="shared" si="57"/>
        <v>4471300</v>
      </c>
      <c r="D76" s="20">
        <f t="shared" si="57"/>
        <v>0</v>
      </c>
      <c r="E76" s="20">
        <f t="shared" si="57"/>
        <v>0</v>
      </c>
      <c r="F76" s="20">
        <f t="shared" si="57"/>
        <v>1827610</v>
      </c>
      <c r="G76" s="20">
        <f t="shared" si="57"/>
        <v>-449357.04</v>
      </c>
      <c r="H76" s="20">
        <f t="shared" si="57"/>
        <v>0</v>
      </c>
      <c r="I76" s="20">
        <f t="shared" si="57"/>
        <v>-227743.23</v>
      </c>
      <c r="J76" s="20">
        <f t="shared" si="57"/>
        <v>0</v>
      </c>
      <c r="K76" s="20">
        <f t="shared" si="57"/>
        <v>0</v>
      </c>
      <c r="L76" s="20">
        <f t="shared" si="4"/>
        <v>5621809.7299999995</v>
      </c>
    </row>
    <row r="77" spans="1:12" ht="36" x14ac:dyDescent="0.35">
      <c r="A77" s="7" t="s">
        <v>117</v>
      </c>
      <c r="B77" s="8" t="s">
        <v>118</v>
      </c>
      <c r="C77" s="20">
        <v>4471300</v>
      </c>
      <c r="D77" s="20">
        <v>0</v>
      </c>
      <c r="E77" s="20">
        <v>0</v>
      </c>
      <c r="F77" s="20">
        <v>1827610</v>
      </c>
      <c r="G77" s="20">
        <v>-449357.04</v>
      </c>
      <c r="H77" s="20">
        <v>0</v>
      </c>
      <c r="I77" s="20">
        <v>-227743.23</v>
      </c>
      <c r="J77" s="20">
        <v>0</v>
      </c>
      <c r="K77" s="20">
        <v>0</v>
      </c>
      <c r="L77" s="20">
        <f t="shared" si="4"/>
        <v>5621809.7299999995</v>
      </c>
    </row>
    <row r="78" spans="1:12" x14ac:dyDescent="0.35">
      <c r="A78" s="7" t="s">
        <v>119</v>
      </c>
      <c r="B78" s="8" t="s">
        <v>120</v>
      </c>
      <c r="C78" s="20">
        <f t="shared" ref="C78:K79" si="58">C79</f>
        <v>775300</v>
      </c>
      <c r="D78" s="20">
        <f t="shared" si="58"/>
        <v>0</v>
      </c>
      <c r="E78" s="20">
        <f t="shared" si="58"/>
        <v>0</v>
      </c>
      <c r="F78" s="20">
        <f t="shared" si="58"/>
        <v>0</v>
      </c>
      <c r="G78" s="20">
        <f t="shared" si="58"/>
        <v>0</v>
      </c>
      <c r="H78" s="20">
        <f t="shared" si="58"/>
        <v>0</v>
      </c>
      <c r="I78" s="20">
        <f>I79+I81</f>
        <v>227743.23</v>
      </c>
      <c r="J78" s="20">
        <f>J79+J81</f>
        <v>0</v>
      </c>
      <c r="K78" s="20">
        <f>K79+K81</f>
        <v>0</v>
      </c>
      <c r="L78" s="20">
        <f t="shared" si="4"/>
        <v>1003043.23</v>
      </c>
    </row>
    <row r="79" spans="1:12" ht="36" x14ac:dyDescent="0.35">
      <c r="A79" s="7" t="s">
        <v>121</v>
      </c>
      <c r="B79" s="8" t="s">
        <v>122</v>
      </c>
      <c r="C79" s="20">
        <f t="shared" si="58"/>
        <v>775300</v>
      </c>
      <c r="D79" s="20">
        <f t="shared" si="58"/>
        <v>0</v>
      </c>
      <c r="E79" s="20">
        <f t="shared" si="58"/>
        <v>0</v>
      </c>
      <c r="F79" s="20">
        <f t="shared" si="58"/>
        <v>0</v>
      </c>
      <c r="G79" s="20">
        <f t="shared" si="58"/>
        <v>0</v>
      </c>
      <c r="H79" s="20">
        <f t="shared" si="58"/>
        <v>0</v>
      </c>
      <c r="I79" s="20">
        <f t="shared" si="58"/>
        <v>0</v>
      </c>
      <c r="J79" s="20">
        <f t="shared" si="58"/>
        <v>0</v>
      </c>
      <c r="K79" s="20">
        <f t="shared" si="58"/>
        <v>-75506</v>
      </c>
      <c r="L79" s="20">
        <f t="shared" si="4"/>
        <v>699794</v>
      </c>
    </row>
    <row r="80" spans="1:12" ht="36" x14ac:dyDescent="0.35">
      <c r="A80" s="7" t="s">
        <v>123</v>
      </c>
      <c r="B80" s="8" t="s">
        <v>124</v>
      </c>
      <c r="C80" s="20">
        <v>775300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-75506</v>
      </c>
      <c r="L80" s="20">
        <f t="shared" ref="L80:L172" si="59">C80+D80+E80+F80+G80+H80+I80+J80+K80</f>
        <v>699794</v>
      </c>
    </row>
    <row r="81" spans="1:12" x14ac:dyDescent="0.35">
      <c r="A81" s="7" t="s">
        <v>341</v>
      </c>
      <c r="B81" s="8" t="s">
        <v>339</v>
      </c>
      <c r="C81" s="20"/>
      <c r="D81" s="20"/>
      <c r="E81" s="20"/>
      <c r="F81" s="20"/>
      <c r="G81" s="20"/>
      <c r="H81" s="20"/>
      <c r="I81" s="20">
        <f>I82</f>
        <v>227743.23</v>
      </c>
      <c r="J81" s="20">
        <f>J82</f>
        <v>0</v>
      </c>
      <c r="K81" s="20">
        <f>K82</f>
        <v>75506</v>
      </c>
      <c r="L81" s="20">
        <f t="shared" si="59"/>
        <v>303249.23</v>
      </c>
    </row>
    <row r="82" spans="1:12" x14ac:dyDescent="0.35">
      <c r="A82" s="7" t="s">
        <v>342</v>
      </c>
      <c r="B82" s="8" t="s">
        <v>340</v>
      </c>
      <c r="C82" s="20"/>
      <c r="D82" s="20"/>
      <c r="E82" s="20"/>
      <c r="F82" s="20"/>
      <c r="G82" s="20"/>
      <c r="H82" s="20"/>
      <c r="I82" s="20">
        <v>227743.23</v>
      </c>
      <c r="J82" s="20">
        <v>0</v>
      </c>
      <c r="K82" s="20">
        <v>75506</v>
      </c>
      <c r="L82" s="20">
        <f t="shared" si="59"/>
        <v>303249.23</v>
      </c>
    </row>
    <row r="83" spans="1:12" ht="34.799999999999997" x14ac:dyDescent="0.35">
      <c r="A83" s="5" t="s">
        <v>125</v>
      </c>
      <c r="B83" s="6" t="s">
        <v>126</v>
      </c>
      <c r="C83" s="19">
        <f t="shared" ref="C83:H83" si="60">C84+C87</f>
        <v>1170000</v>
      </c>
      <c r="D83" s="19">
        <f t="shared" si="60"/>
        <v>0</v>
      </c>
      <c r="E83" s="19">
        <f t="shared" si="60"/>
        <v>0</v>
      </c>
      <c r="F83" s="19">
        <f t="shared" si="60"/>
        <v>0</v>
      </c>
      <c r="G83" s="19">
        <f t="shared" si="60"/>
        <v>0</v>
      </c>
      <c r="H83" s="19">
        <f t="shared" si="60"/>
        <v>0</v>
      </c>
      <c r="I83" s="19">
        <f t="shared" ref="I83:J83" si="61">I84+I87</f>
        <v>0</v>
      </c>
      <c r="J83" s="19">
        <f t="shared" si="61"/>
        <v>0</v>
      </c>
      <c r="K83" s="19">
        <f t="shared" ref="K83" si="62">K84+K87</f>
        <v>-1040300</v>
      </c>
      <c r="L83" s="19">
        <f t="shared" si="59"/>
        <v>129700</v>
      </c>
    </row>
    <row r="84" spans="1:12" ht="72" x14ac:dyDescent="0.35">
      <c r="A84" s="7" t="s">
        <v>127</v>
      </c>
      <c r="B84" s="8" t="s">
        <v>128</v>
      </c>
      <c r="C84" s="20">
        <f t="shared" ref="C84:K84" si="63">C85</f>
        <v>845000</v>
      </c>
      <c r="D84" s="20">
        <f t="shared" si="63"/>
        <v>0</v>
      </c>
      <c r="E84" s="20">
        <f t="shared" si="63"/>
        <v>0</v>
      </c>
      <c r="F84" s="20">
        <f t="shared" si="63"/>
        <v>0</v>
      </c>
      <c r="G84" s="20">
        <f t="shared" si="63"/>
        <v>0</v>
      </c>
      <c r="H84" s="20">
        <f t="shared" si="63"/>
        <v>0</v>
      </c>
      <c r="I84" s="20">
        <f t="shared" si="63"/>
        <v>0</v>
      </c>
      <c r="J84" s="20">
        <f t="shared" si="63"/>
        <v>0</v>
      </c>
      <c r="K84" s="20">
        <f t="shared" si="63"/>
        <v>-845000</v>
      </c>
      <c r="L84" s="20">
        <f t="shared" si="59"/>
        <v>0</v>
      </c>
    </row>
    <row r="85" spans="1:12" ht="90" x14ac:dyDescent="0.35">
      <c r="A85" s="7" t="s">
        <v>129</v>
      </c>
      <c r="B85" s="8" t="s">
        <v>130</v>
      </c>
      <c r="C85" s="20">
        <v>845000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-845000</v>
      </c>
      <c r="L85" s="20">
        <f t="shared" si="59"/>
        <v>0</v>
      </c>
    </row>
    <row r="86" spans="1:12" ht="90" x14ac:dyDescent="0.35">
      <c r="A86" s="7" t="s">
        <v>280</v>
      </c>
      <c r="B86" s="8" t="s">
        <v>281</v>
      </c>
      <c r="C86" s="20">
        <v>0</v>
      </c>
      <c r="D86" s="20">
        <v>845000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-845000</v>
      </c>
      <c r="L86" s="20">
        <f t="shared" si="59"/>
        <v>0</v>
      </c>
    </row>
    <row r="87" spans="1:12" ht="36" x14ac:dyDescent="0.35">
      <c r="A87" s="7" t="s">
        <v>131</v>
      </c>
      <c r="B87" s="8" t="s">
        <v>132</v>
      </c>
      <c r="C87" s="20">
        <f t="shared" ref="C87:H87" si="64">C88+C90</f>
        <v>325000</v>
      </c>
      <c r="D87" s="20">
        <f t="shared" si="64"/>
        <v>0</v>
      </c>
      <c r="E87" s="20">
        <f t="shared" si="64"/>
        <v>0</v>
      </c>
      <c r="F87" s="20">
        <f t="shared" si="64"/>
        <v>0</v>
      </c>
      <c r="G87" s="20">
        <f t="shared" si="64"/>
        <v>0</v>
      </c>
      <c r="H87" s="20">
        <f t="shared" si="64"/>
        <v>0</v>
      </c>
      <c r="I87" s="20">
        <f t="shared" ref="I87:J87" si="65">I88+I90</f>
        <v>0</v>
      </c>
      <c r="J87" s="20">
        <f t="shared" si="65"/>
        <v>0</v>
      </c>
      <c r="K87" s="20">
        <f t="shared" ref="K87" si="66">K88+K90</f>
        <v>-195300</v>
      </c>
      <c r="L87" s="20">
        <f t="shared" si="59"/>
        <v>129700</v>
      </c>
    </row>
    <row r="88" spans="1:12" ht="36" x14ac:dyDescent="0.35">
      <c r="A88" s="7" t="s">
        <v>133</v>
      </c>
      <c r="B88" s="8" t="s">
        <v>134</v>
      </c>
      <c r="C88" s="20">
        <f t="shared" ref="C88:K88" si="67">C89</f>
        <v>25500</v>
      </c>
      <c r="D88" s="20">
        <f t="shared" si="67"/>
        <v>0</v>
      </c>
      <c r="E88" s="20">
        <f t="shared" si="67"/>
        <v>0</v>
      </c>
      <c r="F88" s="20">
        <f t="shared" si="67"/>
        <v>0</v>
      </c>
      <c r="G88" s="20">
        <f t="shared" si="67"/>
        <v>0</v>
      </c>
      <c r="H88" s="20">
        <f t="shared" si="67"/>
        <v>0</v>
      </c>
      <c r="I88" s="20">
        <f t="shared" si="67"/>
        <v>0</v>
      </c>
      <c r="J88" s="20">
        <f t="shared" si="67"/>
        <v>0</v>
      </c>
      <c r="K88" s="20">
        <f t="shared" si="67"/>
        <v>104200</v>
      </c>
      <c r="L88" s="20">
        <f t="shared" si="59"/>
        <v>129700</v>
      </c>
    </row>
    <row r="89" spans="1:12" ht="36" x14ac:dyDescent="0.35">
      <c r="A89" s="7" t="s">
        <v>135</v>
      </c>
      <c r="B89" s="8" t="s">
        <v>136</v>
      </c>
      <c r="C89" s="20">
        <v>25500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104200</v>
      </c>
      <c r="L89" s="20">
        <f t="shared" si="59"/>
        <v>129700</v>
      </c>
    </row>
    <row r="90" spans="1:12" ht="54" x14ac:dyDescent="0.35">
      <c r="A90" s="7" t="s">
        <v>137</v>
      </c>
      <c r="B90" s="8" t="s">
        <v>138</v>
      </c>
      <c r="C90" s="20">
        <f t="shared" ref="C90:K90" si="68">C91</f>
        <v>299500</v>
      </c>
      <c r="D90" s="20">
        <f t="shared" si="68"/>
        <v>0</v>
      </c>
      <c r="E90" s="20">
        <f t="shared" si="68"/>
        <v>0</v>
      </c>
      <c r="F90" s="20">
        <f t="shared" si="68"/>
        <v>0</v>
      </c>
      <c r="G90" s="20">
        <f t="shared" si="68"/>
        <v>0</v>
      </c>
      <c r="H90" s="20">
        <f t="shared" si="68"/>
        <v>0</v>
      </c>
      <c r="I90" s="20">
        <f t="shared" si="68"/>
        <v>0</v>
      </c>
      <c r="J90" s="20">
        <f t="shared" si="68"/>
        <v>0</v>
      </c>
      <c r="K90" s="20">
        <f t="shared" si="68"/>
        <v>-299500</v>
      </c>
      <c r="L90" s="20">
        <f t="shared" si="59"/>
        <v>0</v>
      </c>
    </row>
    <row r="91" spans="1:12" ht="54" x14ac:dyDescent="0.35">
      <c r="A91" s="7" t="s">
        <v>139</v>
      </c>
      <c r="B91" s="8" t="s">
        <v>140</v>
      </c>
      <c r="C91" s="20">
        <v>299500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-299500</v>
      </c>
      <c r="L91" s="20">
        <f t="shared" si="59"/>
        <v>0</v>
      </c>
    </row>
    <row r="92" spans="1:12" x14ac:dyDescent="0.35">
      <c r="A92" s="5" t="s">
        <v>141</v>
      </c>
      <c r="B92" s="6" t="s">
        <v>142</v>
      </c>
      <c r="C92" s="19">
        <f t="shared" ref="C92:H92" si="69">C115+C120</f>
        <v>119000</v>
      </c>
      <c r="D92" s="19">
        <f t="shared" si="69"/>
        <v>0</v>
      </c>
      <c r="E92" s="19">
        <f t="shared" si="69"/>
        <v>0</v>
      </c>
      <c r="F92" s="19">
        <f t="shared" si="69"/>
        <v>0</v>
      </c>
      <c r="G92" s="19">
        <f t="shared" si="69"/>
        <v>0</v>
      </c>
      <c r="H92" s="19">
        <f t="shared" si="69"/>
        <v>0</v>
      </c>
      <c r="I92" s="19">
        <f t="shared" ref="I92:J92" si="70">I115+I120</f>
        <v>0</v>
      </c>
      <c r="J92" s="19">
        <f t="shared" si="70"/>
        <v>0</v>
      </c>
      <c r="K92" s="19">
        <f>K120+K93+K112+K126+K114</f>
        <v>335089.96999999997</v>
      </c>
      <c r="L92" s="19">
        <f t="shared" si="59"/>
        <v>454089.97</v>
      </c>
    </row>
    <row r="93" spans="1:12" ht="36" x14ac:dyDescent="0.35">
      <c r="A93" s="7" t="s">
        <v>353</v>
      </c>
      <c r="B93" s="8" t="s">
        <v>356</v>
      </c>
      <c r="C93" s="19"/>
      <c r="D93" s="19"/>
      <c r="E93" s="19"/>
      <c r="F93" s="19"/>
      <c r="G93" s="19"/>
      <c r="H93" s="19"/>
      <c r="I93" s="19"/>
      <c r="J93" s="19"/>
      <c r="K93" s="20">
        <f>K94+K96+K98+K100+K102+K104+K106+K108+K110</f>
        <v>212689.5</v>
      </c>
      <c r="L93" s="20">
        <f t="shared" si="59"/>
        <v>212689.5</v>
      </c>
    </row>
    <row r="94" spans="1:12" ht="54" x14ac:dyDescent="0.35">
      <c r="A94" s="7" t="s">
        <v>354</v>
      </c>
      <c r="B94" s="8" t="s">
        <v>357</v>
      </c>
      <c r="C94" s="19"/>
      <c r="D94" s="19"/>
      <c r="E94" s="19"/>
      <c r="F94" s="19"/>
      <c r="G94" s="19"/>
      <c r="H94" s="19"/>
      <c r="I94" s="19"/>
      <c r="J94" s="19"/>
      <c r="K94" s="20">
        <f>K95</f>
        <v>4379.53</v>
      </c>
      <c r="L94" s="20">
        <f t="shared" si="59"/>
        <v>4379.53</v>
      </c>
    </row>
    <row r="95" spans="1:12" ht="72" x14ac:dyDescent="0.35">
      <c r="A95" s="7" t="s">
        <v>355</v>
      </c>
      <c r="B95" s="8" t="s">
        <v>358</v>
      </c>
      <c r="C95" s="19"/>
      <c r="D95" s="19"/>
      <c r="E95" s="19"/>
      <c r="F95" s="19"/>
      <c r="G95" s="19"/>
      <c r="H95" s="19"/>
      <c r="I95" s="19"/>
      <c r="J95" s="19"/>
      <c r="K95" s="20">
        <v>4379.53</v>
      </c>
      <c r="L95" s="20">
        <f t="shared" si="59"/>
        <v>4379.53</v>
      </c>
    </row>
    <row r="96" spans="1:12" ht="72" x14ac:dyDescent="0.35">
      <c r="A96" s="7" t="s">
        <v>359</v>
      </c>
      <c r="B96" s="8" t="s">
        <v>361</v>
      </c>
      <c r="C96" s="19"/>
      <c r="D96" s="19"/>
      <c r="E96" s="19"/>
      <c r="F96" s="19"/>
      <c r="G96" s="19"/>
      <c r="H96" s="19"/>
      <c r="I96" s="19"/>
      <c r="J96" s="19"/>
      <c r="K96" s="20">
        <f>K97</f>
        <v>48750</v>
      </c>
      <c r="L96" s="20">
        <f t="shared" si="59"/>
        <v>48750</v>
      </c>
    </row>
    <row r="97" spans="1:12" ht="90" x14ac:dyDescent="0.35">
      <c r="A97" s="7" t="s">
        <v>360</v>
      </c>
      <c r="B97" s="8" t="s">
        <v>362</v>
      </c>
      <c r="C97" s="19"/>
      <c r="D97" s="19"/>
      <c r="E97" s="19"/>
      <c r="F97" s="19"/>
      <c r="G97" s="19"/>
      <c r="H97" s="19"/>
      <c r="I97" s="19"/>
      <c r="J97" s="19"/>
      <c r="K97" s="20">
        <v>48750</v>
      </c>
      <c r="L97" s="20">
        <f t="shared" si="59"/>
        <v>48750</v>
      </c>
    </row>
    <row r="98" spans="1:12" ht="54" x14ac:dyDescent="0.35">
      <c r="A98" s="7" t="s">
        <v>363</v>
      </c>
      <c r="B98" s="8" t="s">
        <v>365</v>
      </c>
      <c r="C98" s="19"/>
      <c r="D98" s="19"/>
      <c r="E98" s="19"/>
      <c r="F98" s="19"/>
      <c r="G98" s="19"/>
      <c r="H98" s="19"/>
      <c r="I98" s="19"/>
      <c r="J98" s="19"/>
      <c r="K98" s="20">
        <f>K99</f>
        <v>30209.97</v>
      </c>
      <c r="L98" s="20">
        <f t="shared" si="59"/>
        <v>30209.97</v>
      </c>
    </row>
    <row r="99" spans="1:12" ht="72" x14ac:dyDescent="0.35">
      <c r="A99" s="7" t="s">
        <v>364</v>
      </c>
      <c r="B99" s="8" t="s">
        <v>366</v>
      </c>
      <c r="C99" s="19"/>
      <c r="D99" s="19"/>
      <c r="E99" s="19"/>
      <c r="F99" s="19"/>
      <c r="G99" s="19"/>
      <c r="H99" s="19"/>
      <c r="I99" s="19"/>
      <c r="J99" s="19"/>
      <c r="K99" s="20">
        <v>30209.97</v>
      </c>
      <c r="L99" s="20">
        <f t="shared" si="59"/>
        <v>30209.97</v>
      </c>
    </row>
    <row r="100" spans="1:12" ht="54" x14ac:dyDescent="0.35">
      <c r="A100" s="7" t="s">
        <v>367</v>
      </c>
      <c r="B100" s="8" t="s">
        <v>369</v>
      </c>
      <c r="C100" s="19"/>
      <c r="D100" s="19"/>
      <c r="E100" s="19"/>
      <c r="F100" s="19"/>
      <c r="G100" s="19"/>
      <c r="H100" s="19"/>
      <c r="I100" s="19"/>
      <c r="J100" s="19"/>
      <c r="K100" s="20">
        <f>K101</f>
        <v>19500</v>
      </c>
      <c r="L100" s="20">
        <f t="shared" si="59"/>
        <v>19500</v>
      </c>
    </row>
    <row r="101" spans="1:12" ht="90" x14ac:dyDescent="0.35">
      <c r="A101" s="7" t="s">
        <v>368</v>
      </c>
      <c r="B101" s="8" t="s">
        <v>370</v>
      </c>
      <c r="C101" s="19"/>
      <c r="D101" s="19"/>
      <c r="E101" s="19"/>
      <c r="F101" s="19"/>
      <c r="G101" s="19"/>
      <c r="H101" s="19"/>
      <c r="I101" s="19"/>
      <c r="J101" s="19"/>
      <c r="K101" s="20">
        <v>19500</v>
      </c>
      <c r="L101" s="20">
        <f t="shared" si="59"/>
        <v>19500</v>
      </c>
    </row>
    <row r="102" spans="1:12" ht="72" x14ac:dyDescent="0.35">
      <c r="A102" s="7" t="s">
        <v>371</v>
      </c>
      <c r="B102" s="8" t="s">
        <v>373</v>
      </c>
      <c r="C102" s="19"/>
      <c r="D102" s="19"/>
      <c r="E102" s="19"/>
      <c r="F102" s="19"/>
      <c r="G102" s="19"/>
      <c r="H102" s="19"/>
      <c r="I102" s="19"/>
      <c r="J102" s="19"/>
      <c r="K102" s="20">
        <f>K103</f>
        <v>2250</v>
      </c>
      <c r="L102" s="20">
        <f t="shared" si="59"/>
        <v>2250</v>
      </c>
    </row>
    <row r="103" spans="1:12" ht="90" x14ac:dyDescent="0.35">
      <c r="A103" s="7" t="s">
        <v>372</v>
      </c>
      <c r="B103" s="8" t="s">
        <v>374</v>
      </c>
      <c r="C103" s="19"/>
      <c r="D103" s="19"/>
      <c r="E103" s="19"/>
      <c r="F103" s="19"/>
      <c r="G103" s="19"/>
      <c r="H103" s="19"/>
      <c r="I103" s="19"/>
      <c r="J103" s="19"/>
      <c r="K103" s="20">
        <v>2250</v>
      </c>
      <c r="L103" s="20">
        <f t="shared" si="59"/>
        <v>2250</v>
      </c>
    </row>
    <row r="104" spans="1:12" ht="72" x14ac:dyDescent="0.35">
      <c r="A104" s="7" t="s">
        <v>375</v>
      </c>
      <c r="B104" s="8" t="s">
        <v>385</v>
      </c>
      <c r="C104" s="19"/>
      <c r="D104" s="19"/>
      <c r="E104" s="19"/>
      <c r="F104" s="19"/>
      <c r="G104" s="19"/>
      <c r="H104" s="19"/>
      <c r="I104" s="19"/>
      <c r="J104" s="19"/>
      <c r="K104" s="20">
        <f>K105</f>
        <v>1050</v>
      </c>
      <c r="L104" s="20">
        <f t="shared" si="59"/>
        <v>1050</v>
      </c>
    </row>
    <row r="105" spans="1:12" ht="108" x14ac:dyDescent="0.35">
      <c r="A105" s="7" t="s">
        <v>376</v>
      </c>
      <c r="B105" s="8" t="s">
        <v>386</v>
      </c>
      <c r="C105" s="19"/>
      <c r="D105" s="19"/>
      <c r="E105" s="19"/>
      <c r="F105" s="19"/>
      <c r="G105" s="19"/>
      <c r="H105" s="19"/>
      <c r="I105" s="19"/>
      <c r="J105" s="19"/>
      <c r="K105" s="20">
        <v>1050</v>
      </c>
      <c r="L105" s="20">
        <f t="shared" si="59"/>
        <v>1050</v>
      </c>
    </row>
    <row r="106" spans="1:12" ht="54" x14ac:dyDescent="0.35">
      <c r="A106" s="7" t="s">
        <v>377</v>
      </c>
      <c r="B106" s="8" t="s">
        <v>387</v>
      </c>
      <c r="C106" s="19"/>
      <c r="D106" s="19"/>
      <c r="E106" s="19"/>
      <c r="F106" s="19"/>
      <c r="G106" s="19"/>
      <c r="H106" s="19"/>
      <c r="I106" s="19"/>
      <c r="J106" s="19"/>
      <c r="K106" s="20">
        <f>K107</f>
        <v>3000</v>
      </c>
      <c r="L106" s="20">
        <f t="shared" si="59"/>
        <v>3000</v>
      </c>
    </row>
    <row r="107" spans="1:12" ht="72" x14ac:dyDescent="0.35">
      <c r="A107" s="7" t="s">
        <v>378</v>
      </c>
      <c r="B107" s="8" t="s">
        <v>388</v>
      </c>
      <c r="C107" s="19"/>
      <c r="D107" s="19"/>
      <c r="E107" s="19"/>
      <c r="F107" s="19"/>
      <c r="G107" s="19"/>
      <c r="H107" s="19"/>
      <c r="I107" s="19"/>
      <c r="J107" s="19"/>
      <c r="K107" s="20">
        <v>3000</v>
      </c>
      <c r="L107" s="20">
        <f t="shared" si="59"/>
        <v>3000</v>
      </c>
    </row>
    <row r="108" spans="1:12" ht="54" x14ac:dyDescent="0.35">
      <c r="A108" s="7" t="s">
        <v>379</v>
      </c>
      <c r="B108" s="8" t="s">
        <v>389</v>
      </c>
      <c r="C108" s="19"/>
      <c r="D108" s="19"/>
      <c r="E108" s="19"/>
      <c r="F108" s="19"/>
      <c r="G108" s="19"/>
      <c r="H108" s="19"/>
      <c r="I108" s="19"/>
      <c r="J108" s="19"/>
      <c r="K108" s="20">
        <f>K109</f>
        <v>50500</v>
      </c>
      <c r="L108" s="20">
        <f t="shared" si="59"/>
        <v>50500</v>
      </c>
    </row>
    <row r="109" spans="1:12" ht="72" x14ac:dyDescent="0.35">
      <c r="A109" s="7" t="s">
        <v>380</v>
      </c>
      <c r="B109" s="8" t="s">
        <v>390</v>
      </c>
      <c r="C109" s="19"/>
      <c r="D109" s="19"/>
      <c r="E109" s="19"/>
      <c r="F109" s="19"/>
      <c r="G109" s="19"/>
      <c r="H109" s="19"/>
      <c r="I109" s="19"/>
      <c r="J109" s="19"/>
      <c r="K109" s="20">
        <v>50500</v>
      </c>
      <c r="L109" s="20">
        <f t="shared" si="59"/>
        <v>50500</v>
      </c>
    </row>
    <row r="110" spans="1:12" ht="72" x14ac:dyDescent="0.35">
      <c r="A110" s="7" t="s">
        <v>381</v>
      </c>
      <c r="B110" s="8" t="s">
        <v>391</v>
      </c>
      <c r="C110" s="19"/>
      <c r="D110" s="19"/>
      <c r="E110" s="19"/>
      <c r="F110" s="19"/>
      <c r="G110" s="19"/>
      <c r="H110" s="19"/>
      <c r="I110" s="19"/>
      <c r="J110" s="19"/>
      <c r="K110" s="20">
        <f>K111</f>
        <v>53050</v>
      </c>
      <c r="L110" s="20">
        <f t="shared" si="59"/>
        <v>53050</v>
      </c>
    </row>
    <row r="111" spans="1:12" ht="90" x14ac:dyDescent="0.35">
      <c r="A111" s="7" t="s">
        <v>382</v>
      </c>
      <c r="B111" s="8" t="s">
        <v>392</v>
      </c>
      <c r="C111" s="19"/>
      <c r="D111" s="19"/>
      <c r="E111" s="19"/>
      <c r="F111" s="19"/>
      <c r="G111" s="19"/>
      <c r="H111" s="19"/>
      <c r="I111" s="19"/>
      <c r="J111" s="19"/>
      <c r="K111" s="20">
        <v>53050</v>
      </c>
      <c r="L111" s="20">
        <f t="shared" si="59"/>
        <v>53050</v>
      </c>
    </row>
    <row r="112" spans="1:12" ht="108" x14ac:dyDescent="0.35">
      <c r="A112" s="7" t="s">
        <v>383</v>
      </c>
      <c r="B112" s="8" t="s">
        <v>393</v>
      </c>
      <c r="C112" s="19"/>
      <c r="D112" s="19"/>
      <c r="E112" s="19"/>
      <c r="F112" s="19"/>
      <c r="G112" s="19"/>
      <c r="H112" s="19"/>
      <c r="I112" s="19"/>
      <c r="J112" s="19"/>
      <c r="K112" s="20">
        <f>K113</f>
        <v>11250</v>
      </c>
      <c r="L112" s="20">
        <f t="shared" si="59"/>
        <v>11250</v>
      </c>
    </row>
    <row r="113" spans="1:12" ht="126" x14ac:dyDescent="0.35">
      <c r="A113" s="7" t="s">
        <v>384</v>
      </c>
      <c r="B113" s="8" t="s">
        <v>394</v>
      </c>
      <c r="C113" s="19"/>
      <c r="D113" s="19"/>
      <c r="E113" s="19"/>
      <c r="F113" s="19"/>
      <c r="G113" s="19"/>
      <c r="H113" s="19"/>
      <c r="I113" s="19"/>
      <c r="J113" s="19"/>
      <c r="K113" s="20">
        <v>11250</v>
      </c>
      <c r="L113" s="20">
        <f t="shared" si="59"/>
        <v>11250</v>
      </c>
    </row>
    <row r="114" spans="1:12" ht="108" x14ac:dyDescent="0.35">
      <c r="A114" s="7" t="s">
        <v>396</v>
      </c>
      <c r="B114" s="8" t="s">
        <v>144</v>
      </c>
      <c r="C114" s="19"/>
      <c r="D114" s="19"/>
      <c r="E114" s="19"/>
      <c r="F114" s="19"/>
      <c r="G114" s="19"/>
      <c r="H114" s="19"/>
      <c r="I114" s="19"/>
      <c r="J114" s="19"/>
      <c r="K114" s="20">
        <f>K116+K118</f>
        <v>-4666.989999999998</v>
      </c>
      <c r="L114" s="20">
        <f t="shared" si="59"/>
        <v>-4666.989999999998</v>
      </c>
    </row>
    <row r="115" spans="1:12" ht="108" x14ac:dyDescent="0.35">
      <c r="A115" s="7" t="s">
        <v>143</v>
      </c>
      <c r="B115" s="8" t="s">
        <v>144</v>
      </c>
      <c r="C115" s="20">
        <f t="shared" ref="C115:J115" si="71">C118</f>
        <v>36000</v>
      </c>
      <c r="D115" s="20">
        <f t="shared" si="71"/>
        <v>0</v>
      </c>
      <c r="E115" s="20">
        <f t="shared" si="71"/>
        <v>0</v>
      </c>
      <c r="F115" s="20">
        <f t="shared" si="71"/>
        <v>0</v>
      </c>
      <c r="G115" s="20">
        <f t="shared" si="71"/>
        <v>0</v>
      </c>
      <c r="H115" s="20">
        <f t="shared" si="71"/>
        <v>0</v>
      </c>
      <c r="I115" s="20">
        <f t="shared" si="71"/>
        <v>0</v>
      </c>
      <c r="J115" s="20">
        <f t="shared" si="71"/>
        <v>0</v>
      </c>
      <c r="K115" s="20">
        <v>-36000</v>
      </c>
      <c r="L115" s="20">
        <f t="shared" si="59"/>
        <v>0</v>
      </c>
    </row>
    <row r="116" spans="1:12" ht="54" x14ac:dyDescent="0.35">
      <c r="A116" s="7" t="s">
        <v>397</v>
      </c>
      <c r="B116" s="8" t="s">
        <v>398</v>
      </c>
      <c r="C116" s="20"/>
      <c r="D116" s="20"/>
      <c r="E116" s="20"/>
      <c r="F116" s="20"/>
      <c r="G116" s="20"/>
      <c r="H116" s="20"/>
      <c r="I116" s="20"/>
      <c r="J116" s="20"/>
      <c r="K116" s="20">
        <f>K117</f>
        <v>23969.06</v>
      </c>
      <c r="L116" s="20">
        <f t="shared" si="59"/>
        <v>23969.06</v>
      </c>
    </row>
    <row r="117" spans="1:12" ht="72" x14ac:dyDescent="0.35">
      <c r="A117" s="7" t="s">
        <v>395</v>
      </c>
      <c r="B117" s="8" t="s">
        <v>399</v>
      </c>
      <c r="C117" s="20"/>
      <c r="D117" s="20"/>
      <c r="E117" s="20"/>
      <c r="F117" s="20"/>
      <c r="G117" s="20"/>
      <c r="H117" s="20"/>
      <c r="I117" s="20"/>
      <c r="J117" s="20"/>
      <c r="K117" s="20">
        <v>23969.06</v>
      </c>
      <c r="L117" s="20">
        <f t="shared" si="59"/>
        <v>23969.06</v>
      </c>
    </row>
    <row r="118" spans="1:12" ht="72" x14ac:dyDescent="0.35">
      <c r="A118" s="7" t="s">
        <v>145</v>
      </c>
      <c r="B118" s="8" t="s">
        <v>146</v>
      </c>
      <c r="C118" s="20">
        <f t="shared" ref="C118:K118" si="72">C119</f>
        <v>36000</v>
      </c>
      <c r="D118" s="20">
        <f t="shared" si="72"/>
        <v>0</v>
      </c>
      <c r="E118" s="20">
        <f t="shared" si="72"/>
        <v>0</v>
      </c>
      <c r="F118" s="20">
        <f t="shared" si="72"/>
        <v>0</v>
      </c>
      <c r="G118" s="20">
        <f t="shared" si="72"/>
        <v>0</v>
      </c>
      <c r="H118" s="20">
        <f t="shared" si="72"/>
        <v>0</v>
      </c>
      <c r="I118" s="20">
        <f t="shared" si="72"/>
        <v>0</v>
      </c>
      <c r="J118" s="20">
        <f t="shared" si="72"/>
        <v>0</v>
      </c>
      <c r="K118" s="20">
        <f t="shared" si="72"/>
        <v>-28636.05</v>
      </c>
      <c r="L118" s="20">
        <f t="shared" si="59"/>
        <v>7363.9500000000007</v>
      </c>
    </row>
    <row r="119" spans="1:12" ht="72" x14ac:dyDescent="0.35">
      <c r="A119" s="7" t="s">
        <v>147</v>
      </c>
      <c r="B119" s="8" t="s">
        <v>148</v>
      </c>
      <c r="C119" s="20">
        <v>36000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-28636.05</v>
      </c>
      <c r="L119" s="20">
        <f t="shared" si="59"/>
        <v>7363.9500000000007</v>
      </c>
    </row>
    <row r="120" spans="1:12" x14ac:dyDescent="0.35">
      <c r="A120" s="7" t="s">
        <v>149</v>
      </c>
      <c r="B120" s="8" t="s">
        <v>150</v>
      </c>
      <c r="C120" s="20">
        <f t="shared" ref="C120:J120" si="73">C121</f>
        <v>83000</v>
      </c>
      <c r="D120" s="20">
        <f t="shared" si="73"/>
        <v>0</v>
      </c>
      <c r="E120" s="20">
        <f t="shared" si="73"/>
        <v>0</v>
      </c>
      <c r="F120" s="20">
        <f t="shared" si="73"/>
        <v>0</v>
      </c>
      <c r="G120" s="20">
        <f t="shared" si="73"/>
        <v>0</v>
      </c>
      <c r="H120" s="20">
        <f t="shared" si="73"/>
        <v>0</v>
      </c>
      <c r="I120" s="20">
        <f t="shared" si="73"/>
        <v>0</v>
      </c>
      <c r="J120" s="20">
        <f t="shared" si="73"/>
        <v>0</v>
      </c>
      <c r="K120" s="20">
        <f>K121+K123</f>
        <v>38941.350000000006</v>
      </c>
      <c r="L120" s="20">
        <f t="shared" si="59"/>
        <v>121941.35</v>
      </c>
    </row>
    <row r="121" spans="1:12" ht="90" x14ac:dyDescent="0.35">
      <c r="A121" s="7" t="s">
        <v>151</v>
      </c>
      <c r="B121" s="8" t="s">
        <v>152</v>
      </c>
      <c r="C121" s="20">
        <v>83000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f>K122</f>
        <v>-83000</v>
      </c>
      <c r="L121" s="20">
        <f t="shared" si="59"/>
        <v>0</v>
      </c>
    </row>
    <row r="122" spans="1:12" ht="72" x14ac:dyDescent="0.35">
      <c r="A122" s="7" t="s">
        <v>307</v>
      </c>
      <c r="B122" s="8" t="s">
        <v>306</v>
      </c>
      <c r="C122" s="20"/>
      <c r="D122" s="20">
        <v>83000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-83000</v>
      </c>
      <c r="L122" s="20">
        <f t="shared" si="59"/>
        <v>0</v>
      </c>
    </row>
    <row r="123" spans="1:12" ht="72" x14ac:dyDescent="0.35">
      <c r="A123" s="7" t="s">
        <v>400</v>
      </c>
      <c r="B123" s="8" t="s">
        <v>405</v>
      </c>
      <c r="C123" s="20"/>
      <c r="D123" s="20"/>
      <c r="E123" s="20"/>
      <c r="F123" s="20"/>
      <c r="G123" s="20"/>
      <c r="H123" s="20"/>
      <c r="I123" s="20"/>
      <c r="J123" s="20"/>
      <c r="K123" s="20">
        <f>K124+K125</f>
        <v>121941.35</v>
      </c>
      <c r="L123" s="20">
        <f t="shared" si="59"/>
        <v>121941.35</v>
      </c>
    </row>
    <row r="124" spans="1:12" ht="72" x14ac:dyDescent="0.35">
      <c r="A124" s="7" t="s">
        <v>401</v>
      </c>
      <c r="B124" s="8" t="s">
        <v>406</v>
      </c>
      <c r="C124" s="20"/>
      <c r="D124" s="20"/>
      <c r="E124" s="20"/>
      <c r="F124" s="20"/>
      <c r="G124" s="20"/>
      <c r="H124" s="20"/>
      <c r="I124" s="20"/>
      <c r="J124" s="20"/>
      <c r="K124" s="20">
        <v>121091.35</v>
      </c>
      <c r="L124" s="20">
        <f t="shared" si="59"/>
        <v>121091.35</v>
      </c>
    </row>
    <row r="125" spans="1:12" ht="72" x14ac:dyDescent="0.35">
      <c r="A125" s="7" t="s">
        <v>402</v>
      </c>
      <c r="B125" s="8" t="s">
        <v>407</v>
      </c>
      <c r="C125" s="20"/>
      <c r="D125" s="20"/>
      <c r="E125" s="20"/>
      <c r="F125" s="20"/>
      <c r="G125" s="20"/>
      <c r="H125" s="20"/>
      <c r="I125" s="20"/>
      <c r="J125" s="20"/>
      <c r="K125" s="20">
        <v>850</v>
      </c>
      <c r="L125" s="20">
        <f t="shared" si="59"/>
        <v>850</v>
      </c>
    </row>
    <row r="126" spans="1:12" x14ac:dyDescent="0.35">
      <c r="A126" s="7" t="s">
        <v>403</v>
      </c>
      <c r="B126" s="8" t="s">
        <v>408</v>
      </c>
      <c r="C126" s="20"/>
      <c r="D126" s="20"/>
      <c r="E126" s="20"/>
      <c r="F126" s="20"/>
      <c r="G126" s="20"/>
      <c r="H126" s="20"/>
      <c r="I126" s="20"/>
      <c r="J126" s="20"/>
      <c r="K126" s="20">
        <f>K127</f>
        <v>76876.11</v>
      </c>
      <c r="L126" s="20">
        <f t="shared" si="59"/>
        <v>76876.11</v>
      </c>
    </row>
    <row r="127" spans="1:12" ht="108" x14ac:dyDescent="0.35">
      <c r="A127" s="7" t="s">
        <v>404</v>
      </c>
      <c r="B127" s="8" t="s">
        <v>409</v>
      </c>
      <c r="C127" s="20"/>
      <c r="D127" s="20"/>
      <c r="E127" s="20"/>
      <c r="F127" s="20"/>
      <c r="G127" s="20"/>
      <c r="H127" s="20"/>
      <c r="I127" s="20"/>
      <c r="J127" s="20"/>
      <c r="K127" s="20">
        <v>76876.11</v>
      </c>
      <c r="L127" s="20">
        <f t="shared" si="59"/>
        <v>76876.11</v>
      </c>
    </row>
    <row r="128" spans="1:12" ht="25.5" customHeight="1" x14ac:dyDescent="0.35">
      <c r="A128" s="5" t="s">
        <v>153</v>
      </c>
      <c r="B128" s="6" t="s">
        <v>154</v>
      </c>
      <c r="C128" s="19">
        <f t="shared" ref="C128:I128" si="74">C129+C236</f>
        <v>379453886.82999998</v>
      </c>
      <c r="D128" s="19">
        <f t="shared" si="74"/>
        <v>21936834.27</v>
      </c>
      <c r="E128" s="19">
        <f t="shared" si="74"/>
        <v>10170551.219999999</v>
      </c>
      <c r="F128" s="19">
        <f t="shared" si="74"/>
        <v>566255.66</v>
      </c>
      <c r="G128" s="19">
        <f t="shared" si="74"/>
        <v>5709398.9800000004</v>
      </c>
      <c r="H128" s="19">
        <f t="shared" si="74"/>
        <v>6539400</v>
      </c>
      <c r="I128" s="19">
        <f t="shared" si="74"/>
        <v>134257.95000000001</v>
      </c>
      <c r="J128" s="19">
        <f t="shared" ref="J128:K128" si="75">J129+J236</f>
        <v>2438872.5499999998</v>
      </c>
      <c r="K128" s="19">
        <f t="shared" si="75"/>
        <v>-160000</v>
      </c>
      <c r="L128" s="19">
        <f t="shared" si="59"/>
        <v>426789457.45999998</v>
      </c>
    </row>
    <row r="129" spans="1:12" ht="34.799999999999997" x14ac:dyDescent="0.35">
      <c r="A129" s="5" t="s">
        <v>155</v>
      </c>
      <c r="B129" s="6" t="s">
        <v>156</v>
      </c>
      <c r="C129" s="19">
        <f t="shared" ref="C129:H129" si="76">C130+C138+C187+C221</f>
        <v>379131400</v>
      </c>
      <c r="D129" s="19">
        <f t="shared" si="76"/>
        <v>21936834.27</v>
      </c>
      <c r="E129" s="19">
        <f t="shared" si="76"/>
        <v>10170551.219999999</v>
      </c>
      <c r="F129" s="19">
        <f t="shared" si="76"/>
        <v>566255.66</v>
      </c>
      <c r="G129" s="19">
        <f t="shared" si="76"/>
        <v>5539398.9800000004</v>
      </c>
      <c r="H129" s="19">
        <f t="shared" si="76"/>
        <v>6539400</v>
      </c>
      <c r="I129" s="19">
        <f t="shared" ref="I129:J129" si="77">I130+I138+I187+I221</f>
        <v>134257.95000000001</v>
      </c>
      <c r="J129" s="19">
        <f t="shared" si="77"/>
        <v>2438872.5499999998</v>
      </c>
      <c r="K129" s="19">
        <f t="shared" ref="K129" si="78">K130+K138+K187+K221</f>
        <v>-160000</v>
      </c>
      <c r="L129" s="19">
        <f t="shared" si="59"/>
        <v>426296970.63000005</v>
      </c>
    </row>
    <row r="130" spans="1:12" x14ac:dyDescent="0.35">
      <c r="A130" s="7" t="s">
        <v>157</v>
      </c>
      <c r="B130" s="8" t="s">
        <v>158</v>
      </c>
      <c r="C130" s="20">
        <f t="shared" ref="C130:H130" si="79">C131+C133</f>
        <v>131975200</v>
      </c>
      <c r="D130" s="20">
        <f t="shared" si="79"/>
        <v>0</v>
      </c>
      <c r="E130" s="20">
        <f t="shared" si="79"/>
        <v>5853500</v>
      </c>
      <c r="F130" s="20">
        <f t="shared" si="79"/>
        <v>156255.66</v>
      </c>
      <c r="G130" s="20">
        <f t="shared" si="79"/>
        <v>367525.51</v>
      </c>
      <c r="H130" s="20">
        <f t="shared" si="79"/>
        <v>0</v>
      </c>
      <c r="I130" s="20">
        <f t="shared" ref="I130:J130" si="80">I131+I133</f>
        <v>226476.85</v>
      </c>
      <c r="J130" s="20">
        <f t="shared" si="80"/>
        <v>0</v>
      </c>
      <c r="K130" s="20">
        <f t="shared" ref="K130" si="81">K131+K133</f>
        <v>0</v>
      </c>
      <c r="L130" s="20">
        <f t="shared" si="59"/>
        <v>138578958.01999998</v>
      </c>
    </row>
    <row r="131" spans="1:12" ht="27" customHeight="1" x14ac:dyDescent="0.35">
      <c r="A131" s="7" t="s">
        <v>159</v>
      </c>
      <c r="B131" s="8" t="s">
        <v>160</v>
      </c>
      <c r="C131" s="20">
        <f t="shared" ref="C131:K131" si="82">C132</f>
        <v>129290400</v>
      </c>
      <c r="D131" s="20">
        <f t="shared" si="82"/>
        <v>0</v>
      </c>
      <c r="E131" s="20">
        <f t="shared" si="82"/>
        <v>0</v>
      </c>
      <c r="F131" s="20">
        <f t="shared" si="82"/>
        <v>0</v>
      </c>
      <c r="G131" s="20">
        <f t="shared" si="82"/>
        <v>0</v>
      </c>
      <c r="H131" s="20">
        <f t="shared" si="82"/>
        <v>0</v>
      </c>
      <c r="I131" s="20">
        <f t="shared" si="82"/>
        <v>0</v>
      </c>
      <c r="J131" s="20">
        <f t="shared" si="82"/>
        <v>0</v>
      </c>
      <c r="K131" s="20">
        <f t="shared" si="82"/>
        <v>0</v>
      </c>
      <c r="L131" s="20">
        <f t="shared" si="59"/>
        <v>129290400</v>
      </c>
    </row>
    <row r="132" spans="1:12" ht="36" x14ac:dyDescent="0.35">
      <c r="A132" s="7" t="s">
        <v>161</v>
      </c>
      <c r="B132" s="8" t="s">
        <v>245</v>
      </c>
      <c r="C132" s="20">
        <v>129290400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f t="shared" si="59"/>
        <v>129290400</v>
      </c>
    </row>
    <row r="133" spans="1:12" ht="26.25" customHeight="1" x14ac:dyDescent="0.35">
      <c r="A133" s="7" t="s">
        <v>162</v>
      </c>
      <c r="B133" s="8" t="s">
        <v>163</v>
      </c>
      <c r="C133" s="20">
        <v>2684800</v>
      </c>
      <c r="D133" s="20">
        <v>0</v>
      </c>
      <c r="E133" s="20">
        <f t="shared" ref="E133:K133" si="83">E134</f>
        <v>5853500</v>
      </c>
      <c r="F133" s="20">
        <f t="shared" si="83"/>
        <v>156255.66</v>
      </c>
      <c r="G133" s="20">
        <f t="shared" si="83"/>
        <v>367525.51</v>
      </c>
      <c r="H133" s="20">
        <f t="shared" si="83"/>
        <v>0</v>
      </c>
      <c r="I133" s="20">
        <f t="shared" si="83"/>
        <v>226476.85</v>
      </c>
      <c r="J133" s="20">
        <f t="shared" si="83"/>
        <v>0</v>
      </c>
      <c r="K133" s="20">
        <f t="shared" si="83"/>
        <v>0</v>
      </c>
      <c r="L133" s="20">
        <f t="shared" si="59"/>
        <v>9288558.0199999996</v>
      </c>
    </row>
    <row r="134" spans="1:12" ht="25.5" customHeight="1" x14ac:dyDescent="0.35">
      <c r="A134" s="7" t="s">
        <v>164</v>
      </c>
      <c r="B134" s="8" t="s">
        <v>165</v>
      </c>
      <c r="C134" s="20">
        <f>C135</f>
        <v>2684800</v>
      </c>
      <c r="D134" s="20">
        <f>D135</f>
        <v>0</v>
      </c>
      <c r="E134" s="20">
        <f>E135+E136</f>
        <v>5853500</v>
      </c>
      <c r="F134" s="20">
        <f t="shared" ref="F134:K134" si="84">F135+F136+F137</f>
        <v>156255.66</v>
      </c>
      <c r="G134" s="20">
        <f t="shared" si="84"/>
        <v>367525.51</v>
      </c>
      <c r="H134" s="20">
        <f t="shared" si="84"/>
        <v>0</v>
      </c>
      <c r="I134" s="20">
        <f t="shared" si="84"/>
        <v>226476.85</v>
      </c>
      <c r="J134" s="20">
        <f t="shared" si="84"/>
        <v>0</v>
      </c>
      <c r="K134" s="20">
        <f t="shared" si="84"/>
        <v>0</v>
      </c>
      <c r="L134" s="20">
        <f t="shared" si="59"/>
        <v>9288558.0199999996</v>
      </c>
    </row>
    <row r="135" spans="1:12" x14ac:dyDescent="0.35">
      <c r="A135" s="7"/>
      <c r="B135" s="8" t="s">
        <v>228</v>
      </c>
      <c r="C135" s="20">
        <v>2684800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f t="shared" si="59"/>
        <v>2684800</v>
      </c>
    </row>
    <row r="136" spans="1:12" ht="36" x14ac:dyDescent="0.35">
      <c r="A136" s="7"/>
      <c r="B136" s="8" t="s">
        <v>312</v>
      </c>
      <c r="C136" s="20">
        <v>0</v>
      </c>
      <c r="D136" s="20">
        <v>0</v>
      </c>
      <c r="E136" s="20">
        <v>5853500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f t="shared" si="59"/>
        <v>5853500</v>
      </c>
    </row>
    <row r="137" spans="1:12" ht="54" x14ac:dyDescent="0.35">
      <c r="A137" s="7"/>
      <c r="B137" s="8" t="s">
        <v>324</v>
      </c>
      <c r="C137" s="20"/>
      <c r="D137" s="20"/>
      <c r="E137" s="20"/>
      <c r="F137" s="20">
        <v>156255.66</v>
      </c>
      <c r="G137" s="20">
        <v>367525.51</v>
      </c>
      <c r="H137" s="20">
        <v>0</v>
      </c>
      <c r="I137" s="20">
        <v>226476.85</v>
      </c>
      <c r="J137" s="20">
        <v>0</v>
      </c>
      <c r="K137" s="20">
        <v>0</v>
      </c>
      <c r="L137" s="20">
        <f t="shared" si="59"/>
        <v>750258.02</v>
      </c>
    </row>
    <row r="138" spans="1:12" ht="36" x14ac:dyDescent="0.35">
      <c r="A138" s="7" t="s">
        <v>166</v>
      </c>
      <c r="B138" s="8" t="s">
        <v>167</v>
      </c>
      <c r="C138" s="20">
        <f>C139+C159+C164+C155+C145+C162+C153</f>
        <v>86373300</v>
      </c>
      <c r="D138" s="20">
        <f t="shared" ref="D138:I138" si="85">D139+D159+D164+D155+D145+D162+D153+D151+D149+D147</f>
        <v>13955634.42</v>
      </c>
      <c r="E138" s="20">
        <f t="shared" si="85"/>
        <v>1500000</v>
      </c>
      <c r="F138" s="20">
        <f t="shared" si="85"/>
        <v>0</v>
      </c>
      <c r="G138" s="20">
        <f t="shared" si="85"/>
        <v>418674.27</v>
      </c>
      <c r="H138" s="20">
        <f t="shared" si="85"/>
        <v>643500</v>
      </c>
      <c r="I138" s="20">
        <f t="shared" si="85"/>
        <v>0</v>
      </c>
      <c r="J138" s="20">
        <f t="shared" ref="J138:K138" si="86">J139+J159+J164+J155+J145+J162+J153+J151+J149+J147</f>
        <v>-545677.44999999995</v>
      </c>
      <c r="K138" s="20">
        <f t="shared" si="86"/>
        <v>-256500</v>
      </c>
      <c r="L138" s="20">
        <f t="shared" si="59"/>
        <v>102088931.23999999</v>
      </c>
    </row>
    <row r="139" spans="1:12" ht="36" x14ac:dyDescent="0.35">
      <c r="A139" s="7" t="s">
        <v>168</v>
      </c>
      <c r="B139" s="8" t="s">
        <v>169</v>
      </c>
      <c r="C139" s="20">
        <f t="shared" ref="C139:K140" si="87">C140</f>
        <v>6642700</v>
      </c>
      <c r="D139" s="20">
        <f t="shared" si="87"/>
        <v>-6642700</v>
      </c>
      <c r="E139" s="20">
        <f t="shared" si="87"/>
        <v>0</v>
      </c>
      <c r="F139" s="20">
        <f t="shared" si="87"/>
        <v>2363039.85</v>
      </c>
      <c r="G139" s="20">
        <f t="shared" si="87"/>
        <v>0</v>
      </c>
      <c r="H139" s="20">
        <f t="shared" si="87"/>
        <v>4135800</v>
      </c>
      <c r="I139" s="20">
        <f t="shared" si="87"/>
        <v>0</v>
      </c>
      <c r="J139" s="20">
        <f t="shared" si="87"/>
        <v>0</v>
      </c>
      <c r="K139" s="20">
        <f t="shared" si="87"/>
        <v>0</v>
      </c>
      <c r="L139" s="20">
        <f t="shared" si="59"/>
        <v>6498839.8499999996</v>
      </c>
    </row>
    <row r="140" spans="1:12" ht="36" x14ac:dyDescent="0.35">
      <c r="A140" s="7" t="s">
        <v>170</v>
      </c>
      <c r="B140" s="8" t="s">
        <v>171</v>
      </c>
      <c r="C140" s="20">
        <f t="shared" si="87"/>
        <v>6642700</v>
      </c>
      <c r="D140" s="20">
        <f t="shared" si="87"/>
        <v>-6642700</v>
      </c>
      <c r="E140" s="20">
        <f t="shared" si="87"/>
        <v>0</v>
      </c>
      <c r="F140" s="20">
        <f>F141+F142+F143</f>
        <v>2363039.85</v>
      </c>
      <c r="G140" s="20">
        <f>G141+G142+G143</f>
        <v>0</v>
      </c>
      <c r="H140" s="20">
        <f>H141+H142+H143+H144</f>
        <v>4135800</v>
      </c>
      <c r="I140" s="20">
        <f>I141+I142+I143+I144</f>
        <v>0</v>
      </c>
      <c r="J140" s="20">
        <f>J141+J142+J143+J144</f>
        <v>0</v>
      </c>
      <c r="K140" s="20">
        <f>K141+K142+K143+K144</f>
        <v>0</v>
      </c>
      <c r="L140" s="20">
        <f t="shared" si="59"/>
        <v>6498839.8499999996</v>
      </c>
    </row>
    <row r="141" spans="1:12" ht="54" x14ac:dyDescent="0.35">
      <c r="A141" s="7"/>
      <c r="B141" s="8" t="s">
        <v>229</v>
      </c>
      <c r="C141" s="20">
        <v>6642700</v>
      </c>
      <c r="D141" s="20">
        <v>-6642700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f t="shared" si="59"/>
        <v>0</v>
      </c>
    </row>
    <row r="142" spans="1:12" ht="72" x14ac:dyDescent="0.35">
      <c r="A142" s="7"/>
      <c r="B142" s="8" t="s">
        <v>325</v>
      </c>
      <c r="C142" s="20"/>
      <c r="D142" s="20"/>
      <c r="E142" s="20"/>
      <c r="F142" s="20">
        <v>276569.84999999998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f t="shared" si="59"/>
        <v>276569.84999999998</v>
      </c>
    </row>
    <row r="143" spans="1:12" ht="54" x14ac:dyDescent="0.35">
      <c r="A143" s="7"/>
      <c r="B143" s="9" t="s">
        <v>323</v>
      </c>
      <c r="C143" s="20"/>
      <c r="D143" s="20"/>
      <c r="E143" s="20"/>
      <c r="F143" s="20">
        <v>2086470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f t="shared" si="59"/>
        <v>2086470</v>
      </c>
    </row>
    <row r="144" spans="1:12" ht="72" x14ac:dyDescent="0.35">
      <c r="A144" s="7"/>
      <c r="B144" s="9" t="s">
        <v>230</v>
      </c>
      <c r="C144" s="20"/>
      <c r="D144" s="20"/>
      <c r="E144" s="20"/>
      <c r="F144" s="20"/>
      <c r="G144" s="20"/>
      <c r="H144" s="20">
        <v>4135800</v>
      </c>
      <c r="I144" s="20">
        <v>0</v>
      </c>
      <c r="J144" s="20">
        <v>0</v>
      </c>
      <c r="K144" s="20">
        <v>0</v>
      </c>
      <c r="L144" s="20">
        <f t="shared" si="59"/>
        <v>4135800</v>
      </c>
    </row>
    <row r="145" spans="1:12" ht="36" x14ac:dyDescent="0.35">
      <c r="A145" s="7" t="s">
        <v>253</v>
      </c>
      <c r="B145" s="8" t="s">
        <v>254</v>
      </c>
      <c r="C145" s="20">
        <f t="shared" ref="C145:K145" si="88">C146</f>
        <v>1555500</v>
      </c>
      <c r="D145" s="20">
        <f t="shared" si="88"/>
        <v>49.56</v>
      </c>
      <c r="E145" s="20">
        <f t="shared" si="88"/>
        <v>0</v>
      </c>
      <c r="F145" s="20">
        <f t="shared" si="88"/>
        <v>0</v>
      </c>
      <c r="G145" s="20">
        <f t="shared" si="88"/>
        <v>0</v>
      </c>
      <c r="H145" s="20">
        <f t="shared" si="88"/>
        <v>0</v>
      </c>
      <c r="I145" s="20">
        <f t="shared" si="88"/>
        <v>0</v>
      </c>
      <c r="J145" s="20">
        <f t="shared" si="88"/>
        <v>0</v>
      </c>
      <c r="K145" s="20">
        <f t="shared" si="88"/>
        <v>0</v>
      </c>
      <c r="L145" s="20">
        <f t="shared" si="59"/>
        <v>1555549.56</v>
      </c>
    </row>
    <row r="146" spans="1:12" ht="36" x14ac:dyDescent="0.35">
      <c r="A146" s="7" t="s">
        <v>252</v>
      </c>
      <c r="B146" s="8" t="s">
        <v>251</v>
      </c>
      <c r="C146" s="20">
        <v>1555500</v>
      </c>
      <c r="D146" s="20">
        <v>49.56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f t="shared" si="59"/>
        <v>1555549.56</v>
      </c>
    </row>
    <row r="147" spans="1:12" ht="54" x14ac:dyDescent="0.35">
      <c r="A147" s="7" t="s">
        <v>298</v>
      </c>
      <c r="B147" s="8" t="s">
        <v>301</v>
      </c>
      <c r="C147" s="20">
        <f t="shared" ref="C147:K147" si="89">C148</f>
        <v>0</v>
      </c>
      <c r="D147" s="20">
        <f t="shared" si="89"/>
        <v>1568750</v>
      </c>
      <c r="E147" s="20">
        <f t="shared" si="89"/>
        <v>0</v>
      </c>
      <c r="F147" s="20">
        <f t="shared" si="89"/>
        <v>0</v>
      </c>
      <c r="G147" s="20">
        <f t="shared" si="89"/>
        <v>0</v>
      </c>
      <c r="H147" s="20">
        <f t="shared" si="89"/>
        <v>0</v>
      </c>
      <c r="I147" s="20">
        <f t="shared" si="89"/>
        <v>0</v>
      </c>
      <c r="J147" s="20">
        <f t="shared" si="89"/>
        <v>0</v>
      </c>
      <c r="K147" s="20">
        <f t="shared" si="89"/>
        <v>0</v>
      </c>
      <c r="L147" s="20">
        <f t="shared" si="59"/>
        <v>1568750</v>
      </c>
    </row>
    <row r="148" spans="1:12" ht="54" x14ac:dyDescent="0.35">
      <c r="A148" s="7" t="s">
        <v>299</v>
      </c>
      <c r="B148" s="8" t="s">
        <v>300</v>
      </c>
      <c r="C148" s="20">
        <v>0</v>
      </c>
      <c r="D148" s="20">
        <v>1568750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f t="shared" si="59"/>
        <v>1568750</v>
      </c>
    </row>
    <row r="149" spans="1:12" ht="36" x14ac:dyDescent="0.35">
      <c r="A149" s="7" t="s">
        <v>292</v>
      </c>
      <c r="B149" s="8" t="s">
        <v>293</v>
      </c>
      <c r="C149" s="20">
        <f t="shared" ref="C149:K149" si="90">C150</f>
        <v>0</v>
      </c>
      <c r="D149" s="20">
        <f t="shared" si="90"/>
        <v>1656951</v>
      </c>
      <c r="E149" s="20">
        <f t="shared" si="90"/>
        <v>0</v>
      </c>
      <c r="F149" s="20">
        <f t="shared" si="90"/>
        <v>0</v>
      </c>
      <c r="G149" s="20">
        <f t="shared" si="90"/>
        <v>0</v>
      </c>
      <c r="H149" s="20">
        <f t="shared" si="90"/>
        <v>0</v>
      </c>
      <c r="I149" s="20">
        <f t="shared" si="90"/>
        <v>0</v>
      </c>
      <c r="J149" s="20">
        <f t="shared" si="90"/>
        <v>-760620</v>
      </c>
      <c r="K149" s="20">
        <f t="shared" si="90"/>
        <v>0</v>
      </c>
      <c r="L149" s="20">
        <f t="shared" si="59"/>
        <v>896331</v>
      </c>
    </row>
    <row r="150" spans="1:12" ht="36" x14ac:dyDescent="0.35">
      <c r="A150" s="7" t="s">
        <v>291</v>
      </c>
      <c r="B150" s="8" t="s">
        <v>294</v>
      </c>
      <c r="C150" s="20">
        <v>0</v>
      </c>
      <c r="D150" s="20">
        <v>1656951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-760620</v>
      </c>
      <c r="K150" s="20">
        <v>0</v>
      </c>
      <c r="L150" s="20">
        <f t="shared" si="59"/>
        <v>896331</v>
      </c>
    </row>
    <row r="151" spans="1:12" x14ac:dyDescent="0.35">
      <c r="A151" s="7" t="s">
        <v>286</v>
      </c>
      <c r="B151" s="8" t="s">
        <v>289</v>
      </c>
      <c r="C151" s="20">
        <v>0</v>
      </c>
      <c r="D151" s="20">
        <f t="shared" ref="D151:K151" si="91">D152</f>
        <v>250000</v>
      </c>
      <c r="E151" s="20">
        <f t="shared" si="91"/>
        <v>0</v>
      </c>
      <c r="F151" s="20">
        <f t="shared" si="91"/>
        <v>0</v>
      </c>
      <c r="G151" s="20">
        <f t="shared" si="91"/>
        <v>0</v>
      </c>
      <c r="H151" s="20">
        <f t="shared" si="91"/>
        <v>0</v>
      </c>
      <c r="I151" s="20">
        <f t="shared" si="91"/>
        <v>0</v>
      </c>
      <c r="J151" s="20">
        <f t="shared" si="91"/>
        <v>0</v>
      </c>
      <c r="K151" s="20">
        <f t="shared" si="91"/>
        <v>0</v>
      </c>
      <c r="L151" s="20">
        <f t="shared" si="59"/>
        <v>250000</v>
      </c>
    </row>
    <row r="152" spans="1:12" x14ac:dyDescent="0.35">
      <c r="A152" s="7" t="s">
        <v>287</v>
      </c>
      <c r="B152" s="8" t="s">
        <v>288</v>
      </c>
      <c r="C152" s="20">
        <v>0</v>
      </c>
      <c r="D152" s="20">
        <v>250000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f t="shared" si="59"/>
        <v>250000</v>
      </c>
    </row>
    <row r="153" spans="1:12" ht="36" x14ac:dyDescent="0.35">
      <c r="A153" s="7" t="s">
        <v>262</v>
      </c>
      <c r="B153" s="8" t="s">
        <v>265</v>
      </c>
      <c r="C153" s="20">
        <f t="shared" ref="C153:K153" si="92">C154</f>
        <v>3939000</v>
      </c>
      <c r="D153" s="20">
        <f t="shared" si="92"/>
        <v>8.5299999999999994</v>
      </c>
      <c r="E153" s="20">
        <f t="shared" si="92"/>
        <v>0</v>
      </c>
      <c r="F153" s="20">
        <f t="shared" si="92"/>
        <v>0</v>
      </c>
      <c r="G153" s="20">
        <f t="shared" si="92"/>
        <v>0</v>
      </c>
      <c r="H153" s="20">
        <f t="shared" si="92"/>
        <v>0</v>
      </c>
      <c r="I153" s="20">
        <f t="shared" si="92"/>
        <v>0</v>
      </c>
      <c r="J153" s="20">
        <f t="shared" si="92"/>
        <v>0</v>
      </c>
      <c r="K153" s="20">
        <f t="shared" si="92"/>
        <v>0</v>
      </c>
      <c r="L153" s="20">
        <f t="shared" si="59"/>
        <v>3939008.53</v>
      </c>
    </row>
    <row r="154" spans="1:12" ht="36" x14ac:dyDescent="0.35">
      <c r="A154" s="7" t="s">
        <v>263</v>
      </c>
      <c r="B154" s="8" t="s">
        <v>264</v>
      </c>
      <c r="C154" s="20">
        <v>3939000</v>
      </c>
      <c r="D154" s="20">
        <v>8.5299999999999994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f t="shared" si="59"/>
        <v>3939008.53</v>
      </c>
    </row>
    <row r="155" spans="1:12" ht="36" x14ac:dyDescent="0.35">
      <c r="A155" s="7" t="s">
        <v>248</v>
      </c>
      <c r="B155" s="8" t="s">
        <v>250</v>
      </c>
      <c r="C155" s="20">
        <f t="shared" ref="C155:K155" si="93">C156</f>
        <v>10199400</v>
      </c>
      <c r="D155" s="20">
        <f t="shared" si="93"/>
        <v>31.72</v>
      </c>
      <c r="E155" s="20">
        <f t="shared" si="93"/>
        <v>0</v>
      </c>
      <c r="F155" s="20">
        <f t="shared" si="93"/>
        <v>0</v>
      </c>
      <c r="G155" s="20">
        <f t="shared" si="93"/>
        <v>289279.82</v>
      </c>
      <c r="H155" s="20">
        <f t="shared" si="93"/>
        <v>0</v>
      </c>
      <c r="I155" s="20">
        <f t="shared" si="93"/>
        <v>0</v>
      </c>
      <c r="J155" s="20">
        <f t="shared" si="93"/>
        <v>0</v>
      </c>
      <c r="K155" s="20">
        <f t="shared" si="93"/>
        <v>0</v>
      </c>
      <c r="L155" s="20">
        <f t="shared" si="59"/>
        <v>10488711.540000001</v>
      </c>
    </row>
    <row r="156" spans="1:12" ht="36" x14ac:dyDescent="0.35">
      <c r="A156" s="7" t="s">
        <v>247</v>
      </c>
      <c r="B156" s="8" t="s">
        <v>249</v>
      </c>
      <c r="C156" s="20">
        <f t="shared" ref="C156:H156" si="94">C157+C158</f>
        <v>10199400</v>
      </c>
      <c r="D156" s="20">
        <f t="shared" si="94"/>
        <v>31.72</v>
      </c>
      <c r="E156" s="20">
        <f t="shared" si="94"/>
        <v>0</v>
      </c>
      <c r="F156" s="20">
        <f t="shared" si="94"/>
        <v>0</v>
      </c>
      <c r="G156" s="20">
        <f t="shared" si="94"/>
        <v>289279.82</v>
      </c>
      <c r="H156" s="20">
        <f t="shared" si="94"/>
        <v>0</v>
      </c>
      <c r="I156" s="20">
        <f t="shared" ref="I156:J156" si="95">I157+I158</f>
        <v>0</v>
      </c>
      <c r="J156" s="20">
        <f t="shared" si="95"/>
        <v>0</v>
      </c>
      <c r="K156" s="20">
        <f t="shared" ref="K156" si="96">K157+K158</f>
        <v>0</v>
      </c>
      <c r="L156" s="20">
        <f t="shared" si="59"/>
        <v>10488711.540000001</v>
      </c>
    </row>
    <row r="157" spans="1:12" ht="36" x14ac:dyDescent="0.35">
      <c r="A157" s="7"/>
      <c r="B157" s="8" t="s">
        <v>261</v>
      </c>
      <c r="C157" s="20">
        <v>1760500</v>
      </c>
      <c r="D157" s="20">
        <v>32.11</v>
      </c>
      <c r="E157" s="20">
        <v>0</v>
      </c>
      <c r="F157" s="20">
        <v>0</v>
      </c>
      <c r="G157" s="20">
        <v>289279.82</v>
      </c>
      <c r="H157" s="20">
        <v>0</v>
      </c>
      <c r="I157" s="20">
        <v>0</v>
      </c>
      <c r="J157" s="20">
        <v>0</v>
      </c>
      <c r="K157" s="20">
        <v>0</v>
      </c>
      <c r="L157" s="20">
        <f t="shared" si="59"/>
        <v>2049811.9300000002</v>
      </c>
    </row>
    <row r="158" spans="1:12" ht="36" x14ac:dyDescent="0.35">
      <c r="A158" s="7"/>
      <c r="B158" s="8" t="s">
        <v>260</v>
      </c>
      <c r="C158" s="20">
        <v>8438900</v>
      </c>
      <c r="D158" s="20">
        <v>-0.39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f t="shared" si="59"/>
        <v>8438899.6099999994</v>
      </c>
    </row>
    <row r="159" spans="1:12" ht="36" x14ac:dyDescent="0.35">
      <c r="A159" s="7" t="s">
        <v>172</v>
      </c>
      <c r="B159" s="8" t="s">
        <v>169</v>
      </c>
      <c r="C159" s="20">
        <f t="shared" ref="C159:K160" si="97">C160</f>
        <v>4135800</v>
      </c>
      <c r="D159" s="20">
        <f t="shared" si="97"/>
        <v>0</v>
      </c>
      <c r="E159" s="20">
        <f t="shared" si="97"/>
        <v>0</v>
      </c>
      <c r="F159" s="20">
        <f t="shared" si="97"/>
        <v>0</v>
      </c>
      <c r="G159" s="20">
        <f t="shared" si="97"/>
        <v>0</v>
      </c>
      <c r="H159" s="20">
        <f t="shared" si="97"/>
        <v>-4135800</v>
      </c>
      <c r="I159" s="20">
        <f t="shared" si="97"/>
        <v>0</v>
      </c>
      <c r="J159" s="20">
        <f t="shared" si="97"/>
        <v>0</v>
      </c>
      <c r="K159" s="20">
        <f t="shared" si="97"/>
        <v>0</v>
      </c>
      <c r="L159" s="20">
        <f t="shared" si="59"/>
        <v>0</v>
      </c>
    </row>
    <row r="160" spans="1:12" ht="36" x14ac:dyDescent="0.35">
      <c r="A160" s="7" t="s">
        <v>173</v>
      </c>
      <c r="B160" s="8" t="s">
        <v>171</v>
      </c>
      <c r="C160" s="20">
        <f t="shared" si="97"/>
        <v>4135800</v>
      </c>
      <c r="D160" s="20">
        <f t="shared" si="97"/>
        <v>0</v>
      </c>
      <c r="E160" s="20">
        <f t="shared" si="97"/>
        <v>0</v>
      </c>
      <c r="F160" s="20">
        <f t="shared" si="97"/>
        <v>0</v>
      </c>
      <c r="G160" s="20">
        <f t="shared" si="97"/>
        <v>0</v>
      </c>
      <c r="H160" s="20">
        <f t="shared" si="97"/>
        <v>-4135800</v>
      </c>
      <c r="I160" s="20">
        <f t="shared" si="97"/>
        <v>0</v>
      </c>
      <c r="J160" s="20">
        <f t="shared" si="97"/>
        <v>0</v>
      </c>
      <c r="K160" s="20">
        <f t="shared" si="97"/>
        <v>0</v>
      </c>
      <c r="L160" s="20">
        <f t="shared" si="59"/>
        <v>0</v>
      </c>
    </row>
    <row r="161" spans="1:12" ht="72" x14ac:dyDescent="0.35">
      <c r="A161" s="7"/>
      <c r="B161" s="8" t="s">
        <v>230</v>
      </c>
      <c r="C161" s="20">
        <v>4135800</v>
      </c>
      <c r="D161" s="20">
        <v>0</v>
      </c>
      <c r="E161" s="20">
        <v>0</v>
      </c>
      <c r="F161" s="20">
        <v>0</v>
      </c>
      <c r="G161" s="20">
        <v>0</v>
      </c>
      <c r="H161" s="20">
        <v>-4135800</v>
      </c>
      <c r="I161" s="20">
        <v>0</v>
      </c>
      <c r="J161" s="20">
        <v>0</v>
      </c>
      <c r="K161" s="20">
        <v>0</v>
      </c>
      <c r="L161" s="20">
        <f t="shared" si="59"/>
        <v>0</v>
      </c>
    </row>
    <row r="162" spans="1:12" ht="54" x14ac:dyDescent="0.35">
      <c r="A162" s="7" t="s">
        <v>257</v>
      </c>
      <c r="B162" s="8" t="s">
        <v>258</v>
      </c>
      <c r="C162" s="20">
        <f t="shared" ref="C162:K162" si="98">C163</f>
        <v>17727800</v>
      </c>
      <c r="D162" s="20">
        <f t="shared" si="98"/>
        <v>-22.52</v>
      </c>
      <c r="E162" s="20">
        <f t="shared" si="98"/>
        <v>0</v>
      </c>
      <c r="F162" s="20">
        <f t="shared" si="98"/>
        <v>0</v>
      </c>
      <c r="G162" s="20">
        <f t="shared" si="98"/>
        <v>0</v>
      </c>
      <c r="H162" s="20">
        <f t="shared" si="98"/>
        <v>0</v>
      </c>
      <c r="I162" s="20">
        <f t="shared" si="98"/>
        <v>0</v>
      </c>
      <c r="J162" s="20">
        <f t="shared" si="98"/>
        <v>0</v>
      </c>
      <c r="K162" s="20">
        <f t="shared" si="98"/>
        <v>0</v>
      </c>
      <c r="L162" s="20">
        <f t="shared" si="59"/>
        <v>17727777.48</v>
      </c>
    </row>
    <row r="163" spans="1:12" ht="54" x14ac:dyDescent="0.35">
      <c r="A163" s="7" t="s">
        <v>256</v>
      </c>
      <c r="B163" s="8" t="s">
        <v>259</v>
      </c>
      <c r="C163" s="20">
        <v>17727800</v>
      </c>
      <c r="D163" s="20">
        <v>-22.52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f t="shared" si="59"/>
        <v>17727777.48</v>
      </c>
    </row>
    <row r="164" spans="1:12" ht="24.75" customHeight="1" x14ac:dyDescent="0.35">
      <c r="A164" s="7" t="s">
        <v>174</v>
      </c>
      <c r="B164" s="8" t="s">
        <v>175</v>
      </c>
      <c r="C164" s="20">
        <f t="shared" ref="C164:K164" si="99">C165</f>
        <v>42173100</v>
      </c>
      <c r="D164" s="20">
        <f t="shared" si="99"/>
        <v>17122566.129999999</v>
      </c>
      <c r="E164" s="20">
        <f t="shared" si="99"/>
        <v>1500000</v>
      </c>
      <c r="F164" s="20">
        <f t="shared" si="99"/>
        <v>-2363039.85</v>
      </c>
      <c r="G164" s="20">
        <f t="shared" si="99"/>
        <v>129394.45</v>
      </c>
      <c r="H164" s="20">
        <f t="shared" si="99"/>
        <v>643500</v>
      </c>
      <c r="I164" s="20">
        <f t="shared" si="99"/>
        <v>0</v>
      </c>
      <c r="J164" s="20">
        <f t="shared" si="99"/>
        <v>214942.55</v>
      </c>
      <c r="K164" s="20">
        <f t="shared" si="99"/>
        <v>-256500</v>
      </c>
      <c r="L164" s="20">
        <f t="shared" si="59"/>
        <v>59163963.279999994</v>
      </c>
    </row>
    <row r="165" spans="1:12" x14ac:dyDescent="0.35">
      <c r="A165" s="7" t="s">
        <v>176</v>
      </c>
      <c r="B165" s="8" t="s">
        <v>177</v>
      </c>
      <c r="C165" s="20">
        <f>C166+C167+C168+C169</f>
        <v>42173100</v>
      </c>
      <c r="D165" s="20">
        <f>D166+D167+D168+D169+D170+D171+D172+D173+D174+D175+D176</f>
        <v>17122566.129999999</v>
      </c>
      <c r="E165" s="20">
        <f>E166+E167+E168+E169+E170+E171+E172+E173+E174+E175+E176+E177+E178+E179+E180+E181</f>
        <v>1500000</v>
      </c>
      <c r="F165" s="20">
        <f>F166+F167+F168+F169+F170+F171+F172+F173+F174+F175+F176+F177+F178+F179+F180+F181+F182+F183+F184</f>
        <v>-2363039.85</v>
      </c>
      <c r="G165" s="20">
        <f>G166+G167+G168+G169+G170+G171+G172+G173+G174+G175+G176+G177+G178+G179+G180+G181+G182+G183+G184+G185</f>
        <v>129394.45</v>
      </c>
      <c r="H165" s="20">
        <f>H166+H167+H168+H169+H170+H171+H172+H173+H174+H175+H176+H177+H178+H179+H180+H181+H182+H183+H184+H185+H186</f>
        <v>643500</v>
      </c>
      <c r="I165" s="20">
        <f>I166+I167+I168+I169+I170+I171+I172+I173+I174+I175+I176+I177+I178+I179+I180+I181+I182+I183+I184+I185+I186</f>
        <v>0</v>
      </c>
      <c r="J165" s="20">
        <f>J166+J167+J168+J169+J170+J171+J172+J173+J174+J175+J176+J177+J178+J179+J180+J181+J182+J183+J184+J185+J186</f>
        <v>214942.55</v>
      </c>
      <c r="K165" s="20">
        <f>K166+K167+K168+K169+K170+K171+K172+K173+K174+K175+K176+K177+K178+K179+K180+K181+K182+K183+K184+K185+K186</f>
        <v>-256500</v>
      </c>
      <c r="L165" s="20">
        <f t="shared" si="59"/>
        <v>59163963.279999994</v>
      </c>
    </row>
    <row r="166" spans="1:12" ht="36" x14ac:dyDescent="0.35">
      <c r="A166" s="7"/>
      <c r="B166" s="17" t="s">
        <v>231</v>
      </c>
      <c r="C166" s="20">
        <v>76900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f t="shared" si="59"/>
        <v>76900</v>
      </c>
    </row>
    <row r="167" spans="1:12" ht="54" x14ac:dyDescent="0.35">
      <c r="A167" s="7"/>
      <c r="B167" s="9" t="s">
        <v>232</v>
      </c>
      <c r="C167" s="20">
        <v>32025800</v>
      </c>
      <c r="D167" s="20">
        <v>1001120.09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f t="shared" si="59"/>
        <v>33026920.09</v>
      </c>
    </row>
    <row r="168" spans="1:12" ht="36" x14ac:dyDescent="0.35">
      <c r="A168" s="7"/>
      <c r="B168" s="9" t="s">
        <v>233</v>
      </c>
      <c r="C168" s="20">
        <v>10000000</v>
      </c>
      <c r="D168" s="20">
        <v>0</v>
      </c>
      <c r="E168" s="20">
        <v>0</v>
      </c>
      <c r="F168" s="20">
        <v>-2086470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f t="shared" si="59"/>
        <v>7913530</v>
      </c>
    </row>
    <row r="169" spans="1:12" ht="36" x14ac:dyDescent="0.35">
      <c r="A169" s="7"/>
      <c r="B169" s="9" t="s">
        <v>255</v>
      </c>
      <c r="C169" s="20">
        <v>70400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f t="shared" si="59"/>
        <v>70400</v>
      </c>
    </row>
    <row r="170" spans="1:12" ht="54" x14ac:dyDescent="0.35">
      <c r="A170" s="7"/>
      <c r="B170" s="8" t="s">
        <v>229</v>
      </c>
      <c r="C170" s="20">
        <v>0</v>
      </c>
      <c r="D170" s="20">
        <v>7471964.6299999999</v>
      </c>
      <c r="E170" s="20">
        <v>-3585379.26</v>
      </c>
      <c r="F170" s="20">
        <v>-3808434.83</v>
      </c>
      <c r="G170" s="20">
        <v>-78105.55</v>
      </c>
      <c r="H170" s="20">
        <v>0</v>
      </c>
      <c r="I170" s="20">
        <v>0</v>
      </c>
      <c r="J170" s="20">
        <v>0</v>
      </c>
      <c r="K170" s="20">
        <v>0</v>
      </c>
      <c r="L170" s="20">
        <f t="shared" si="59"/>
        <v>44.990000000034343</v>
      </c>
    </row>
    <row r="171" spans="1:12" ht="36" x14ac:dyDescent="0.35">
      <c r="A171" s="7"/>
      <c r="B171" s="8" t="s">
        <v>295</v>
      </c>
      <c r="C171" s="20">
        <v>0</v>
      </c>
      <c r="D171" s="20">
        <v>990000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-256500</v>
      </c>
      <c r="L171" s="20">
        <f t="shared" si="59"/>
        <v>733500</v>
      </c>
    </row>
    <row r="172" spans="1:12" ht="72" x14ac:dyDescent="0.35">
      <c r="A172" s="7"/>
      <c r="B172" s="8" t="s">
        <v>296</v>
      </c>
      <c r="C172" s="20">
        <v>0</v>
      </c>
      <c r="D172" s="20">
        <v>1708286.76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f t="shared" si="59"/>
        <v>1708286.76</v>
      </c>
    </row>
    <row r="173" spans="1:12" ht="36" x14ac:dyDescent="0.35">
      <c r="A173" s="7"/>
      <c r="B173" s="8" t="s">
        <v>297</v>
      </c>
      <c r="C173" s="20">
        <v>0</v>
      </c>
      <c r="D173" s="20">
        <v>207000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f t="shared" ref="L173:L236" si="100">C173+D173+E173+F173+G173+H173+I173+J173+K173</f>
        <v>207000</v>
      </c>
    </row>
    <row r="174" spans="1:12" x14ac:dyDescent="0.35">
      <c r="A174" s="7"/>
      <c r="B174" s="8" t="s">
        <v>303</v>
      </c>
      <c r="C174" s="20">
        <v>0</v>
      </c>
      <c r="D174" s="20">
        <v>4500000</v>
      </c>
      <c r="E174" s="20">
        <v>1500000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f t="shared" si="100"/>
        <v>6000000</v>
      </c>
    </row>
    <row r="175" spans="1:12" ht="36" x14ac:dyDescent="0.35">
      <c r="A175" s="7"/>
      <c r="B175" s="8" t="s">
        <v>304</v>
      </c>
      <c r="C175" s="20">
        <v>0</v>
      </c>
      <c r="D175" s="20">
        <v>1064194.6499999999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214942.55</v>
      </c>
      <c r="K175" s="20">
        <v>0</v>
      </c>
      <c r="L175" s="20">
        <f t="shared" si="100"/>
        <v>1279137.2</v>
      </c>
    </row>
    <row r="176" spans="1:12" x14ac:dyDescent="0.35">
      <c r="A176" s="7"/>
      <c r="B176" s="8" t="s">
        <v>305</v>
      </c>
      <c r="C176" s="20"/>
      <c r="D176" s="20">
        <v>180000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f t="shared" si="100"/>
        <v>180000</v>
      </c>
    </row>
    <row r="177" spans="1:12" ht="36" x14ac:dyDescent="0.35">
      <c r="A177" s="7"/>
      <c r="B177" s="8" t="s">
        <v>313</v>
      </c>
      <c r="C177" s="20"/>
      <c r="D177" s="20"/>
      <c r="E177" s="20">
        <v>375000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f t="shared" si="100"/>
        <v>375000</v>
      </c>
    </row>
    <row r="178" spans="1:12" x14ac:dyDescent="0.35">
      <c r="A178" s="7"/>
      <c r="B178" s="8" t="s">
        <v>317</v>
      </c>
      <c r="C178" s="20"/>
      <c r="D178" s="20"/>
      <c r="E178" s="20">
        <v>660082.31999999995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f t="shared" si="100"/>
        <v>660082.31999999995</v>
      </c>
    </row>
    <row r="179" spans="1:12" x14ac:dyDescent="0.35">
      <c r="A179" s="7"/>
      <c r="B179" s="8" t="s">
        <v>314</v>
      </c>
      <c r="C179" s="20"/>
      <c r="D179" s="20"/>
      <c r="E179" s="20">
        <v>1190669.19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f t="shared" si="100"/>
        <v>1190669.19</v>
      </c>
    </row>
    <row r="180" spans="1:12" x14ac:dyDescent="0.35">
      <c r="A180" s="7"/>
      <c r="B180" s="8" t="s">
        <v>315</v>
      </c>
      <c r="C180" s="20"/>
      <c r="D180" s="20"/>
      <c r="E180" s="20">
        <v>876447.75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f t="shared" si="100"/>
        <v>876447.75</v>
      </c>
    </row>
    <row r="181" spans="1:12" x14ac:dyDescent="0.35">
      <c r="A181" s="7"/>
      <c r="B181" s="8" t="s">
        <v>316</v>
      </c>
      <c r="C181" s="20"/>
      <c r="D181" s="20"/>
      <c r="E181" s="20">
        <v>483180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f t="shared" si="100"/>
        <v>483180</v>
      </c>
    </row>
    <row r="182" spans="1:12" x14ac:dyDescent="0.35">
      <c r="A182" s="7"/>
      <c r="B182" s="8" t="s">
        <v>321</v>
      </c>
      <c r="C182" s="20"/>
      <c r="D182" s="20"/>
      <c r="E182" s="20"/>
      <c r="F182" s="20">
        <v>340725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f t="shared" si="100"/>
        <v>340725</v>
      </c>
    </row>
    <row r="183" spans="1:12" x14ac:dyDescent="0.35">
      <c r="A183" s="7"/>
      <c r="B183" s="8" t="s">
        <v>322</v>
      </c>
      <c r="C183" s="20"/>
      <c r="D183" s="20"/>
      <c r="E183" s="20"/>
      <c r="F183" s="20">
        <v>229725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f t="shared" si="100"/>
        <v>229725</v>
      </c>
    </row>
    <row r="184" spans="1:12" ht="36" x14ac:dyDescent="0.35">
      <c r="A184" s="7"/>
      <c r="B184" s="8" t="s">
        <v>326</v>
      </c>
      <c r="C184" s="20"/>
      <c r="D184" s="20"/>
      <c r="E184" s="20"/>
      <c r="F184" s="20">
        <v>2961414.98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f t="shared" si="100"/>
        <v>2961414.98</v>
      </c>
    </row>
    <row r="185" spans="1:12" ht="54" x14ac:dyDescent="0.35">
      <c r="A185" s="7"/>
      <c r="B185" s="8" t="s">
        <v>328</v>
      </c>
      <c r="C185" s="20"/>
      <c r="D185" s="20"/>
      <c r="E185" s="20"/>
      <c r="F185" s="20"/>
      <c r="G185" s="20">
        <v>207500</v>
      </c>
      <c r="H185" s="20">
        <v>0</v>
      </c>
      <c r="I185" s="20">
        <v>0</v>
      </c>
      <c r="J185" s="20">
        <v>0</v>
      </c>
      <c r="K185" s="20">
        <v>0</v>
      </c>
      <c r="L185" s="20">
        <f t="shared" si="100"/>
        <v>207500</v>
      </c>
    </row>
    <row r="186" spans="1:12" ht="36" x14ac:dyDescent="0.35">
      <c r="A186" s="7"/>
      <c r="B186" s="8" t="s">
        <v>331</v>
      </c>
      <c r="C186" s="20"/>
      <c r="D186" s="20"/>
      <c r="E186" s="20"/>
      <c r="F186" s="20"/>
      <c r="G186" s="20"/>
      <c r="H186" s="20">
        <v>643500</v>
      </c>
      <c r="I186" s="20">
        <v>0</v>
      </c>
      <c r="J186" s="20">
        <v>0</v>
      </c>
      <c r="K186" s="20">
        <v>0</v>
      </c>
      <c r="L186" s="20">
        <f t="shared" si="100"/>
        <v>643500</v>
      </c>
    </row>
    <row r="187" spans="1:12" x14ac:dyDescent="0.35">
      <c r="A187" s="7" t="s">
        <v>178</v>
      </c>
      <c r="B187" s="8" t="s">
        <v>179</v>
      </c>
      <c r="C187" s="20">
        <f>C188+C204+C206+C208+C212+C214+C216</f>
        <v>149889100</v>
      </c>
      <c r="D187" s="20">
        <f t="shared" ref="D187:I187" si="101">D188+D204+D206+D208+D212+D214+D216+D210</f>
        <v>25.970000000001164</v>
      </c>
      <c r="E187" s="20">
        <f t="shared" si="101"/>
        <v>-1785235</v>
      </c>
      <c r="F187" s="20">
        <f t="shared" si="101"/>
        <v>0</v>
      </c>
      <c r="G187" s="20">
        <f t="shared" si="101"/>
        <v>3095847</v>
      </c>
      <c r="H187" s="20">
        <f t="shared" si="101"/>
        <v>55900</v>
      </c>
      <c r="I187" s="20">
        <f t="shared" si="101"/>
        <v>20231</v>
      </c>
      <c r="J187" s="20">
        <f t="shared" ref="J187:K187" si="102">J188+J204+J206+J208+J212+J214+J216+J210</f>
        <v>3297750</v>
      </c>
      <c r="K187" s="20">
        <f t="shared" si="102"/>
        <v>-173000</v>
      </c>
      <c r="L187" s="20">
        <f t="shared" si="100"/>
        <v>154400618.97</v>
      </c>
    </row>
    <row r="188" spans="1:12" ht="36" x14ac:dyDescent="0.35">
      <c r="A188" s="7" t="s">
        <v>180</v>
      </c>
      <c r="B188" s="8" t="s">
        <v>181</v>
      </c>
      <c r="C188" s="20">
        <f t="shared" ref="C188:K188" si="103">C189</f>
        <v>133873600</v>
      </c>
      <c r="D188" s="20">
        <f t="shared" si="103"/>
        <v>196800</v>
      </c>
      <c r="E188" s="20">
        <f t="shared" si="103"/>
        <v>-1950400</v>
      </c>
      <c r="F188" s="20">
        <f t="shared" si="103"/>
        <v>0</v>
      </c>
      <c r="G188" s="20">
        <f t="shared" si="103"/>
        <v>3087663</v>
      </c>
      <c r="H188" s="20">
        <f t="shared" si="103"/>
        <v>0</v>
      </c>
      <c r="I188" s="20">
        <f t="shared" si="103"/>
        <v>200</v>
      </c>
      <c r="J188" s="20">
        <f t="shared" si="103"/>
        <v>3297750</v>
      </c>
      <c r="K188" s="20">
        <f t="shared" si="103"/>
        <v>-173000</v>
      </c>
      <c r="L188" s="20">
        <f t="shared" si="100"/>
        <v>138332613</v>
      </c>
    </row>
    <row r="189" spans="1:12" ht="36" x14ac:dyDescent="0.35">
      <c r="A189" s="7" t="s">
        <v>182</v>
      </c>
      <c r="B189" s="8" t="s">
        <v>183</v>
      </c>
      <c r="C189" s="20">
        <f>C190+C191+C192+C193+C194+C195+C196+C197+C198+C199+C200+C201</f>
        <v>133873600</v>
      </c>
      <c r="D189" s="20">
        <f t="shared" ref="D189:I189" si="104">D190+D191+D192+D193+D194+D195+D196+D197+D198+D199+D200+D201+D202+D203</f>
        <v>196800</v>
      </c>
      <c r="E189" s="20">
        <f t="shared" si="104"/>
        <v>-1950400</v>
      </c>
      <c r="F189" s="20">
        <f t="shared" si="104"/>
        <v>0</v>
      </c>
      <c r="G189" s="20">
        <f t="shared" si="104"/>
        <v>3087663</v>
      </c>
      <c r="H189" s="20">
        <f t="shared" si="104"/>
        <v>0</v>
      </c>
      <c r="I189" s="20">
        <f t="shared" si="104"/>
        <v>200</v>
      </c>
      <c r="J189" s="20">
        <f t="shared" ref="J189:K189" si="105">J190+J191+J192+J193+J194+J195+J196+J197+J198+J199+J200+J201+J202+J203</f>
        <v>3297750</v>
      </c>
      <c r="K189" s="20">
        <f t="shared" si="105"/>
        <v>-173000</v>
      </c>
      <c r="L189" s="20">
        <f t="shared" si="100"/>
        <v>138332613</v>
      </c>
    </row>
    <row r="190" spans="1:12" ht="36" x14ac:dyDescent="0.35">
      <c r="A190" s="7"/>
      <c r="B190" s="10" t="s">
        <v>217</v>
      </c>
      <c r="C190" s="11">
        <v>125534500</v>
      </c>
      <c r="D190" s="11">
        <v>0</v>
      </c>
      <c r="E190" s="11">
        <v>-1964400</v>
      </c>
      <c r="F190" s="11">
        <v>0</v>
      </c>
      <c r="G190" s="11">
        <v>3087563</v>
      </c>
      <c r="H190" s="11">
        <v>0</v>
      </c>
      <c r="I190" s="11">
        <v>0</v>
      </c>
      <c r="J190" s="11">
        <v>3297750</v>
      </c>
      <c r="K190" s="11">
        <v>-173000</v>
      </c>
      <c r="L190" s="20">
        <f t="shared" si="100"/>
        <v>129782413</v>
      </c>
    </row>
    <row r="191" spans="1:12" ht="72" x14ac:dyDescent="0.35">
      <c r="A191" s="7"/>
      <c r="B191" s="12" t="s">
        <v>219</v>
      </c>
      <c r="C191" s="11">
        <v>2100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20">
        <f t="shared" si="100"/>
        <v>2100</v>
      </c>
    </row>
    <row r="192" spans="1:12" ht="36" x14ac:dyDescent="0.35">
      <c r="A192" s="7"/>
      <c r="B192" s="12" t="s">
        <v>311</v>
      </c>
      <c r="C192" s="11">
        <v>30700</v>
      </c>
      <c r="D192" s="11">
        <v>0</v>
      </c>
      <c r="E192" s="11">
        <v>12400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20">
        <f t="shared" si="100"/>
        <v>43100</v>
      </c>
    </row>
    <row r="193" spans="1:12" ht="72" x14ac:dyDescent="0.35">
      <c r="A193" s="7"/>
      <c r="B193" s="12" t="s">
        <v>220</v>
      </c>
      <c r="C193" s="11">
        <v>54100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20">
        <f t="shared" si="100"/>
        <v>54100</v>
      </c>
    </row>
    <row r="194" spans="1:12" x14ac:dyDescent="0.35">
      <c r="A194" s="7"/>
      <c r="B194" s="13" t="s">
        <v>221</v>
      </c>
      <c r="C194" s="11">
        <v>2169200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20">
        <f t="shared" si="100"/>
        <v>2169200</v>
      </c>
    </row>
    <row r="195" spans="1:12" ht="108" x14ac:dyDescent="0.35">
      <c r="A195" s="7"/>
      <c r="B195" s="12" t="s">
        <v>222</v>
      </c>
      <c r="C195" s="11">
        <v>4719500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20">
        <f t="shared" si="100"/>
        <v>4719500</v>
      </c>
    </row>
    <row r="196" spans="1:12" ht="36" x14ac:dyDescent="0.35">
      <c r="A196" s="7"/>
      <c r="B196" s="13" t="s">
        <v>223</v>
      </c>
      <c r="C196" s="11">
        <v>783800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20">
        <f t="shared" si="100"/>
        <v>783800</v>
      </c>
    </row>
    <row r="197" spans="1:12" ht="36" x14ac:dyDescent="0.35">
      <c r="A197" s="7"/>
      <c r="B197" s="13" t="s">
        <v>224</v>
      </c>
      <c r="C197" s="11">
        <v>45400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20">
        <f t="shared" si="100"/>
        <v>45400</v>
      </c>
    </row>
    <row r="198" spans="1:12" ht="36" x14ac:dyDescent="0.35">
      <c r="A198" s="7"/>
      <c r="B198" s="13" t="s">
        <v>225</v>
      </c>
      <c r="C198" s="11">
        <v>521800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20">
        <f t="shared" si="100"/>
        <v>521800</v>
      </c>
    </row>
    <row r="199" spans="1:12" ht="54" x14ac:dyDescent="0.35">
      <c r="A199" s="7"/>
      <c r="B199" s="12" t="s">
        <v>226</v>
      </c>
      <c r="C199" s="11">
        <v>600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20">
        <f t="shared" si="100"/>
        <v>600</v>
      </c>
    </row>
    <row r="200" spans="1:12" ht="54" x14ac:dyDescent="0.35">
      <c r="A200" s="7"/>
      <c r="B200" s="12" t="s">
        <v>227</v>
      </c>
      <c r="C200" s="11">
        <v>9800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20">
        <f t="shared" si="100"/>
        <v>9800</v>
      </c>
    </row>
    <row r="201" spans="1:12" x14ac:dyDescent="0.35">
      <c r="A201" s="7"/>
      <c r="B201" s="10" t="s">
        <v>218</v>
      </c>
      <c r="C201" s="11">
        <v>2100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20">
        <f t="shared" si="100"/>
        <v>2100</v>
      </c>
    </row>
    <row r="202" spans="1:12" ht="54" x14ac:dyDescent="0.35">
      <c r="A202" s="7"/>
      <c r="B202" s="18" t="s">
        <v>236</v>
      </c>
      <c r="C202" s="11">
        <v>0</v>
      </c>
      <c r="D202" s="11">
        <v>186700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20">
        <f t="shared" si="100"/>
        <v>186700</v>
      </c>
    </row>
    <row r="203" spans="1:12" ht="54" x14ac:dyDescent="0.35">
      <c r="A203" s="7"/>
      <c r="B203" s="9" t="s">
        <v>308</v>
      </c>
      <c r="C203" s="11"/>
      <c r="D203" s="11">
        <v>10100</v>
      </c>
      <c r="E203" s="11">
        <v>1600</v>
      </c>
      <c r="F203" s="11">
        <v>0</v>
      </c>
      <c r="G203" s="11">
        <v>100</v>
      </c>
      <c r="H203" s="11">
        <v>0</v>
      </c>
      <c r="I203" s="11">
        <v>200</v>
      </c>
      <c r="J203" s="11">
        <v>0</v>
      </c>
      <c r="K203" s="11">
        <v>0</v>
      </c>
      <c r="L203" s="20">
        <f t="shared" si="100"/>
        <v>12000</v>
      </c>
    </row>
    <row r="204" spans="1:12" ht="54" x14ac:dyDescent="0.35">
      <c r="A204" s="7" t="s">
        <v>184</v>
      </c>
      <c r="B204" s="8" t="s">
        <v>185</v>
      </c>
      <c r="C204" s="20">
        <f t="shared" ref="C204:K204" si="106">C205</f>
        <v>13047200</v>
      </c>
      <c r="D204" s="20">
        <f t="shared" si="106"/>
        <v>36.4</v>
      </c>
      <c r="E204" s="20">
        <f t="shared" si="106"/>
        <v>0</v>
      </c>
      <c r="F204" s="20">
        <f t="shared" si="106"/>
        <v>0</v>
      </c>
      <c r="G204" s="20">
        <f t="shared" si="106"/>
        <v>0</v>
      </c>
      <c r="H204" s="20">
        <f t="shared" si="106"/>
        <v>0</v>
      </c>
      <c r="I204" s="20">
        <f t="shared" si="106"/>
        <v>0</v>
      </c>
      <c r="J204" s="20">
        <f t="shared" si="106"/>
        <v>0</v>
      </c>
      <c r="K204" s="20">
        <f t="shared" si="106"/>
        <v>0</v>
      </c>
      <c r="L204" s="20">
        <f t="shared" si="100"/>
        <v>13047236.4</v>
      </c>
    </row>
    <row r="205" spans="1:12" ht="54" x14ac:dyDescent="0.35">
      <c r="A205" s="7" t="s">
        <v>186</v>
      </c>
      <c r="B205" s="8" t="s">
        <v>187</v>
      </c>
      <c r="C205" s="20">
        <v>13047200</v>
      </c>
      <c r="D205" s="20">
        <v>36.4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f t="shared" si="100"/>
        <v>13047236.4</v>
      </c>
    </row>
    <row r="206" spans="1:12" ht="36" x14ac:dyDescent="0.35">
      <c r="A206" s="7" t="s">
        <v>188</v>
      </c>
      <c r="B206" s="8" t="s">
        <v>189</v>
      </c>
      <c r="C206" s="20">
        <f t="shared" ref="C206:K206" si="107">C207</f>
        <v>440100</v>
      </c>
      <c r="D206" s="20">
        <f t="shared" si="107"/>
        <v>0</v>
      </c>
      <c r="E206" s="20">
        <f t="shared" si="107"/>
        <v>0</v>
      </c>
      <c r="F206" s="20">
        <f t="shared" si="107"/>
        <v>0</v>
      </c>
      <c r="G206" s="20">
        <f t="shared" si="107"/>
        <v>0</v>
      </c>
      <c r="H206" s="20">
        <f t="shared" si="107"/>
        <v>55900</v>
      </c>
      <c r="I206" s="20">
        <f t="shared" si="107"/>
        <v>0</v>
      </c>
      <c r="J206" s="20">
        <f t="shared" si="107"/>
        <v>0</v>
      </c>
      <c r="K206" s="20">
        <f t="shared" si="107"/>
        <v>0</v>
      </c>
      <c r="L206" s="20">
        <f t="shared" si="100"/>
        <v>496000</v>
      </c>
    </row>
    <row r="207" spans="1:12" ht="36" x14ac:dyDescent="0.35">
      <c r="A207" s="7" t="s">
        <v>190</v>
      </c>
      <c r="B207" s="8" t="s">
        <v>191</v>
      </c>
      <c r="C207" s="20">
        <v>440100</v>
      </c>
      <c r="D207" s="20">
        <v>0</v>
      </c>
      <c r="E207" s="20">
        <v>0</v>
      </c>
      <c r="F207" s="20">
        <v>0</v>
      </c>
      <c r="G207" s="20">
        <v>0</v>
      </c>
      <c r="H207" s="20">
        <v>55900</v>
      </c>
      <c r="I207" s="20">
        <v>0</v>
      </c>
      <c r="J207" s="20">
        <v>0</v>
      </c>
      <c r="K207" s="20">
        <v>0</v>
      </c>
      <c r="L207" s="20">
        <f t="shared" si="100"/>
        <v>496000</v>
      </c>
    </row>
    <row r="208" spans="1:12" ht="54" x14ac:dyDescent="0.35">
      <c r="A208" s="7" t="s">
        <v>192</v>
      </c>
      <c r="B208" s="8" t="s">
        <v>193</v>
      </c>
      <c r="C208" s="20">
        <f t="shared" ref="C208:K208" si="108">C209</f>
        <v>4500</v>
      </c>
      <c r="D208" s="20">
        <f t="shared" si="108"/>
        <v>0</v>
      </c>
      <c r="E208" s="20">
        <f t="shared" si="108"/>
        <v>0</v>
      </c>
      <c r="F208" s="20">
        <f t="shared" si="108"/>
        <v>0</v>
      </c>
      <c r="G208" s="20">
        <f t="shared" si="108"/>
        <v>0</v>
      </c>
      <c r="H208" s="20">
        <f t="shared" si="108"/>
        <v>0</v>
      </c>
      <c r="I208" s="20">
        <f t="shared" si="108"/>
        <v>0</v>
      </c>
      <c r="J208" s="20">
        <f t="shared" si="108"/>
        <v>0</v>
      </c>
      <c r="K208" s="20">
        <f t="shared" si="108"/>
        <v>0</v>
      </c>
      <c r="L208" s="20">
        <f t="shared" si="100"/>
        <v>4500</v>
      </c>
    </row>
    <row r="209" spans="1:12" ht="54" x14ac:dyDescent="0.35">
      <c r="A209" s="7" t="s">
        <v>194</v>
      </c>
      <c r="B209" s="8" t="s">
        <v>195</v>
      </c>
      <c r="C209" s="20">
        <v>4500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f t="shared" si="100"/>
        <v>4500</v>
      </c>
    </row>
    <row r="210" spans="1:12" ht="36" x14ac:dyDescent="0.35">
      <c r="A210" s="7" t="s">
        <v>283</v>
      </c>
      <c r="B210" s="8" t="s">
        <v>285</v>
      </c>
      <c r="C210" s="20">
        <v>0</v>
      </c>
      <c r="D210" s="20">
        <f t="shared" ref="D210:K210" si="109">D211</f>
        <v>220</v>
      </c>
      <c r="E210" s="20">
        <f t="shared" si="109"/>
        <v>0</v>
      </c>
      <c r="F210" s="20">
        <f t="shared" si="109"/>
        <v>0</v>
      </c>
      <c r="G210" s="20">
        <f t="shared" si="109"/>
        <v>0</v>
      </c>
      <c r="H210" s="20">
        <f t="shared" si="109"/>
        <v>0</v>
      </c>
      <c r="I210" s="20">
        <f t="shared" si="109"/>
        <v>0</v>
      </c>
      <c r="J210" s="20">
        <f t="shared" si="109"/>
        <v>0</v>
      </c>
      <c r="K210" s="20">
        <f t="shared" si="109"/>
        <v>0</v>
      </c>
      <c r="L210" s="20">
        <f t="shared" si="100"/>
        <v>220</v>
      </c>
    </row>
    <row r="211" spans="1:12" ht="54" x14ac:dyDescent="0.35">
      <c r="A211" s="7" t="s">
        <v>282</v>
      </c>
      <c r="B211" s="8" t="s">
        <v>284</v>
      </c>
      <c r="C211" s="20">
        <v>0</v>
      </c>
      <c r="D211" s="20">
        <v>220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f t="shared" si="100"/>
        <v>220</v>
      </c>
    </row>
    <row r="212" spans="1:12" ht="54" x14ac:dyDescent="0.35">
      <c r="A212" s="7" t="s">
        <v>196</v>
      </c>
      <c r="B212" s="8" t="s">
        <v>197</v>
      </c>
      <c r="C212" s="20">
        <f t="shared" ref="C212:K212" si="110">C213</f>
        <v>200</v>
      </c>
      <c r="D212" s="20">
        <f t="shared" si="110"/>
        <v>-200</v>
      </c>
      <c r="E212" s="20">
        <f t="shared" si="110"/>
        <v>0</v>
      </c>
      <c r="F212" s="20">
        <f t="shared" si="110"/>
        <v>0</v>
      </c>
      <c r="G212" s="20">
        <f t="shared" si="110"/>
        <v>0</v>
      </c>
      <c r="H212" s="20">
        <f t="shared" si="110"/>
        <v>0</v>
      </c>
      <c r="I212" s="20">
        <f t="shared" si="110"/>
        <v>0</v>
      </c>
      <c r="J212" s="20">
        <f t="shared" si="110"/>
        <v>0</v>
      </c>
      <c r="K212" s="20">
        <f t="shared" si="110"/>
        <v>0</v>
      </c>
      <c r="L212" s="20">
        <f t="shared" si="100"/>
        <v>0</v>
      </c>
    </row>
    <row r="213" spans="1:12" ht="36" x14ac:dyDescent="0.35">
      <c r="A213" s="7" t="s">
        <v>198</v>
      </c>
      <c r="B213" s="8" t="s">
        <v>199</v>
      </c>
      <c r="C213" s="20">
        <v>200</v>
      </c>
      <c r="D213" s="20">
        <v>-200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f t="shared" si="100"/>
        <v>0</v>
      </c>
    </row>
    <row r="214" spans="1:12" ht="36" x14ac:dyDescent="0.35">
      <c r="A214" s="7" t="s">
        <v>200</v>
      </c>
      <c r="B214" s="8" t="s">
        <v>201</v>
      </c>
      <c r="C214" s="20">
        <f t="shared" ref="C214:K214" si="111">C215</f>
        <v>1238600</v>
      </c>
      <c r="D214" s="20">
        <f t="shared" si="111"/>
        <v>0</v>
      </c>
      <c r="E214" s="20">
        <f t="shared" si="111"/>
        <v>0</v>
      </c>
      <c r="F214" s="20">
        <f t="shared" si="111"/>
        <v>0</v>
      </c>
      <c r="G214" s="20">
        <f t="shared" si="111"/>
        <v>0</v>
      </c>
      <c r="H214" s="20">
        <f t="shared" si="111"/>
        <v>0</v>
      </c>
      <c r="I214" s="20">
        <f t="shared" si="111"/>
        <v>0</v>
      </c>
      <c r="J214" s="20">
        <f t="shared" si="111"/>
        <v>0</v>
      </c>
      <c r="K214" s="20">
        <f t="shared" si="111"/>
        <v>0</v>
      </c>
      <c r="L214" s="20">
        <f t="shared" si="100"/>
        <v>1238600</v>
      </c>
    </row>
    <row r="215" spans="1:12" ht="36" x14ac:dyDescent="0.35">
      <c r="A215" s="7" t="s">
        <v>202</v>
      </c>
      <c r="B215" s="8" t="s">
        <v>203</v>
      </c>
      <c r="C215" s="20">
        <v>1238600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f t="shared" si="100"/>
        <v>1238600</v>
      </c>
    </row>
    <row r="216" spans="1:12" x14ac:dyDescent="0.35">
      <c r="A216" s="7" t="s">
        <v>204</v>
      </c>
      <c r="B216" s="8" t="s">
        <v>205</v>
      </c>
      <c r="C216" s="20">
        <f t="shared" ref="C216:K216" si="112">C217</f>
        <v>1284900</v>
      </c>
      <c r="D216" s="20">
        <f t="shared" si="112"/>
        <v>-196830.43</v>
      </c>
      <c r="E216" s="20">
        <f t="shared" si="112"/>
        <v>165165</v>
      </c>
      <c r="F216" s="20">
        <f t="shared" si="112"/>
        <v>0</v>
      </c>
      <c r="G216" s="20">
        <f t="shared" si="112"/>
        <v>8184</v>
      </c>
      <c r="H216" s="20">
        <f t="shared" si="112"/>
        <v>0</v>
      </c>
      <c r="I216" s="20">
        <f t="shared" si="112"/>
        <v>20031</v>
      </c>
      <c r="J216" s="20">
        <f t="shared" si="112"/>
        <v>0</v>
      </c>
      <c r="K216" s="20">
        <f t="shared" si="112"/>
        <v>0</v>
      </c>
      <c r="L216" s="20">
        <f t="shared" si="100"/>
        <v>1281449.57</v>
      </c>
    </row>
    <row r="217" spans="1:12" x14ac:dyDescent="0.35">
      <c r="A217" s="7" t="s">
        <v>206</v>
      </c>
      <c r="B217" s="8" t="s">
        <v>207</v>
      </c>
      <c r="C217" s="20">
        <f t="shared" ref="C217:H217" si="113">C218+C219+C220</f>
        <v>1284900</v>
      </c>
      <c r="D217" s="20">
        <f t="shared" si="113"/>
        <v>-196830.43</v>
      </c>
      <c r="E217" s="20">
        <f t="shared" si="113"/>
        <v>165165</v>
      </c>
      <c r="F217" s="20">
        <f t="shared" si="113"/>
        <v>0</v>
      </c>
      <c r="G217" s="20">
        <f t="shared" si="113"/>
        <v>8184</v>
      </c>
      <c r="H217" s="20">
        <f t="shared" si="113"/>
        <v>0</v>
      </c>
      <c r="I217" s="20">
        <f t="shared" ref="I217:J217" si="114">I218+I219+I220</f>
        <v>20031</v>
      </c>
      <c r="J217" s="20">
        <f t="shared" si="114"/>
        <v>0</v>
      </c>
      <c r="K217" s="20">
        <f t="shared" ref="K217" si="115">K218+K219+K220</f>
        <v>0</v>
      </c>
      <c r="L217" s="20">
        <f t="shared" si="100"/>
        <v>1281449.57</v>
      </c>
    </row>
    <row r="218" spans="1:12" ht="54" x14ac:dyDescent="0.35">
      <c r="A218" s="7"/>
      <c r="B218" s="14" t="s">
        <v>234</v>
      </c>
      <c r="C218" s="20">
        <v>82900</v>
      </c>
      <c r="D218" s="20">
        <v>-10.43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f t="shared" si="100"/>
        <v>82889.570000000007</v>
      </c>
    </row>
    <row r="219" spans="1:12" ht="54" x14ac:dyDescent="0.35">
      <c r="A219" s="7"/>
      <c r="B219" s="9" t="s">
        <v>235</v>
      </c>
      <c r="C219" s="20">
        <v>1015300</v>
      </c>
      <c r="D219" s="20">
        <v>-10120</v>
      </c>
      <c r="E219" s="20">
        <v>165165</v>
      </c>
      <c r="F219" s="20">
        <v>0</v>
      </c>
      <c r="G219" s="20">
        <v>8184</v>
      </c>
      <c r="H219" s="20">
        <v>0</v>
      </c>
      <c r="I219" s="20">
        <v>20031</v>
      </c>
      <c r="J219" s="20">
        <v>0</v>
      </c>
      <c r="K219" s="20">
        <v>0</v>
      </c>
      <c r="L219" s="20">
        <f t="shared" si="100"/>
        <v>1198560</v>
      </c>
    </row>
    <row r="220" spans="1:12" ht="54" x14ac:dyDescent="0.35">
      <c r="A220" s="7"/>
      <c r="B220" s="9" t="s">
        <v>236</v>
      </c>
      <c r="C220" s="20">
        <v>186700</v>
      </c>
      <c r="D220" s="20">
        <v>-186700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f t="shared" si="100"/>
        <v>0</v>
      </c>
    </row>
    <row r="221" spans="1:12" ht="26.25" customHeight="1" x14ac:dyDescent="0.35">
      <c r="A221" s="7" t="s">
        <v>208</v>
      </c>
      <c r="B221" s="8" t="s">
        <v>209</v>
      </c>
      <c r="C221" s="20">
        <f t="shared" ref="C221:G221" si="116">C224</f>
        <v>10893800</v>
      </c>
      <c r="D221" s="20">
        <f t="shared" si="116"/>
        <v>7981173.8799999999</v>
      </c>
      <c r="E221" s="20">
        <f t="shared" si="116"/>
        <v>4602286.22</v>
      </c>
      <c r="F221" s="20">
        <f t="shared" si="116"/>
        <v>410000</v>
      </c>
      <c r="G221" s="20">
        <f t="shared" si="116"/>
        <v>1657352.2</v>
      </c>
      <c r="H221" s="20">
        <f>H224+H222</f>
        <v>5840000</v>
      </c>
      <c r="I221" s="20">
        <f>I224+I222</f>
        <v>-112449.9</v>
      </c>
      <c r="J221" s="20">
        <f>J224+J222</f>
        <v>-313200</v>
      </c>
      <c r="K221" s="20">
        <f>K224+K222</f>
        <v>269500</v>
      </c>
      <c r="L221" s="20">
        <f t="shared" si="100"/>
        <v>31228462.399999999</v>
      </c>
    </row>
    <row r="222" spans="1:12" ht="54" x14ac:dyDescent="0.35">
      <c r="A222" s="7" t="s">
        <v>334</v>
      </c>
      <c r="B222" s="8" t="s">
        <v>336</v>
      </c>
      <c r="C222" s="20"/>
      <c r="D222" s="20"/>
      <c r="E222" s="20"/>
      <c r="F222" s="20"/>
      <c r="G222" s="20"/>
      <c r="H222" s="20">
        <f>H223</f>
        <v>2874800</v>
      </c>
      <c r="I222" s="20">
        <f>I223</f>
        <v>0</v>
      </c>
      <c r="J222" s="20">
        <f>J223</f>
        <v>-209600</v>
      </c>
      <c r="K222" s="20">
        <f>K223</f>
        <v>269500</v>
      </c>
      <c r="L222" s="20">
        <f t="shared" si="100"/>
        <v>2934700</v>
      </c>
    </row>
    <row r="223" spans="1:12" ht="54" x14ac:dyDescent="0.35">
      <c r="A223" s="7" t="s">
        <v>333</v>
      </c>
      <c r="B223" s="8" t="s">
        <v>335</v>
      </c>
      <c r="C223" s="20"/>
      <c r="D223" s="20"/>
      <c r="E223" s="20"/>
      <c r="F223" s="20"/>
      <c r="G223" s="20"/>
      <c r="H223" s="20">
        <v>2874800</v>
      </c>
      <c r="I223" s="20">
        <v>0</v>
      </c>
      <c r="J223" s="20">
        <v>-209600</v>
      </c>
      <c r="K223" s="20">
        <v>269500</v>
      </c>
      <c r="L223" s="20">
        <f t="shared" si="100"/>
        <v>2934700</v>
      </c>
    </row>
    <row r="224" spans="1:12" ht="23.25" customHeight="1" x14ac:dyDescent="0.35">
      <c r="A224" s="7" t="s">
        <v>210</v>
      </c>
      <c r="B224" s="8" t="s">
        <v>211</v>
      </c>
      <c r="C224" s="20">
        <f t="shared" ref="C224:K224" si="117">C225</f>
        <v>10893800</v>
      </c>
      <c r="D224" s="20">
        <f t="shared" si="117"/>
        <v>7981173.8799999999</v>
      </c>
      <c r="E224" s="20">
        <f t="shared" si="117"/>
        <v>4602286.22</v>
      </c>
      <c r="F224" s="20">
        <f t="shared" si="117"/>
        <v>410000</v>
      </c>
      <c r="G224" s="20">
        <f t="shared" si="117"/>
        <v>1657352.2</v>
      </c>
      <c r="H224" s="20">
        <f t="shared" si="117"/>
        <v>2965200</v>
      </c>
      <c r="I224" s="20">
        <f t="shared" si="117"/>
        <v>-112449.9</v>
      </c>
      <c r="J224" s="20">
        <f t="shared" si="117"/>
        <v>-103600</v>
      </c>
      <c r="K224" s="20">
        <f t="shared" si="117"/>
        <v>0</v>
      </c>
      <c r="L224" s="20">
        <f t="shared" si="100"/>
        <v>28293762.399999999</v>
      </c>
    </row>
    <row r="225" spans="1:12" x14ac:dyDescent="0.35">
      <c r="A225" s="7" t="s">
        <v>212</v>
      </c>
      <c r="B225" s="8" t="s">
        <v>213</v>
      </c>
      <c r="C225" s="20">
        <f>C226+C227</f>
        <v>10893800</v>
      </c>
      <c r="D225" s="20">
        <f>D226+D227+D228+D229</f>
        <v>7981173.8799999999</v>
      </c>
      <c r="E225" s="20">
        <f>E226+E227+E228+E229+E230</f>
        <v>4602286.22</v>
      </c>
      <c r="F225" s="20">
        <f>F226+F227+F228+F229+F230+F231</f>
        <v>410000</v>
      </c>
      <c r="G225" s="20">
        <f>G226+G227+G228+G229+G230+G231+G232</f>
        <v>1657352.2</v>
      </c>
      <c r="H225" s="20">
        <f>H226+H227+H228+H229+H230+H231+H232+H233</f>
        <v>2965200</v>
      </c>
      <c r="I225" s="20">
        <f>I226+I227+I228+I229+I230+I231+I232+I233+I234</f>
        <v>-112449.9</v>
      </c>
      <c r="J225" s="20">
        <f>J226+J227+J228+J229+J230+J231+J232+J233+J234+J235</f>
        <v>-103600</v>
      </c>
      <c r="K225" s="20">
        <f>K226+K227+K228+K229+K230+K231+K232+K233+K234+K235</f>
        <v>0</v>
      </c>
      <c r="L225" s="20">
        <f t="shared" si="100"/>
        <v>28293762.399999999</v>
      </c>
    </row>
    <row r="226" spans="1:12" ht="36" x14ac:dyDescent="0.35">
      <c r="A226" s="15"/>
      <c r="B226" s="9" t="s">
        <v>237</v>
      </c>
      <c r="C226" s="21">
        <v>10132000</v>
      </c>
      <c r="D226" s="21">
        <v>1.18</v>
      </c>
      <c r="E226" s="21">
        <v>4342286.22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0">
        <f t="shared" si="100"/>
        <v>14474287.399999999</v>
      </c>
    </row>
    <row r="227" spans="1:12" ht="36" x14ac:dyDescent="0.35">
      <c r="A227" s="15"/>
      <c r="B227" s="9" t="s">
        <v>238</v>
      </c>
      <c r="C227" s="21">
        <v>761800</v>
      </c>
      <c r="D227" s="21">
        <v>4.5999999999999996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0">
        <f t="shared" si="100"/>
        <v>761804.6</v>
      </c>
    </row>
    <row r="228" spans="1:12" ht="36" x14ac:dyDescent="0.35">
      <c r="A228" s="15"/>
      <c r="B228" s="9" t="s">
        <v>290</v>
      </c>
      <c r="C228" s="21">
        <v>0</v>
      </c>
      <c r="D228" s="21">
        <v>360554.1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0">
        <f t="shared" si="100"/>
        <v>360554.1</v>
      </c>
    </row>
    <row r="229" spans="1:12" x14ac:dyDescent="0.35">
      <c r="A229" s="15"/>
      <c r="B229" s="9" t="s">
        <v>302</v>
      </c>
      <c r="C229" s="21">
        <v>0</v>
      </c>
      <c r="D229" s="21">
        <v>7620614</v>
      </c>
      <c r="E229" s="21">
        <v>0</v>
      </c>
      <c r="F229" s="21">
        <v>0</v>
      </c>
      <c r="G229" s="21">
        <v>-42200</v>
      </c>
      <c r="H229" s="21">
        <v>0</v>
      </c>
      <c r="I229" s="21">
        <v>0</v>
      </c>
      <c r="J229" s="21">
        <v>0</v>
      </c>
      <c r="K229" s="21">
        <v>0</v>
      </c>
      <c r="L229" s="20">
        <f t="shared" si="100"/>
        <v>7578414</v>
      </c>
    </row>
    <row r="230" spans="1:12" ht="54" x14ac:dyDescent="0.35">
      <c r="A230" s="15"/>
      <c r="B230" s="9" t="s">
        <v>320</v>
      </c>
      <c r="C230" s="21">
        <v>0</v>
      </c>
      <c r="D230" s="21">
        <v>0</v>
      </c>
      <c r="E230" s="21">
        <v>260000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0">
        <f t="shared" si="100"/>
        <v>260000</v>
      </c>
    </row>
    <row r="231" spans="1:12" ht="39" customHeight="1" x14ac:dyDescent="0.35">
      <c r="A231" s="15"/>
      <c r="B231" s="9" t="s">
        <v>319</v>
      </c>
      <c r="C231" s="21"/>
      <c r="D231" s="21"/>
      <c r="E231" s="21"/>
      <c r="F231" s="21">
        <v>410000</v>
      </c>
      <c r="G231" s="21">
        <v>295000</v>
      </c>
      <c r="H231" s="21">
        <v>0</v>
      </c>
      <c r="I231" s="21">
        <v>0</v>
      </c>
      <c r="J231" s="21">
        <v>-1000</v>
      </c>
      <c r="K231" s="21">
        <v>0</v>
      </c>
      <c r="L231" s="20">
        <f t="shared" si="100"/>
        <v>704000</v>
      </c>
    </row>
    <row r="232" spans="1:12" ht="54" x14ac:dyDescent="0.35">
      <c r="A232" s="15"/>
      <c r="B232" s="9" t="s">
        <v>329</v>
      </c>
      <c r="C232" s="21"/>
      <c r="D232" s="21"/>
      <c r="E232" s="21"/>
      <c r="F232" s="21"/>
      <c r="G232" s="21">
        <v>1404552.2</v>
      </c>
      <c r="H232" s="21">
        <v>0</v>
      </c>
      <c r="I232" s="21">
        <v>-124449.9</v>
      </c>
      <c r="J232" s="21">
        <v>0</v>
      </c>
      <c r="K232" s="21">
        <v>0</v>
      </c>
      <c r="L232" s="20">
        <f t="shared" si="100"/>
        <v>1280102.3</v>
      </c>
    </row>
    <row r="233" spans="1:12" ht="54" x14ac:dyDescent="0.35">
      <c r="A233" s="15"/>
      <c r="B233" s="9" t="s">
        <v>332</v>
      </c>
      <c r="C233" s="21"/>
      <c r="D233" s="21"/>
      <c r="E233" s="21"/>
      <c r="F233" s="21"/>
      <c r="G233" s="21"/>
      <c r="H233" s="21">
        <v>2965200</v>
      </c>
      <c r="I233" s="21">
        <v>0</v>
      </c>
      <c r="J233" s="21">
        <v>-112600</v>
      </c>
      <c r="K233" s="21">
        <v>0</v>
      </c>
      <c r="L233" s="20">
        <f t="shared" si="100"/>
        <v>2852600</v>
      </c>
    </row>
    <row r="234" spans="1:12" ht="36" x14ac:dyDescent="0.35">
      <c r="A234" s="15"/>
      <c r="B234" s="9" t="s">
        <v>338</v>
      </c>
      <c r="C234" s="21"/>
      <c r="D234" s="21"/>
      <c r="E234" s="21"/>
      <c r="F234" s="21"/>
      <c r="G234" s="21"/>
      <c r="H234" s="21"/>
      <c r="I234" s="21">
        <v>12000</v>
      </c>
      <c r="J234" s="21">
        <v>0</v>
      </c>
      <c r="K234" s="21">
        <v>0</v>
      </c>
      <c r="L234" s="20">
        <f t="shared" si="100"/>
        <v>12000</v>
      </c>
    </row>
    <row r="235" spans="1:12" ht="36" x14ac:dyDescent="0.35">
      <c r="A235" s="15"/>
      <c r="B235" s="9" t="s">
        <v>344</v>
      </c>
      <c r="C235" s="21"/>
      <c r="D235" s="21"/>
      <c r="E235" s="21"/>
      <c r="F235" s="21"/>
      <c r="G235" s="21"/>
      <c r="H235" s="21"/>
      <c r="I235" s="21"/>
      <c r="J235" s="21">
        <v>10000</v>
      </c>
      <c r="K235" s="21">
        <v>0</v>
      </c>
      <c r="L235" s="20">
        <f t="shared" si="100"/>
        <v>10000</v>
      </c>
    </row>
    <row r="236" spans="1:12" x14ac:dyDescent="0.35">
      <c r="A236" s="5" t="s">
        <v>267</v>
      </c>
      <c r="B236" s="6" t="s">
        <v>266</v>
      </c>
      <c r="C236" s="19">
        <f t="shared" ref="C236:K236" si="118">C237</f>
        <v>322486.82999999996</v>
      </c>
      <c r="D236" s="19">
        <f t="shared" si="118"/>
        <v>0</v>
      </c>
      <c r="E236" s="19">
        <f t="shared" si="118"/>
        <v>0</v>
      </c>
      <c r="F236" s="19">
        <f t="shared" si="118"/>
        <v>0</v>
      </c>
      <c r="G236" s="19">
        <f t="shared" si="118"/>
        <v>170000</v>
      </c>
      <c r="H236" s="19">
        <f t="shared" si="118"/>
        <v>0</v>
      </c>
      <c r="I236" s="19">
        <f t="shared" si="118"/>
        <v>0</v>
      </c>
      <c r="J236" s="19">
        <f t="shared" si="118"/>
        <v>0</v>
      </c>
      <c r="K236" s="19">
        <f t="shared" si="118"/>
        <v>0</v>
      </c>
      <c r="L236" s="19">
        <f t="shared" si="100"/>
        <v>492486.82999999996</v>
      </c>
    </row>
    <row r="237" spans="1:12" x14ac:dyDescent="0.35">
      <c r="A237" s="7" t="s">
        <v>269</v>
      </c>
      <c r="B237" s="8" t="s">
        <v>268</v>
      </c>
      <c r="C237" s="20">
        <f t="shared" ref="C237:H237" si="119">C238+C239</f>
        <v>322486.82999999996</v>
      </c>
      <c r="D237" s="20">
        <f t="shared" si="119"/>
        <v>0</v>
      </c>
      <c r="E237" s="20">
        <f t="shared" si="119"/>
        <v>0</v>
      </c>
      <c r="F237" s="20">
        <f t="shared" si="119"/>
        <v>0</v>
      </c>
      <c r="G237" s="20">
        <f t="shared" si="119"/>
        <v>170000</v>
      </c>
      <c r="H237" s="20">
        <f t="shared" si="119"/>
        <v>0</v>
      </c>
      <c r="I237" s="20">
        <f t="shared" ref="I237:K237" si="120">I238+I239</f>
        <v>0</v>
      </c>
      <c r="J237" s="20">
        <f t="shared" si="120"/>
        <v>0</v>
      </c>
      <c r="K237" s="20">
        <f t="shared" si="120"/>
        <v>0</v>
      </c>
      <c r="L237" s="20">
        <f t="shared" ref="L237:L239" si="121">C237+D237+E237+F237+G237+H237+I237+J237+K237</f>
        <v>492486.82999999996</v>
      </c>
    </row>
    <row r="238" spans="1:12" ht="36" x14ac:dyDescent="0.35">
      <c r="A238" s="7" t="s">
        <v>271</v>
      </c>
      <c r="B238" s="8" t="s">
        <v>270</v>
      </c>
      <c r="C238" s="20">
        <v>319148.73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f t="shared" si="121"/>
        <v>319148.73</v>
      </c>
    </row>
    <row r="239" spans="1:12" x14ac:dyDescent="0.35">
      <c r="A239" s="7" t="s">
        <v>272</v>
      </c>
      <c r="B239" s="9" t="s">
        <v>268</v>
      </c>
      <c r="C239" s="21">
        <v>3338.1</v>
      </c>
      <c r="D239" s="21">
        <v>0</v>
      </c>
      <c r="E239" s="21">
        <v>0</v>
      </c>
      <c r="F239" s="21">
        <v>0</v>
      </c>
      <c r="G239" s="21">
        <v>170000</v>
      </c>
      <c r="H239" s="21">
        <v>0</v>
      </c>
      <c r="I239" s="21">
        <v>0</v>
      </c>
      <c r="J239" s="21">
        <v>0</v>
      </c>
      <c r="K239" s="21">
        <v>0</v>
      </c>
      <c r="L239" s="20">
        <f t="shared" si="121"/>
        <v>173338.1</v>
      </c>
    </row>
  </sheetData>
  <mergeCells count="13">
    <mergeCell ref="L7:L9"/>
    <mergeCell ref="A5:L5"/>
    <mergeCell ref="C7:C9"/>
    <mergeCell ref="A7:A9"/>
    <mergeCell ref="B7:B9"/>
    <mergeCell ref="D7:D9"/>
    <mergeCell ref="E7:E9"/>
    <mergeCell ref="F7:F9"/>
    <mergeCell ref="G7:G9"/>
    <mergeCell ref="H7:H9"/>
    <mergeCell ref="I7:I9"/>
    <mergeCell ref="J7:J9"/>
    <mergeCell ref="K7:K9"/>
  </mergeCells>
  <pageMargins left="0.78740157480314965" right="0.39370078740157483" top="0.59055118110236227" bottom="0.59055118110236227" header="0.39370078740157483" footer="0.3937007874015748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2020-12-03T09:55:28Z</cp:lastPrinted>
  <dcterms:created xsi:type="dcterms:W3CDTF">2019-10-23T04:40:53Z</dcterms:created>
  <dcterms:modified xsi:type="dcterms:W3CDTF">2020-12-18T06:41:04Z</dcterms:modified>
</cp:coreProperties>
</file>