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конс" sheetId="1" r:id="rId1"/>
    <sheet name="Чайка" sheetId="2" r:id="rId2"/>
    <sheet name="Уинск" sheetId="3" r:id="rId3"/>
    <sheet name="Суда" sheetId="4" r:id="rId4"/>
    <sheet name="Н.Сып" sheetId="5" r:id="rId5"/>
    <sheet name="Ломь" sheetId="6" r:id="rId6"/>
    <sheet name="Воскр" sheetId="7" r:id="rId7"/>
    <sheet name="Аспа" sheetId="8" r:id="rId8"/>
    <sheet name="поселения" sheetId="9" r:id="rId9"/>
    <sheet name="район" sheetId="10" r:id="rId10"/>
  </sheets>
  <definedNames>
    <definedName name="_xlnm.Print_Titles" localSheetId="0">'конс'!$4:$5</definedName>
    <definedName name="_xlnm.Print_Titles" localSheetId="8">'поселения'!$4:$5</definedName>
    <definedName name="_xlnm.Print_Titles" localSheetId="9">'район'!$4:$5</definedName>
  </definedNames>
  <calcPr fullCalcOnLoad="1"/>
</workbook>
</file>

<file path=xl/sharedStrings.xml><?xml version="1.0" encoding="utf-8"?>
<sst xmlns="http://schemas.openxmlformats.org/spreadsheetml/2006/main" count="963" uniqueCount="162">
  <si>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</si>
  <si>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</si>
  <si>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</si>
  <si>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</si>
  <si>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</si>
  <si>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</si>
  <si>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</si>
  <si>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</si>
  <si>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</si>
  <si>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0310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</si>
  <si>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</si>
  <si>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</si>
  <si>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</si>
  <si>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</si>
  <si>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</si>
  <si>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</si>
  <si>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</si>
  <si>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</si>
  <si>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</si>
  <si>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</si>
  <si>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</si>
  <si>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</si>
  <si>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</si>
  <si>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</si>
  <si>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</si>
  <si>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</si>
  <si>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</si>
  <si>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</si>
  <si>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</si>
  <si>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</si>
  <si>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</si>
  <si>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</si>
  <si>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</si>
  <si>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</si>
  <si>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</si>
  <si>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</si>
  <si>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</si>
  <si>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</si>
  <si>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</si>
  <si>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</si>
  <si>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</si>
  <si>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</si>
  <si>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</si>
  <si>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</si>
  <si>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</si>
  <si>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</si>
  <si>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</si>
  <si>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</si>
  <si>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</si>
  <si>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</si>
  <si>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</si>
  <si>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</si>
  <si>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</si>
  <si>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</si>
  <si>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</si>
  <si>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</si>
  <si>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</si>
  <si>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</si>
  <si>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</si>
  <si>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</si>
  <si>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Мобилизационная и вневойсковая подготовка</t>
  </si>
  <si>
    <t>Обеспечение деятельности финансовых, налоговых и таможенных органов и органов надзора</t>
  </si>
  <si>
    <t>Другие вопросы в области национальной безопасности и правоохранительной деятельности</t>
  </si>
  <si>
    <t>0203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</si>
  <si>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</si>
  <si>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</si>
  <si>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</si>
  <si>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</si>
  <si>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</si>
  <si>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</si>
  <si>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</si>
  <si>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</si>
  <si>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</si>
  <si>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</si>
  <si>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</si>
  <si>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</si>
  <si>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</si>
  <si>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</si>
  <si>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</si>
  <si>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</si>
  <si>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</si>
  <si>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( руб.)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</si>
  <si>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</si>
  <si>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</si>
  <si>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</si>
  <si>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</si>
  <si>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</si>
  <si>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</si>
  <si>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</si>
  <si>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</si>
  <si>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</si>
  <si>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</si>
  <si>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Дорожное хозяйство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</si>
  <si>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</si>
  <si>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</si>
  <si>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</si>
  <si>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</si>
  <si>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</si>
  <si>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</si>
  <si>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</si>
  <si>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</si>
  <si>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</si>
  <si>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</si>
  <si>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</si>
  <si>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</si>
  <si>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</si>
  <si>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</si>
  <si>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</si>
  <si>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</si>
  <si>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</si>
  <si>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</si>
  <si>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</si>
  <si>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</si>
  <si>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 xml:space="preserve">Физическая культура 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</si>
  <si>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</si>
  <si>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</si>
  <si>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</si>
  <si>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пожарной безопасности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</si>
  <si>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</si>
  <si>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</si>
  <si>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</si>
  <si>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</si>
  <si>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</si>
  <si>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</si>
  <si>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</si>
  <si>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Другие вопросы в области культуры, кинематографии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</si>
  <si>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</si>
  <si>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</si>
  <si>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</si>
  <si>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Начальное профессиональное образование</t>
  </si>
  <si>
    <t>0909</t>
  </si>
  <si>
    <t>Другие вопросы в области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</si>
  <si>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</si>
  <si>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жилищно-коммунального хозяйства</t>
  </si>
  <si>
    <t>0505</t>
  </si>
  <si>
    <t>Перв. план 2018 г.</t>
  </si>
  <si>
    <t>Уточн. план 2018 г.</t>
  </si>
  <si>
    <t>% исп.от перв. плана 2018 г.</t>
  </si>
  <si>
    <t>% исп.от уточн. плана 2018 г.</t>
  </si>
  <si>
    <t>Санитарно-эпидемиологическое благополучие</t>
  </si>
  <si>
    <t>0907</t>
  </si>
  <si>
    <t>исполнения бюджета Уинского района по расходам по состоянию на 01 июля 2018 г.</t>
  </si>
  <si>
    <t>Ут. план за 2 кв. 2018 г.</t>
  </si>
  <si>
    <t>Исполнено на 01.07.2018г.</t>
  </si>
  <si>
    <t>Откл. исполн. от плана за 2 кв.</t>
  </si>
  <si>
    <t>% исп.от плана за 2 кв.</t>
  </si>
  <si>
    <t>исполнения консолидированного бюджета Уинского района по состоянию на 01 июля 2018 г.</t>
  </si>
  <si>
    <t>исполнения сельских поселений Уинского района по расходампо состоянию на 01 июля 2018 г.</t>
  </si>
  <si>
    <t>исполнения бюджета Аспинского сельского поселения Уинского района по расходам по состоянию на 01 июля 2018 г.</t>
  </si>
  <si>
    <t>% исп.от плана  за 2 кв.</t>
  </si>
  <si>
    <t>исполнения бюджета Воскресенского сельского поселения Уинского района по расходам по состоянию на 01 июля 2018 г.</t>
  </si>
  <si>
    <t>Ут. План за 2 кв. 2018 г.</t>
  </si>
  <si>
    <t xml:space="preserve">Откл. исполн. от плана за 2 кв. </t>
  </si>
  <si>
    <t>исполнения бюджета Ломовского сельского поселения Уинского района по расходам по состоянию на 01 июля 2018 г.</t>
  </si>
  <si>
    <t>% исп.от плана за  2 кв.</t>
  </si>
  <si>
    <t>исполнения бюджета Нижнесыповского сельского поселения Уинского района по расходам по состоянию на 01 июля 2018 г.</t>
  </si>
  <si>
    <t xml:space="preserve">% исп.от плана  за 2 кв. </t>
  </si>
  <si>
    <t>исполнения бюджета Судинского сельского поселения Уинского района по расходам по состоянию на 01 июля 2018 г.</t>
  </si>
  <si>
    <t>исполнения бюджета Уинского сельского поселения Уинского района по расходам по состоянию на 01 июля 2018 г.</t>
  </si>
  <si>
    <t>Ут. план за 2 кв.  2018 г.</t>
  </si>
  <si>
    <t>Откл. исполн. от плана за  2 кв.</t>
  </si>
  <si>
    <t>исполнения бюджета Чайкинского сельского поселения Уинского района по расходам по состоянию на 01 июля 2018 г.</t>
  </si>
</sst>
</file>

<file path=xl/styles.xml><?xml version="1.0" encoding="utf-8"?>
<styleSheet xmlns="http://schemas.openxmlformats.org/spreadsheetml/2006/main">
  <numFmts count="3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180" fontId="6" fillId="0" borderId="10" xfId="0" applyNumberFormat="1" applyFont="1" applyBorder="1" applyAlignment="1">
      <alignment horizontal="right" wrapText="1"/>
    </xf>
    <xf numFmtId="180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180" fontId="6" fillId="33" borderId="0" xfId="0" applyNumberFormat="1" applyFont="1" applyFill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O192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D6" sqref="D6"/>
    </sheetView>
  </sheetViews>
  <sheetFormatPr defaultColWidth="9.140625" defaultRowHeight="12.75"/>
  <cols>
    <col min="1" max="1" width="6.7109375" style="26" customWidth="1"/>
    <col min="2" max="2" width="34.57421875" style="44" customWidth="1"/>
    <col min="3" max="3" width="16.421875" style="39" customWidth="1"/>
    <col min="4" max="4" width="15.8515625" style="44" customWidth="1"/>
    <col min="5" max="5" width="16.7109375" style="44" customWidth="1"/>
    <col min="6" max="6" width="17.7109375" style="44" customWidth="1"/>
    <col min="7" max="7" width="16.28125" style="44" customWidth="1"/>
    <col min="8" max="8" width="10.28125" style="44" customWidth="1"/>
    <col min="9" max="9" width="16.8515625" style="44" customWidth="1"/>
    <col min="10" max="10" width="17.28125" style="1" customWidth="1"/>
    <col min="11" max="11" width="15.8515625" style="1" customWidth="1"/>
    <col min="12" max="12" width="14.00390625" style="1" customWidth="1"/>
    <col min="13" max="13" width="9.7109375" style="1" customWidth="1"/>
    <col min="14" max="14" width="11.00390625" style="1" customWidth="1"/>
    <col min="15" max="15" width="9.140625" style="1" hidden="1" customWidth="1"/>
    <col min="16" max="16384" width="9.140625" style="1" customWidth="1"/>
  </cols>
  <sheetData>
    <row r="1" spans="1:14" ht="15.75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9.5" customHeight="1">
      <c r="A2" s="60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59"/>
      <c r="B3" s="59"/>
      <c r="C3" s="59"/>
      <c r="D3" s="59"/>
      <c r="E3" s="59"/>
      <c r="F3" s="59"/>
      <c r="G3" s="59"/>
      <c r="H3" s="45"/>
      <c r="I3" s="45"/>
      <c r="J3" s="4"/>
      <c r="K3" s="4"/>
      <c r="N3" s="5" t="s">
        <v>88</v>
      </c>
    </row>
    <row r="4" spans="1:14" ht="54.75" customHeight="1">
      <c r="A4" s="20" t="s">
        <v>1</v>
      </c>
      <c r="B4" s="40" t="s">
        <v>2</v>
      </c>
      <c r="C4" s="40" t="s">
        <v>135</v>
      </c>
      <c r="D4" s="40" t="s">
        <v>85</v>
      </c>
      <c r="E4" s="40" t="s">
        <v>136</v>
      </c>
      <c r="F4" s="40" t="s">
        <v>142</v>
      </c>
      <c r="G4" s="40" t="s">
        <v>143</v>
      </c>
      <c r="H4" s="40" t="s">
        <v>66</v>
      </c>
      <c r="I4" s="40" t="s">
        <v>86</v>
      </c>
      <c r="J4" s="10" t="s">
        <v>87</v>
      </c>
      <c r="K4" s="10" t="s">
        <v>144</v>
      </c>
      <c r="L4" s="10" t="s">
        <v>137</v>
      </c>
      <c r="M4" s="10" t="s">
        <v>138</v>
      </c>
      <c r="N4" s="10" t="s">
        <v>145</v>
      </c>
    </row>
    <row r="5" spans="1:14" ht="12.75">
      <c r="A5" s="21" t="s">
        <v>67</v>
      </c>
      <c r="B5" s="41" t="s">
        <v>68</v>
      </c>
      <c r="C5" s="41" t="s">
        <v>69</v>
      </c>
      <c r="D5" s="41" t="s">
        <v>70</v>
      </c>
      <c r="E5" s="41" t="s">
        <v>71</v>
      </c>
      <c r="F5" s="41" t="s">
        <v>72</v>
      </c>
      <c r="G5" s="41" t="s">
        <v>73</v>
      </c>
      <c r="H5" s="41" t="s">
        <v>74</v>
      </c>
      <c r="I5" s="41" t="s">
        <v>75</v>
      </c>
      <c r="J5" s="15" t="s">
        <v>76</v>
      </c>
      <c r="K5" s="15" t="s">
        <v>77</v>
      </c>
      <c r="L5" s="15" t="s">
        <v>78</v>
      </c>
      <c r="M5" s="15" t="s">
        <v>79</v>
      </c>
      <c r="N5" s="15" t="s">
        <v>80</v>
      </c>
    </row>
    <row r="6" spans="1:15" s="2" customFormat="1" ht="47.25">
      <c r="A6" s="22" t="s">
        <v>3</v>
      </c>
      <c r="B6" s="36" t="s">
        <v>115</v>
      </c>
      <c r="C6" s="37">
        <v>4568642</v>
      </c>
      <c r="D6" s="37">
        <f aca="true" t="shared" si="0" ref="D6:D19">E6-C6</f>
        <v>-65949.09999999963</v>
      </c>
      <c r="E6" s="37">
        <v>4502692.9</v>
      </c>
      <c r="F6" s="37">
        <v>2091958.66</v>
      </c>
      <c r="G6" s="37">
        <v>2091958.66</v>
      </c>
      <c r="H6" s="38">
        <f>G6/G60*100</f>
        <v>1.2142093180821605</v>
      </c>
      <c r="I6" s="37">
        <f>G6-C6</f>
        <v>-2476683.34</v>
      </c>
      <c r="J6" s="16">
        <f>G6-E6</f>
        <v>-2410734.24</v>
      </c>
      <c r="K6" s="16">
        <f>G6-F6</f>
        <v>0</v>
      </c>
      <c r="L6" s="13">
        <f>G6/C6*100</f>
        <v>45.78950725401552</v>
      </c>
      <c r="M6" s="13">
        <f>G6/E6*100</f>
        <v>46.460167425586576</v>
      </c>
      <c r="N6" s="13">
        <f>G6/F6*100</f>
        <v>100</v>
      </c>
      <c r="O6" s="2">
        <f>G6/G60*100</f>
        <v>1.2142093180821605</v>
      </c>
    </row>
    <row r="7" spans="1:15" s="2" customFormat="1" ht="94.5">
      <c r="A7" s="22" t="s">
        <v>58</v>
      </c>
      <c r="B7" s="36" t="s">
        <v>120</v>
      </c>
      <c r="C7" s="37">
        <v>1842237</v>
      </c>
      <c r="D7" s="37">
        <f t="shared" si="0"/>
        <v>0</v>
      </c>
      <c r="E7" s="37">
        <v>1842237</v>
      </c>
      <c r="F7" s="37">
        <v>815690.16</v>
      </c>
      <c r="G7" s="37">
        <v>815690.16</v>
      </c>
      <c r="H7" s="38">
        <f>G7/G60*100</f>
        <v>0.47344080544112116</v>
      </c>
      <c r="I7" s="37">
        <f aca="true" t="shared" si="1" ref="I7:I60">G7-C7</f>
        <v>-1026546.84</v>
      </c>
      <c r="J7" s="16">
        <f aca="true" t="shared" si="2" ref="J7:J60">G7-E7</f>
        <v>-1026546.84</v>
      </c>
      <c r="K7" s="16">
        <f aca="true" t="shared" si="3" ref="K7:K60">G7-F7</f>
        <v>0</v>
      </c>
      <c r="L7" s="13">
        <f aca="true" t="shared" si="4" ref="L7:L60">G7/C7*100</f>
        <v>44.277156522206425</v>
      </c>
      <c r="M7" s="13">
        <f aca="true" t="shared" si="5" ref="M7:M60">G7/E7*100</f>
        <v>44.277156522206425</v>
      </c>
      <c r="N7" s="13">
        <f aca="true" t="shared" si="6" ref="N7:N60">G7/F7*100</f>
        <v>100</v>
      </c>
      <c r="O7" s="2">
        <f>G7/G60*100</f>
        <v>0.47344080544112116</v>
      </c>
    </row>
    <row r="8" spans="1:15" s="2" customFormat="1" ht="94.5">
      <c r="A8" s="22" t="s">
        <v>4</v>
      </c>
      <c r="B8" s="36" t="s">
        <v>116</v>
      </c>
      <c r="C8" s="37">
        <v>37987884.43</v>
      </c>
      <c r="D8" s="37">
        <f t="shared" si="0"/>
        <v>971909.2700000033</v>
      </c>
      <c r="E8" s="37">
        <v>38959793.7</v>
      </c>
      <c r="F8" s="37">
        <v>19296506.69</v>
      </c>
      <c r="G8" s="37">
        <v>19252533.38</v>
      </c>
      <c r="H8" s="38">
        <f>G8/G60*100</f>
        <v>11.17450639616551</v>
      </c>
      <c r="I8" s="37">
        <f t="shared" si="1"/>
        <v>-18735351.05</v>
      </c>
      <c r="J8" s="16">
        <f t="shared" si="2"/>
        <v>-19707260.320000004</v>
      </c>
      <c r="K8" s="16">
        <f t="shared" si="3"/>
        <v>-43973.310000002384</v>
      </c>
      <c r="L8" s="13">
        <f t="shared" si="4"/>
        <v>50.68072010031647</v>
      </c>
      <c r="M8" s="13">
        <f t="shared" si="5"/>
        <v>49.41641510796808</v>
      </c>
      <c r="N8" s="13">
        <f t="shared" si="6"/>
        <v>99.77211776874209</v>
      </c>
      <c r="O8" s="2">
        <f>G8/G60*100</f>
        <v>11.17450639616551</v>
      </c>
    </row>
    <row r="9" spans="1:15" s="2" customFormat="1" ht="15.75">
      <c r="A9" s="22" t="s">
        <v>118</v>
      </c>
      <c r="B9" s="36" t="s">
        <v>119</v>
      </c>
      <c r="C9" s="37">
        <v>4700</v>
      </c>
      <c r="D9" s="37">
        <f t="shared" si="0"/>
        <v>0</v>
      </c>
      <c r="E9" s="37">
        <v>4700</v>
      </c>
      <c r="F9" s="37">
        <v>4700</v>
      </c>
      <c r="G9" s="37">
        <v>4700</v>
      </c>
      <c r="H9" s="38">
        <f>G9/G60*100</f>
        <v>0.0027279620310404003</v>
      </c>
      <c r="I9" s="37">
        <f t="shared" si="1"/>
        <v>0</v>
      </c>
      <c r="J9" s="16">
        <f t="shared" si="2"/>
        <v>0</v>
      </c>
      <c r="K9" s="16">
        <f t="shared" si="3"/>
        <v>0</v>
      </c>
      <c r="L9" s="13">
        <f t="shared" si="4"/>
        <v>100</v>
      </c>
      <c r="M9" s="13">
        <f t="shared" si="5"/>
        <v>100</v>
      </c>
      <c r="N9" s="13">
        <f t="shared" si="6"/>
        <v>100</v>
      </c>
      <c r="O9" s="2">
        <f>G9/G60*100</f>
        <v>0.0027279620310404003</v>
      </c>
    </row>
    <row r="10" spans="1:15" s="2" customFormat="1" ht="63">
      <c r="A10" s="22" t="s">
        <v>59</v>
      </c>
      <c r="B10" s="36" t="s">
        <v>61</v>
      </c>
      <c r="C10" s="37">
        <v>7472799.33</v>
      </c>
      <c r="D10" s="37">
        <f t="shared" si="0"/>
        <v>410</v>
      </c>
      <c r="E10" s="37">
        <v>7473209.33</v>
      </c>
      <c r="F10" s="37">
        <v>3532011.74</v>
      </c>
      <c r="G10" s="37">
        <v>3532011.74</v>
      </c>
      <c r="H10" s="38">
        <f>G10/G60*100</f>
        <v>2.050041259555093</v>
      </c>
      <c r="I10" s="37">
        <f t="shared" si="1"/>
        <v>-3940787.59</v>
      </c>
      <c r="J10" s="16">
        <f t="shared" si="2"/>
        <v>-3941197.59</v>
      </c>
      <c r="K10" s="16">
        <f t="shared" si="3"/>
        <v>0</v>
      </c>
      <c r="L10" s="13">
        <f t="shared" si="4"/>
        <v>47.26490815591057</v>
      </c>
      <c r="M10" s="13">
        <f t="shared" si="5"/>
        <v>47.262315078226244</v>
      </c>
      <c r="N10" s="13">
        <f t="shared" si="6"/>
        <v>100</v>
      </c>
      <c r="O10" s="2">
        <f>G10/G60*100</f>
        <v>2.050041259555093</v>
      </c>
    </row>
    <row r="11" spans="1:15" s="19" customFormat="1" ht="31.5">
      <c r="A11" s="22" t="s">
        <v>5</v>
      </c>
      <c r="B11" s="36" t="s">
        <v>6</v>
      </c>
      <c r="C11" s="37">
        <v>1251095</v>
      </c>
      <c r="D11" s="37">
        <f t="shared" si="0"/>
        <v>-30000</v>
      </c>
      <c r="E11" s="37">
        <v>1221095</v>
      </c>
      <c r="F11" s="37">
        <v>0</v>
      </c>
      <c r="G11" s="37">
        <v>0</v>
      </c>
      <c r="H11" s="38">
        <f>G11/G60*100</f>
        <v>0</v>
      </c>
      <c r="I11" s="37">
        <f t="shared" si="1"/>
        <v>-1251095</v>
      </c>
      <c r="J11" s="16">
        <f t="shared" si="2"/>
        <v>-1221095</v>
      </c>
      <c r="K11" s="16">
        <f t="shared" si="3"/>
        <v>0</v>
      </c>
      <c r="L11" s="13">
        <f t="shared" si="4"/>
        <v>0</v>
      </c>
      <c r="M11" s="13">
        <f t="shared" si="5"/>
        <v>0</v>
      </c>
      <c r="N11" s="13">
        <v>0</v>
      </c>
      <c r="O11" s="2">
        <f>G11/G60*100</f>
        <v>0</v>
      </c>
    </row>
    <row r="12" spans="1:15" s="2" customFormat="1" ht="15.75">
      <c r="A12" s="22" t="s">
        <v>93</v>
      </c>
      <c r="B12" s="36" t="s">
        <v>7</v>
      </c>
      <c r="C12" s="37">
        <v>450300</v>
      </c>
      <c r="D12" s="37">
        <f t="shared" si="0"/>
        <v>0</v>
      </c>
      <c r="E12" s="37">
        <v>450300</v>
      </c>
      <c r="F12" s="37">
        <v>0</v>
      </c>
      <c r="G12" s="37">
        <v>0</v>
      </c>
      <c r="H12" s="38">
        <f>G12/G60*100</f>
        <v>0</v>
      </c>
      <c r="I12" s="37">
        <f t="shared" si="1"/>
        <v>-450300</v>
      </c>
      <c r="J12" s="16">
        <f t="shared" si="2"/>
        <v>-450300</v>
      </c>
      <c r="K12" s="16">
        <f t="shared" si="3"/>
        <v>0</v>
      </c>
      <c r="L12" s="13">
        <f t="shared" si="4"/>
        <v>0</v>
      </c>
      <c r="M12" s="13">
        <v>0</v>
      </c>
      <c r="N12" s="13">
        <v>0</v>
      </c>
      <c r="O12" s="2">
        <f>G12/G60*100</f>
        <v>0</v>
      </c>
    </row>
    <row r="13" spans="1:15" s="2" customFormat="1" ht="31.5">
      <c r="A13" s="22" t="s">
        <v>98</v>
      </c>
      <c r="B13" s="36" t="s">
        <v>8</v>
      </c>
      <c r="C13" s="37">
        <v>5255693.38</v>
      </c>
      <c r="D13" s="37">
        <f t="shared" si="0"/>
        <v>518353.03000000026</v>
      </c>
      <c r="E13" s="37">
        <v>5774046.41</v>
      </c>
      <c r="F13" s="37">
        <v>2375852.05</v>
      </c>
      <c r="G13" s="37">
        <v>2279193.94</v>
      </c>
      <c r="H13" s="38">
        <f>G13/G60*100</f>
        <v>1.3228839424888026</v>
      </c>
      <c r="I13" s="37">
        <f t="shared" si="1"/>
        <v>-2976499.44</v>
      </c>
      <c r="J13" s="16">
        <f t="shared" si="2"/>
        <v>-3494852.47</v>
      </c>
      <c r="K13" s="16">
        <f t="shared" si="3"/>
        <v>-96658.10999999987</v>
      </c>
      <c r="L13" s="13">
        <f t="shared" si="4"/>
        <v>43.36618929622565</v>
      </c>
      <c r="M13" s="13">
        <f t="shared" si="5"/>
        <v>39.473079676891615</v>
      </c>
      <c r="N13" s="13">
        <f t="shared" si="6"/>
        <v>95.93164439679651</v>
      </c>
      <c r="O13" s="2">
        <f>G13/G60*100</f>
        <v>1.3228839424888026</v>
      </c>
    </row>
    <row r="14" spans="1:15" s="3" customFormat="1" ht="31.5">
      <c r="A14" s="24" t="s">
        <v>37</v>
      </c>
      <c r="B14" s="49" t="s">
        <v>38</v>
      </c>
      <c r="C14" s="42">
        <f>SUM(C6:C13)</f>
        <v>58833351.14</v>
      </c>
      <c r="D14" s="42">
        <f>SUM(D6:D13)</f>
        <v>1394723.200000004</v>
      </c>
      <c r="E14" s="42">
        <f>SUM(E6:E13)</f>
        <v>60228074.34</v>
      </c>
      <c r="F14" s="42">
        <f>SUM(F6:F13)</f>
        <v>28116719.3</v>
      </c>
      <c r="G14" s="42">
        <f>SUM(G6:G13)</f>
        <v>27976087.88</v>
      </c>
      <c r="H14" s="47">
        <f>G14/G60*100</f>
        <v>16.23780968376373</v>
      </c>
      <c r="I14" s="42">
        <f t="shared" si="1"/>
        <v>-30857263.26</v>
      </c>
      <c r="J14" s="17">
        <f t="shared" si="2"/>
        <v>-32251986.460000005</v>
      </c>
      <c r="K14" s="17">
        <f t="shared" si="3"/>
        <v>-140631.4200000018</v>
      </c>
      <c r="L14" s="14">
        <f t="shared" si="4"/>
        <v>47.551409766593146</v>
      </c>
      <c r="M14" s="14">
        <f t="shared" si="5"/>
        <v>46.45024465180335</v>
      </c>
      <c r="N14" s="14">
        <f t="shared" si="6"/>
        <v>99.49982991081039</v>
      </c>
      <c r="O14" s="2">
        <f>G14/G60*100</f>
        <v>16.23780968376373</v>
      </c>
    </row>
    <row r="15" spans="1:15" s="2" customFormat="1" ht="33.75" customHeight="1">
      <c r="A15" s="22" t="s">
        <v>63</v>
      </c>
      <c r="B15" s="36" t="s">
        <v>60</v>
      </c>
      <c r="C15" s="37">
        <v>672900</v>
      </c>
      <c r="D15" s="37">
        <f t="shared" si="0"/>
        <v>0</v>
      </c>
      <c r="E15" s="37">
        <v>672900</v>
      </c>
      <c r="F15" s="37">
        <v>336450</v>
      </c>
      <c r="G15" s="37">
        <v>266386.02</v>
      </c>
      <c r="H15" s="38">
        <f>G15/G60*100</f>
        <v>0.15461509535318482</v>
      </c>
      <c r="I15" s="37">
        <f t="shared" si="1"/>
        <v>-406513.98</v>
      </c>
      <c r="J15" s="16">
        <f t="shared" si="2"/>
        <v>-406513.98</v>
      </c>
      <c r="K15" s="16">
        <f t="shared" si="3"/>
        <v>-70063.97999999998</v>
      </c>
      <c r="L15" s="13">
        <f t="shared" si="4"/>
        <v>39.58775746767722</v>
      </c>
      <c r="M15" s="13">
        <f t="shared" si="5"/>
        <v>39.58775746767722</v>
      </c>
      <c r="N15" s="13">
        <f t="shared" si="6"/>
        <v>79.17551493535444</v>
      </c>
      <c r="O15" s="2">
        <f>G15/G60*100</f>
        <v>0.15461509535318482</v>
      </c>
    </row>
    <row r="16" spans="1:15" s="3" customFormat="1" ht="15.75">
      <c r="A16" s="24" t="s">
        <v>39</v>
      </c>
      <c r="B16" s="49" t="s">
        <v>40</v>
      </c>
      <c r="C16" s="42">
        <f>SUM(C15)</f>
        <v>672900</v>
      </c>
      <c r="D16" s="42">
        <f>SUM(D15)</f>
        <v>0</v>
      </c>
      <c r="E16" s="42">
        <f>SUM(E15)</f>
        <v>672900</v>
      </c>
      <c r="F16" s="42">
        <f>SUM(F15)</f>
        <v>336450</v>
      </c>
      <c r="G16" s="42">
        <f>SUM(G15)</f>
        <v>266386.02</v>
      </c>
      <c r="H16" s="47">
        <f>G16/G60*100</f>
        <v>0.15461509535318482</v>
      </c>
      <c r="I16" s="42">
        <f t="shared" si="1"/>
        <v>-406513.98</v>
      </c>
      <c r="J16" s="17">
        <f t="shared" si="2"/>
        <v>-406513.98</v>
      </c>
      <c r="K16" s="17">
        <f t="shared" si="3"/>
        <v>-70063.97999999998</v>
      </c>
      <c r="L16" s="13">
        <f t="shared" si="4"/>
        <v>39.58775746767722</v>
      </c>
      <c r="M16" s="13">
        <f t="shared" si="5"/>
        <v>39.58775746767722</v>
      </c>
      <c r="N16" s="13">
        <f t="shared" si="6"/>
        <v>79.17551493535444</v>
      </c>
      <c r="O16" s="2">
        <f>G16/G60*100</f>
        <v>0.15461509535318482</v>
      </c>
    </row>
    <row r="17" spans="1:15" s="39" customFormat="1" ht="72" customHeight="1" hidden="1">
      <c r="A17" s="35" t="s">
        <v>126</v>
      </c>
      <c r="B17" s="36" t="s">
        <v>127</v>
      </c>
      <c r="C17" s="37">
        <v>0</v>
      </c>
      <c r="D17" s="37">
        <f>E17-C17</f>
        <v>0</v>
      </c>
      <c r="E17" s="37">
        <v>0</v>
      </c>
      <c r="F17" s="37">
        <v>0</v>
      </c>
      <c r="G17" s="37">
        <v>0</v>
      </c>
      <c r="H17" s="38">
        <f>G17/G60*100</f>
        <v>0</v>
      </c>
      <c r="I17" s="37">
        <f t="shared" si="1"/>
        <v>0</v>
      </c>
      <c r="J17" s="37">
        <f t="shared" si="2"/>
        <v>0</v>
      </c>
      <c r="K17" s="37">
        <f t="shared" si="3"/>
        <v>0</v>
      </c>
      <c r="L17" s="38">
        <v>0</v>
      </c>
      <c r="M17" s="38" t="e">
        <f t="shared" si="5"/>
        <v>#DIV/0!</v>
      </c>
      <c r="N17" s="38" t="e">
        <f t="shared" si="6"/>
        <v>#DIV/0!</v>
      </c>
      <c r="O17" s="2">
        <f>G17/G60*100</f>
        <v>0</v>
      </c>
    </row>
    <row r="18" spans="1:15" s="2" customFormat="1" ht="31.5">
      <c r="A18" s="22" t="s">
        <v>9</v>
      </c>
      <c r="B18" s="36" t="s">
        <v>117</v>
      </c>
      <c r="C18" s="37">
        <v>220000</v>
      </c>
      <c r="D18" s="37">
        <f t="shared" si="0"/>
        <v>113159</v>
      </c>
      <c r="E18" s="37">
        <v>333159</v>
      </c>
      <c r="F18" s="37">
        <v>79441.89</v>
      </c>
      <c r="G18" s="37">
        <v>79441.89</v>
      </c>
      <c r="H18" s="38">
        <f>G18/G60*100</f>
        <v>0.04610945948810385</v>
      </c>
      <c r="I18" s="37">
        <f t="shared" si="1"/>
        <v>-140558.11</v>
      </c>
      <c r="J18" s="16">
        <f t="shared" si="2"/>
        <v>-253717.11</v>
      </c>
      <c r="K18" s="16">
        <f t="shared" si="3"/>
        <v>0</v>
      </c>
      <c r="L18" s="13">
        <f t="shared" si="4"/>
        <v>36.109950000000005</v>
      </c>
      <c r="M18" s="13">
        <f t="shared" si="5"/>
        <v>23.845037954850387</v>
      </c>
      <c r="N18" s="13">
        <f t="shared" si="6"/>
        <v>100</v>
      </c>
      <c r="O18" s="2">
        <f>G18/G60*100</f>
        <v>0.04610945948810385</v>
      </c>
    </row>
    <row r="19" spans="1:15" s="2" customFormat="1" ht="63">
      <c r="A19" s="22" t="s">
        <v>89</v>
      </c>
      <c r="B19" s="36" t="s">
        <v>62</v>
      </c>
      <c r="C19" s="37">
        <v>221240</v>
      </c>
      <c r="D19" s="37">
        <f t="shared" si="0"/>
        <v>99590</v>
      </c>
      <c r="E19" s="37">
        <v>320830</v>
      </c>
      <c r="F19" s="37">
        <v>116420</v>
      </c>
      <c r="G19" s="37">
        <v>66456</v>
      </c>
      <c r="H19" s="38">
        <f>G19/G60*100</f>
        <v>0.038572222284004434</v>
      </c>
      <c r="I19" s="37">
        <f t="shared" si="1"/>
        <v>-154784</v>
      </c>
      <c r="J19" s="16">
        <f t="shared" si="2"/>
        <v>-254374</v>
      </c>
      <c r="K19" s="16">
        <f t="shared" si="3"/>
        <v>-49964</v>
      </c>
      <c r="L19" s="13">
        <f t="shared" si="4"/>
        <v>30.037967817754474</v>
      </c>
      <c r="M19" s="13">
        <f t="shared" si="5"/>
        <v>20.71377364959636</v>
      </c>
      <c r="N19" s="13">
        <f t="shared" si="6"/>
        <v>57.082975433774266</v>
      </c>
      <c r="O19" s="2">
        <f>G19/G60*100</f>
        <v>0.038572222284004434</v>
      </c>
    </row>
    <row r="20" spans="1:15" s="3" customFormat="1" ht="47.25">
      <c r="A20" s="24" t="s">
        <v>41</v>
      </c>
      <c r="B20" s="49" t="s">
        <v>42</v>
      </c>
      <c r="C20" s="42">
        <f>SUM(C17:C19)</f>
        <v>441240</v>
      </c>
      <c r="D20" s="42">
        <f>SUM(D17:D19)</f>
        <v>212749</v>
      </c>
      <c r="E20" s="42">
        <f>SUM(E17:E19)</f>
        <v>653989</v>
      </c>
      <c r="F20" s="42">
        <f>SUM(F17:F19)</f>
        <v>195861.89</v>
      </c>
      <c r="G20" s="42">
        <f>SUM(G17:G19)</f>
        <v>145897.89</v>
      </c>
      <c r="H20" s="47">
        <f>G20/G60*100</f>
        <v>0.08468168177210829</v>
      </c>
      <c r="I20" s="42">
        <f t="shared" si="1"/>
        <v>-295342.11</v>
      </c>
      <c r="J20" s="17">
        <f t="shared" si="2"/>
        <v>-508091.11</v>
      </c>
      <c r="K20" s="17">
        <f t="shared" si="3"/>
        <v>-49964</v>
      </c>
      <c r="L20" s="13">
        <f t="shared" si="4"/>
        <v>33.06542697851509</v>
      </c>
      <c r="M20" s="13">
        <f t="shared" si="5"/>
        <v>22.308921098061283</v>
      </c>
      <c r="N20" s="13">
        <f t="shared" si="6"/>
        <v>74.49018795846399</v>
      </c>
      <c r="O20" s="2">
        <f>G20/G60*100</f>
        <v>0.08468168177210829</v>
      </c>
    </row>
    <row r="21" spans="1:15" s="2" customFormat="1" ht="31.5">
      <c r="A21" s="22" t="s">
        <v>10</v>
      </c>
      <c r="B21" s="36" t="s">
        <v>11</v>
      </c>
      <c r="C21" s="37">
        <v>2924800</v>
      </c>
      <c r="D21" s="37">
        <f>E21-C21</f>
        <v>30</v>
      </c>
      <c r="E21" s="37">
        <v>2924830</v>
      </c>
      <c r="F21" s="37">
        <v>54813.7</v>
      </c>
      <c r="G21" s="37">
        <v>5751.34</v>
      </c>
      <c r="H21" s="38">
        <f>G21/G60*100</f>
        <v>0.0033381781165114674</v>
      </c>
      <c r="I21" s="37">
        <f t="shared" si="1"/>
        <v>-2919048.66</v>
      </c>
      <c r="J21" s="16">
        <f t="shared" si="2"/>
        <v>-2919078.66</v>
      </c>
      <c r="K21" s="16">
        <f t="shared" si="3"/>
        <v>-49062.36</v>
      </c>
      <c r="L21" s="13">
        <f t="shared" si="4"/>
        <v>0.19664045404814007</v>
      </c>
      <c r="M21" s="13">
        <f t="shared" si="5"/>
        <v>0.19663843710574633</v>
      </c>
      <c r="N21" s="13">
        <f t="shared" si="6"/>
        <v>10.492522854687788</v>
      </c>
      <c r="O21" s="2">
        <f>G21/G60*100</f>
        <v>0.0033381781165114674</v>
      </c>
    </row>
    <row r="22" spans="1:15" s="2" customFormat="1" ht="15.75">
      <c r="A22" s="22" t="s">
        <v>97</v>
      </c>
      <c r="B22" s="36" t="s">
        <v>114</v>
      </c>
      <c r="C22" s="37">
        <v>1850000</v>
      </c>
      <c r="D22" s="37">
        <v>0</v>
      </c>
      <c r="E22" s="37">
        <v>15172821</v>
      </c>
      <c r="F22" s="37">
        <v>46400</v>
      </c>
      <c r="G22" s="37">
        <v>46400</v>
      </c>
      <c r="H22" s="38">
        <f>G22/G60*100</f>
        <v>0.02693136983835629</v>
      </c>
      <c r="I22" s="37">
        <f t="shared" si="1"/>
        <v>-1803600</v>
      </c>
      <c r="J22" s="16">
        <f t="shared" si="2"/>
        <v>-15126421</v>
      </c>
      <c r="K22" s="16">
        <f t="shared" si="3"/>
        <v>0</v>
      </c>
      <c r="L22" s="13">
        <f t="shared" si="4"/>
        <v>2.5081081081081082</v>
      </c>
      <c r="M22" s="13">
        <f t="shared" si="5"/>
        <v>0.30580997429548534</v>
      </c>
      <c r="N22" s="13">
        <f t="shared" si="6"/>
        <v>100</v>
      </c>
      <c r="O22" s="2">
        <f>G22/G60*100</f>
        <v>0.02693136983835629</v>
      </c>
    </row>
    <row r="23" spans="1:15" s="2" customFormat="1" ht="15.75">
      <c r="A23" s="22" t="s">
        <v>12</v>
      </c>
      <c r="B23" s="36" t="s">
        <v>13</v>
      </c>
      <c r="C23" s="37">
        <v>1038800</v>
      </c>
      <c r="D23" s="37">
        <f>E23-C23</f>
        <v>111000</v>
      </c>
      <c r="E23" s="37">
        <v>1149800</v>
      </c>
      <c r="F23" s="37">
        <v>531704.97</v>
      </c>
      <c r="G23" s="37">
        <v>522204.98</v>
      </c>
      <c r="H23" s="38">
        <f>G23/G60*100</f>
        <v>0.30309688465110884</v>
      </c>
      <c r="I23" s="37">
        <f t="shared" si="1"/>
        <v>-516595.02</v>
      </c>
      <c r="J23" s="16">
        <f t="shared" si="2"/>
        <v>-627595.02</v>
      </c>
      <c r="K23" s="16">
        <f t="shared" si="3"/>
        <v>-9499.98999999999</v>
      </c>
      <c r="L23" s="13">
        <f t="shared" si="4"/>
        <v>50.27002117828263</v>
      </c>
      <c r="M23" s="13">
        <f t="shared" si="5"/>
        <v>45.417027309097236</v>
      </c>
      <c r="N23" s="13">
        <f t="shared" si="6"/>
        <v>98.21329674612596</v>
      </c>
      <c r="O23" s="2">
        <f>G23/G60*100</f>
        <v>0.30309688465110884</v>
      </c>
    </row>
    <row r="24" spans="1:15" s="2" customFormat="1" ht="31.5">
      <c r="A24" s="22" t="s">
        <v>90</v>
      </c>
      <c r="B24" s="36" t="s">
        <v>124</v>
      </c>
      <c r="C24" s="37">
        <v>14996143.72</v>
      </c>
      <c r="D24" s="37">
        <f>E24-C24</f>
        <v>39528280.76</v>
      </c>
      <c r="E24" s="37">
        <v>54524424.48</v>
      </c>
      <c r="F24" s="37">
        <v>8757489.71</v>
      </c>
      <c r="G24" s="37">
        <v>5667474.71</v>
      </c>
      <c r="H24" s="38">
        <f>G24/G60*100</f>
        <v>3.2895012384599367</v>
      </c>
      <c r="I24" s="37">
        <f t="shared" si="1"/>
        <v>-9328669.010000002</v>
      </c>
      <c r="J24" s="16">
        <f t="shared" si="2"/>
        <v>-48856949.769999996</v>
      </c>
      <c r="K24" s="16">
        <f t="shared" si="3"/>
        <v>-3090015.000000001</v>
      </c>
      <c r="L24" s="13">
        <f t="shared" si="4"/>
        <v>37.79288072867309</v>
      </c>
      <c r="M24" s="13">
        <f t="shared" si="5"/>
        <v>10.394377866526359</v>
      </c>
      <c r="N24" s="13">
        <f t="shared" si="6"/>
        <v>64.71574500999327</v>
      </c>
      <c r="O24" s="2">
        <f>G24/G60*100</f>
        <v>3.2895012384599367</v>
      </c>
    </row>
    <row r="25" spans="1:15" s="2" customFormat="1" ht="31.5">
      <c r="A25" s="22" t="s">
        <v>91</v>
      </c>
      <c r="B25" s="36" t="s">
        <v>14</v>
      </c>
      <c r="C25" s="37">
        <v>100000</v>
      </c>
      <c r="D25" s="37">
        <f>E25-C25</f>
        <v>700000</v>
      </c>
      <c r="E25" s="37">
        <v>800000</v>
      </c>
      <c r="F25" s="37">
        <v>700000</v>
      </c>
      <c r="G25" s="37">
        <v>700000</v>
      </c>
      <c r="H25" s="38">
        <f>G25/G60*100</f>
        <v>0.4062922173889958</v>
      </c>
      <c r="I25" s="37">
        <f t="shared" si="1"/>
        <v>600000</v>
      </c>
      <c r="J25" s="16">
        <f t="shared" si="2"/>
        <v>-100000</v>
      </c>
      <c r="K25" s="16">
        <f t="shared" si="3"/>
        <v>0</v>
      </c>
      <c r="L25" s="13">
        <f t="shared" si="4"/>
        <v>700</v>
      </c>
      <c r="M25" s="13">
        <f t="shared" si="5"/>
        <v>87.5</v>
      </c>
      <c r="N25" s="13">
        <f t="shared" si="6"/>
        <v>100</v>
      </c>
      <c r="O25" s="2">
        <f>G25/G60*100</f>
        <v>0.4062922173889958</v>
      </c>
    </row>
    <row r="26" spans="1:15" s="3" customFormat="1" ht="15.75">
      <c r="A26" s="24" t="s">
        <v>43</v>
      </c>
      <c r="B26" s="49" t="s">
        <v>44</v>
      </c>
      <c r="C26" s="42">
        <f>SUM(C21:C25)</f>
        <v>20909743.72</v>
      </c>
      <c r="D26" s="42">
        <f>SUM(D21:D25)</f>
        <v>40339310.76</v>
      </c>
      <c r="E26" s="42">
        <f>SUM(E21:E25)</f>
        <v>74571875.47999999</v>
      </c>
      <c r="F26" s="42">
        <f>SUM(F21:F25)</f>
        <v>10090408.38</v>
      </c>
      <c r="G26" s="42">
        <f>SUM(G21:G25)</f>
        <v>6941831.03</v>
      </c>
      <c r="H26" s="47">
        <f>G26/G60*100</f>
        <v>4.02915988845491</v>
      </c>
      <c r="I26" s="42">
        <f t="shared" si="1"/>
        <v>-13967912.689999998</v>
      </c>
      <c r="J26" s="17">
        <f t="shared" si="2"/>
        <v>-67630044.44999999</v>
      </c>
      <c r="K26" s="17">
        <f t="shared" si="3"/>
        <v>-3148577.3500000006</v>
      </c>
      <c r="L26" s="13">
        <f t="shared" si="4"/>
        <v>33.19902492807788</v>
      </c>
      <c r="M26" s="13">
        <f t="shared" si="5"/>
        <v>9.308913025610819</v>
      </c>
      <c r="N26" s="13">
        <f t="shared" si="6"/>
        <v>68.79633379119984</v>
      </c>
      <c r="O26" s="2">
        <f>G26/G60*100</f>
        <v>4.02915988845491</v>
      </c>
    </row>
    <row r="27" spans="1:15" s="2" customFormat="1" ht="15.75">
      <c r="A27" s="22" t="s">
        <v>15</v>
      </c>
      <c r="B27" s="36" t="s">
        <v>16</v>
      </c>
      <c r="C27" s="37">
        <v>3035630</v>
      </c>
      <c r="D27" s="37">
        <f>E27-C27</f>
        <v>1826790.13</v>
      </c>
      <c r="E27" s="37">
        <v>4862420.13</v>
      </c>
      <c r="F27" s="37">
        <v>1760918.56</v>
      </c>
      <c r="G27" s="37">
        <v>1760918.56</v>
      </c>
      <c r="H27" s="38">
        <f>G27/G60*100</f>
        <v>1.022067866262625</v>
      </c>
      <c r="I27" s="37">
        <f t="shared" si="1"/>
        <v>-1274711.44</v>
      </c>
      <c r="J27" s="16">
        <f t="shared" si="2"/>
        <v>-3101501.57</v>
      </c>
      <c r="K27" s="16">
        <f t="shared" si="3"/>
        <v>0</v>
      </c>
      <c r="L27" s="13">
        <f t="shared" si="4"/>
        <v>58.00833961978239</v>
      </c>
      <c r="M27" s="13">
        <f t="shared" si="5"/>
        <v>36.21485829937941</v>
      </c>
      <c r="N27" s="13">
        <f t="shared" si="6"/>
        <v>100</v>
      </c>
      <c r="O27" s="2">
        <f>G27/G60*100</f>
        <v>1.022067866262625</v>
      </c>
    </row>
    <row r="28" spans="1:15" s="2" customFormat="1" ht="15.75">
      <c r="A28" s="22" t="s">
        <v>17</v>
      </c>
      <c r="B28" s="36" t="s">
        <v>18</v>
      </c>
      <c r="C28" s="37">
        <v>9178866.82</v>
      </c>
      <c r="D28" s="37">
        <f>E28-C28</f>
        <v>1616042.3200000003</v>
      </c>
      <c r="E28" s="37">
        <v>10794909.14</v>
      </c>
      <c r="F28" s="37">
        <v>8897461.8</v>
      </c>
      <c r="G28" s="37">
        <v>6024424.19</v>
      </c>
      <c r="H28" s="38">
        <f>G28/G60*100</f>
        <v>3.4966809466385786</v>
      </c>
      <c r="I28" s="37">
        <f t="shared" si="1"/>
        <v>-3154442.63</v>
      </c>
      <c r="J28" s="16">
        <f t="shared" si="2"/>
        <v>-4770484.95</v>
      </c>
      <c r="K28" s="16">
        <f t="shared" si="3"/>
        <v>-2873037.6100000003</v>
      </c>
      <c r="L28" s="13">
        <f t="shared" si="4"/>
        <v>65.6336376607325</v>
      </c>
      <c r="M28" s="13">
        <f t="shared" si="5"/>
        <v>55.808012016301234</v>
      </c>
      <c r="N28" s="13">
        <f t="shared" si="6"/>
        <v>67.70946957029925</v>
      </c>
      <c r="O28" s="2">
        <f>G28/G60*100</f>
        <v>3.4966809466385786</v>
      </c>
    </row>
    <row r="29" spans="1:15" s="2" customFormat="1" ht="15.75">
      <c r="A29" s="22" t="s">
        <v>82</v>
      </c>
      <c r="B29" s="36" t="s">
        <v>83</v>
      </c>
      <c r="C29" s="37">
        <v>3579693.57</v>
      </c>
      <c r="D29" s="37">
        <f>E29-C29</f>
        <v>5260287.58</v>
      </c>
      <c r="E29" s="37">
        <v>8839981.15</v>
      </c>
      <c r="F29" s="37">
        <v>2442373.94</v>
      </c>
      <c r="G29" s="37">
        <v>2091125</v>
      </c>
      <c r="H29" s="38">
        <f>G29/G60*100</f>
        <v>1.2137254472679484</v>
      </c>
      <c r="I29" s="37">
        <f t="shared" si="1"/>
        <v>-1488568.5699999998</v>
      </c>
      <c r="J29" s="16">
        <f t="shared" si="2"/>
        <v>-6748856.15</v>
      </c>
      <c r="K29" s="16">
        <f t="shared" si="3"/>
        <v>-351248.93999999994</v>
      </c>
      <c r="L29" s="13">
        <f t="shared" si="4"/>
        <v>58.41631299184081</v>
      </c>
      <c r="M29" s="13">
        <f t="shared" si="5"/>
        <v>23.655310622466654</v>
      </c>
      <c r="N29" s="13">
        <f t="shared" si="6"/>
        <v>85.61854373536265</v>
      </c>
      <c r="O29" s="2">
        <f>G29/G60*100</f>
        <v>1.2137254472679484</v>
      </c>
    </row>
    <row r="30" spans="1:15" s="2" customFormat="1" ht="36.75" customHeight="1" hidden="1">
      <c r="A30" s="22" t="s">
        <v>134</v>
      </c>
      <c r="B30" s="53" t="s">
        <v>133</v>
      </c>
      <c r="C30" s="37">
        <v>0</v>
      </c>
      <c r="D30" s="37">
        <f>E30-C30</f>
        <v>0</v>
      </c>
      <c r="E30" s="37">
        <v>0</v>
      </c>
      <c r="F30" s="37">
        <v>0</v>
      </c>
      <c r="G30" s="37">
        <v>0</v>
      </c>
      <c r="H30" s="38">
        <f>G30/G60*100</f>
        <v>0</v>
      </c>
      <c r="I30" s="37">
        <f t="shared" si="1"/>
        <v>0</v>
      </c>
      <c r="J30" s="16">
        <f t="shared" si="2"/>
        <v>0</v>
      </c>
      <c r="K30" s="16">
        <f t="shared" si="3"/>
        <v>0</v>
      </c>
      <c r="L30" s="13" t="e">
        <f t="shared" si="4"/>
        <v>#DIV/0!</v>
      </c>
      <c r="M30" s="13" t="e">
        <f t="shared" si="5"/>
        <v>#DIV/0!</v>
      </c>
      <c r="N30" s="13" t="e">
        <f t="shared" si="6"/>
        <v>#DIV/0!</v>
      </c>
      <c r="O30" s="2" t="e">
        <f>G30/G84*100</f>
        <v>#DIV/0!</v>
      </c>
    </row>
    <row r="31" spans="1:15" s="3" customFormat="1" ht="31.5">
      <c r="A31" s="24" t="s">
        <v>45</v>
      </c>
      <c r="B31" s="49" t="s">
        <v>46</v>
      </c>
      <c r="C31" s="42">
        <f>SUM(C27:C30)</f>
        <v>15794190.39</v>
      </c>
      <c r="D31" s="42">
        <f>SUM(D27:D29)</f>
        <v>8703120.030000001</v>
      </c>
      <c r="E31" s="42">
        <f>E27+E28+E29+E30</f>
        <v>24497310.42</v>
      </c>
      <c r="F31" s="42">
        <f>F27+F28+F29+F30</f>
        <v>13100754.3</v>
      </c>
      <c r="G31" s="42">
        <f>G27+G28+G29+G30</f>
        <v>9876467.75</v>
      </c>
      <c r="H31" s="47">
        <f>G31/G60*100</f>
        <v>5.732474260169152</v>
      </c>
      <c r="I31" s="42">
        <f t="shared" si="1"/>
        <v>-5917722.640000001</v>
      </c>
      <c r="J31" s="17">
        <f t="shared" si="2"/>
        <v>-14620842.670000002</v>
      </c>
      <c r="K31" s="17">
        <f t="shared" si="3"/>
        <v>-3224286.5500000007</v>
      </c>
      <c r="L31" s="14">
        <f t="shared" si="4"/>
        <v>62.532282479342705</v>
      </c>
      <c r="M31" s="14">
        <f t="shared" si="5"/>
        <v>40.316539165608525</v>
      </c>
      <c r="N31" s="14">
        <f t="shared" si="6"/>
        <v>75.38854270398765</v>
      </c>
      <c r="O31" s="2">
        <f>G31/G60*100</f>
        <v>5.732474260169152</v>
      </c>
    </row>
    <row r="32" spans="1:15" s="2" customFormat="1" ht="47.25" hidden="1">
      <c r="A32" s="22" t="s">
        <v>95</v>
      </c>
      <c r="B32" s="36" t="s">
        <v>96</v>
      </c>
      <c r="C32" s="37">
        <v>0</v>
      </c>
      <c r="D32" s="37">
        <f>E32-C32</f>
        <v>0</v>
      </c>
      <c r="E32" s="37">
        <v>0</v>
      </c>
      <c r="F32" s="37">
        <v>0</v>
      </c>
      <c r="G32" s="37">
        <v>0</v>
      </c>
      <c r="H32" s="38">
        <f>G32/G60*100</f>
        <v>0</v>
      </c>
      <c r="I32" s="37">
        <f t="shared" si="1"/>
        <v>0</v>
      </c>
      <c r="J32" s="16">
        <f t="shared" si="2"/>
        <v>0</v>
      </c>
      <c r="K32" s="16">
        <f t="shared" si="3"/>
        <v>0</v>
      </c>
      <c r="L32" s="13" t="e">
        <f>G32/C32*100</f>
        <v>#DIV/0!</v>
      </c>
      <c r="M32" s="13" t="e">
        <f t="shared" si="5"/>
        <v>#DIV/0!</v>
      </c>
      <c r="N32" s="13" t="e">
        <f t="shared" si="6"/>
        <v>#DIV/0!</v>
      </c>
      <c r="O32" s="2">
        <f>G32/G60*100</f>
        <v>0</v>
      </c>
    </row>
    <row r="33" spans="1:15" s="3" customFormat="1" ht="15.75" hidden="1">
      <c r="A33" s="24" t="s">
        <v>47</v>
      </c>
      <c r="B33" s="49" t="s">
        <v>48</v>
      </c>
      <c r="C33" s="42">
        <v>0</v>
      </c>
      <c r="D33" s="42">
        <f>D32</f>
        <v>0</v>
      </c>
      <c r="E33" s="42">
        <f>E32</f>
        <v>0</v>
      </c>
      <c r="F33" s="42">
        <f>F32</f>
        <v>0</v>
      </c>
      <c r="G33" s="42">
        <f>G32</f>
        <v>0</v>
      </c>
      <c r="H33" s="47">
        <f>G33/G60*100</f>
        <v>0</v>
      </c>
      <c r="I33" s="42">
        <f t="shared" si="1"/>
        <v>0</v>
      </c>
      <c r="J33" s="17">
        <f t="shared" si="2"/>
        <v>0</v>
      </c>
      <c r="K33" s="17">
        <f t="shared" si="3"/>
        <v>0</v>
      </c>
      <c r="L33" s="14" t="e">
        <f t="shared" si="4"/>
        <v>#DIV/0!</v>
      </c>
      <c r="M33" s="14" t="e">
        <f t="shared" si="5"/>
        <v>#DIV/0!</v>
      </c>
      <c r="N33" s="14" t="e">
        <f t="shared" si="6"/>
        <v>#DIV/0!</v>
      </c>
      <c r="O33" s="2">
        <f>G33/G60*100</f>
        <v>0</v>
      </c>
    </row>
    <row r="34" spans="1:15" s="2" customFormat="1" ht="15.75">
      <c r="A34" s="22" t="s">
        <v>19</v>
      </c>
      <c r="B34" s="36" t="s">
        <v>20</v>
      </c>
      <c r="C34" s="37">
        <v>57686122</v>
      </c>
      <c r="D34" s="37">
        <f>E34-C34</f>
        <v>-1038303.1799999997</v>
      </c>
      <c r="E34" s="37">
        <v>56647818.82</v>
      </c>
      <c r="F34" s="37">
        <v>26199622.67</v>
      </c>
      <c r="G34" s="37">
        <v>26199622.67</v>
      </c>
      <c r="H34" s="38">
        <f>G34/G60*100</f>
        <v>15.206718270499003</v>
      </c>
      <c r="I34" s="37">
        <f t="shared" si="1"/>
        <v>-31486499.33</v>
      </c>
      <c r="J34" s="16">
        <f t="shared" si="2"/>
        <v>-30448196.15</v>
      </c>
      <c r="K34" s="16">
        <f t="shared" si="3"/>
        <v>0</v>
      </c>
      <c r="L34" s="13">
        <f t="shared" si="4"/>
        <v>45.41754890370339</v>
      </c>
      <c r="M34" s="13">
        <f t="shared" si="5"/>
        <v>46.25001141394344</v>
      </c>
      <c r="N34" s="13">
        <f t="shared" si="6"/>
        <v>100</v>
      </c>
      <c r="O34" s="2">
        <f>G34/G60*100</f>
        <v>15.206718270499003</v>
      </c>
    </row>
    <row r="35" spans="1:15" s="2" customFormat="1" ht="15.75">
      <c r="A35" s="22" t="s">
        <v>21</v>
      </c>
      <c r="B35" s="36" t="s">
        <v>22</v>
      </c>
      <c r="C35" s="37">
        <v>109682302.67</v>
      </c>
      <c r="D35" s="37">
        <f>E35-C35</f>
        <v>8179369.010000005</v>
      </c>
      <c r="E35" s="37">
        <v>117861671.68</v>
      </c>
      <c r="F35" s="37">
        <v>62207532.24</v>
      </c>
      <c r="G35" s="37">
        <v>62205002.14</v>
      </c>
      <c r="H35" s="38">
        <f>G35/G60*100</f>
        <v>36.10486893163976</v>
      </c>
      <c r="I35" s="37">
        <f t="shared" si="1"/>
        <v>-47477300.53</v>
      </c>
      <c r="J35" s="16">
        <f t="shared" si="2"/>
        <v>-55656669.54000001</v>
      </c>
      <c r="K35" s="16">
        <f t="shared" si="3"/>
        <v>-2530.10000000149</v>
      </c>
      <c r="L35" s="13">
        <f t="shared" si="4"/>
        <v>56.71380033582586</v>
      </c>
      <c r="M35" s="13">
        <f t="shared" si="5"/>
        <v>52.77797374950654</v>
      </c>
      <c r="N35" s="13">
        <f t="shared" si="6"/>
        <v>99.99593280763777</v>
      </c>
      <c r="O35" s="2">
        <f>G35/G60*100</f>
        <v>36.10486893163976</v>
      </c>
    </row>
    <row r="36" spans="1:15" s="19" customFormat="1" ht="42" customHeight="1">
      <c r="A36" s="22" t="s">
        <v>128</v>
      </c>
      <c r="B36" s="36" t="s">
        <v>129</v>
      </c>
      <c r="C36" s="37">
        <v>11605236</v>
      </c>
      <c r="D36" s="37">
        <f>E36-C36</f>
        <v>-47691.75</v>
      </c>
      <c r="E36" s="37">
        <v>11557544.25</v>
      </c>
      <c r="F36" s="37">
        <v>5985024.75</v>
      </c>
      <c r="G36" s="37">
        <v>5968230.75</v>
      </c>
      <c r="H36" s="38">
        <f>G36/G60*100</f>
        <v>3.464065293295271</v>
      </c>
      <c r="I36" s="37">
        <f t="shared" si="1"/>
        <v>-5637005.25</v>
      </c>
      <c r="J36" s="16">
        <f t="shared" si="2"/>
        <v>-5589313.5</v>
      </c>
      <c r="K36" s="16">
        <f t="shared" si="3"/>
        <v>-16794</v>
      </c>
      <c r="L36" s="13">
        <f t="shared" si="4"/>
        <v>51.42705197895157</v>
      </c>
      <c r="M36" s="13">
        <f t="shared" si="5"/>
        <v>51.63926367835451</v>
      </c>
      <c r="N36" s="13">
        <f t="shared" si="6"/>
        <v>99.71939965661795</v>
      </c>
      <c r="O36" s="2" t="e">
        <f>G36/G90*100</f>
        <v>#DIV/0!</v>
      </c>
    </row>
    <row r="37" spans="1:15" s="2" customFormat="1" ht="31.5">
      <c r="A37" s="22" t="s">
        <v>23</v>
      </c>
      <c r="B37" s="36" t="s">
        <v>24</v>
      </c>
      <c r="C37" s="37">
        <v>2522300</v>
      </c>
      <c r="D37" s="37">
        <f>E37-C37</f>
        <v>-40395</v>
      </c>
      <c r="E37" s="37">
        <v>2481905</v>
      </c>
      <c r="F37" s="37">
        <v>1302160.75</v>
      </c>
      <c r="G37" s="37">
        <v>1302160.75</v>
      </c>
      <c r="H37" s="38">
        <f>G37/G60*100</f>
        <v>0.7557968264491682</v>
      </c>
      <c r="I37" s="37">
        <f t="shared" si="1"/>
        <v>-1220139.25</v>
      </c>
      <c r="J37" s="16">
        <f t="shared" si="2"/>
        <v>-1179744.25</v>
      </c>
      <c r="K37" s="16">
        <f t="shared" si="3"/>
        <v>0</v>
      </c>
      <c r="L37" s="13">
        <f t="shared" si="4"/>
        <v>51.62592673353685</v>
      </c>
      <c r="M37" s="13">
        <f t="shared" si="5"/>
        <v>52.46618021237719</v>
      </c>
      <c r="N37" s="13">
        <f t="shared" si="6"/>
        <v>100</v>
      </c>
      <c r="O37" s="2">
        <f>G37/G60*100</f>
        <v>0.7557968264491682</v>
      </c>
    </row>
    <row r="38" spans="1:15" s="2" customFormat="1" ht="31.5">
      <c r="A38" s="22" t="s">
        <v>25</v>
      </c>
      <c r="B38" s="36" t="s">
        <v>26</v>
      </c>
      <c r="C38" s="37">
        <v>8707069</v>
      </c>
      <c r="D38" s="37">
        <f>E38-C38</f>
        <v>34813.050000000745</v>
      </c>
      <c r="E38" s="37">
        <v>8741882.05</v>
      </c>
      <c r="F38" s="37">
        <v>3605300.86</v>
      </c>
      <c r="G38" s="37">
        <v>3605300.86</v>
      </c>
      <c r="H38" s="38">
        <f>G38/G60*100</f>
        <v>2.092579543948362</v>
      </c>
      <c r="I38" s="37">
        <f t="shared" si="1"/>
        <v>-5101768.140000001</v>
      </c>
      <c r="J38" s="16">
        <f t="shared" si="2"/>
        <v>-5136581.190000001</v>
      </c>
      <c r="K38" s="16">
        <f t="shared" si="3"/>
        <v>0</v>
      </c>
      <c r="L38" s="13">
        <f t="shared" si="4"/>
        <v>41.406595721246724</v>
      </c>
      <c r="M38" s="13">
        <f t="shared" si="5"/>
        <v>41.24170103622022</v>
      </c>
      <c r="N38" s="13">
        <f t="shared" si="6"/>
        <v>100</v>
      </c>
      <c r="O38" s="2">
        <f>G38/G60*100</f>
        <v>2.092579543948362</v>
      </c>
    </row>
    <row r="39" spans="1:15" s="3" customFormat="1" ht="15.75">
      <c r="A39" s="24" t="s">
        <v>49</v>
      </c>
      <c r="B39" s="49" t="s">
        <v>50</v>
      </c>
      <c r="C39" s="42">
        <f>SUM(C34:C38)</f>
        <v>190203029.67000002</v>
      </c>
      <c r="D39" s="42">
        <f>SUM(D34:D38)</f>
        <v>7087792.130000006</v>
      </c>
      <c r="E39" s="42">
        <f>SUM(E34:E38)</f>
        <v>197290821.8</v>
      </c>
      <c r="F39" s="42">
        <f>SUM(F34:F38)</f>
        <v>99299641.27</v>
      </c>
      <c r="G39" s="42">
        <f>SUM(G34:G38)</f>
        <v>99280317.17</v>
      </c>
      <c r="H39" s="47">
        <f>G39/G60*100</f>
        <v>57.62402886583157</v>
      </c>
      <c r="I39" s="42">
        <f t="shared" si="1"/>
        <v>-90922712.50000001</v>
      </c>
      <c r="J39" s="17">
        <f t="shared" si="2"/>
        <v>-98010504.63000001</v>
      </c>
      <c r="K39" s="17">
        <f t="shared" si="3"/>
        <v>-19324.09999999404</v>
      </c>
      <c r="L39" s="14">
        <f t="shared" si="4"/>
        <v>52.197021962399944</v>
      </c>
      <c r="M39" s="14">
        <f t="shared" si="5"/>
        <v>50.32181237029041</v>
      </c>
      <c r="N39" s="14">
        <f t="shared" si="6"/>
        <v>99.98053960744183</v>
      </c>
      <c r="O39" s="2">
        <f>G39/G60*100</f>
        <v>57.62402886583157</v>
      </c>
    </row>
    <row r="40" spans="1:15" s="2" customFormat="1" ht="15.75">
      <c r="A40" s="22" t="s">
        <v>27</v>
      </c>
      <c r="B40" s="36" t="s">
        <v>28</v>
      </c>
      <c r="C40" s="37">
        <v>18240061.2</v>
      </c>
      <c r="D40" s="37">
        <f>E40-C40</f>
        <v>4361779.66</v>
      </c>
      <c r="E40" s="37">
        <v>22601840.86</v>
      </c>
      <c r="F40" s="37">
        <v>11460786.05</v>
      </c>
      <c r="G40" s="37">
        <v>11139555.7</v>
      </c>
      <c r="H40" s="38">
        <f>G40/G60*100</f>
        <v>6.465592551544611</v>
      </c>
      <c r="I40" s="37">
        <f t="shared" si="1"/>
        <v>-7100505.5</v>
      </c>
      <c r="J40" s="16">
        <f t="shared" si="2"/>
        <v>-11462285.16</v>
      </c>
      <c r="K40" s="16">
        <f t="shared" si="3"/>
        <v>-321230.3500000015</v>
      </c>
      <c r="L40" s="13">
        <f t="shared" si="4"/>
        <v>61.07192063588032</v>
      </c>
      <c r="M40" s="13">
        <f t="shared" si="5"/>
        <v>49.28605492358112</v>
      </c>
      <c r="N40" s="13">
        <f t="shared" si="6"/>
        <v>97.19713509528431</v>
      </c>
      <c r="O40" s="2">
        <f>G40/G60*100</f>
        <v>6.465592551544611</v>
      </c>
    </row>
    <row r="41" spans="1:15" s="2" customFormat="1" ht="33.75" customHeight="1">
      <c r="A41" s="22" t="s">
        <v>99</v>
      </c>
      <c r="B41" s="36" t="s">
        <v>125</v>
      </c>
      <c r="C41" s="37">
        <v>6971283</v>
      </c>
      <c r="D41" s="37">
        <f>E41-C41</f>
        <v>10500</v>
      </c>
      <c r="E41" s="37">
        <v>6981783</v>
      </c>
      <c r="F41" s="37">
        <v>2876998.75</v>
      </c>
      <c r="G41" s="37">
        <v>2852487.27</v>
      </c>
      <c r="H41" s="38">
        <f>G41/G60*100</f>
        <v>1.655633397145976</v>
      </c>
      <c r="I41" s="37">
        <f t="shared" si="1"/>
        <v>-4118795.73</v>
      </c>
      <c r="J41" s="16">
        <f t="shared" si="2"/>
        <v>-4129295.73</v>
      </c>
      <c r="K41" s="16">
        <f t="shared" si="3"/>
        <v>-24511.47999999998</v>
      </c>
      <c r="L41" s="13">
        <f t="shared" si="4"/>
        <v>40.91768000237546</v>
      </c>
      <c r="M41" s="13">
        <f t="shared" si="5"/>
        <v>40.85614333759729</v>
      </c>
      <c r="N41" s="13">
        <f t="shared" si="6"/>
        <v>99.14801909455122</v>
      </c>
      <c r="O41" s="2">
        <f>G41/G60*100</f>
        <v>1.655633397145976</v>
      </c>
    </row>
    <row r="42" spans="1:15" s="3" customFormat="1" ht="15.75">
      <c r="A42" s="24" t="s">
        <v>51</v>
      </c>
      <c r="B42" s="49" t="s">
        <v>28</v>
      </c>
      <c r="C42" s="42">
        <f>SUM(C40:C41)</f>
        <v>25211344.2</v>
      </c>
      <c r="D42" s="42">
        <f>SUM(D40:D41)</f>
        <v>4372279.66</v>
      </c>
      <c r="E42" s="42">
        <f>SUM(E40:E41)</f>
        <v>29583623.86</v>
      </c>
      <c r="F42" s="42">
        <f>SUM(F40:F41)</f>
        <v>14337784.8</v>
      </c>
      <c r="G42" s="42">
        <f>SUM(G40:G41)</f>
        <v>13992042.969999999</v>
      </c>
      <c r="H42" s="47">
        <f>G42/G60*100</f>
        <v>8.121225948690586</v>
      </c>
      <c r="I42" s="42">
        <f t="shared" si="1"/>
        <v>-11219301.23</v>
      </c>
      <c r="J42" s="17">
        <f t="shared" si="2"/>
        <v>-15591580.89</v>
      </c>
      <c r="K42" s="17">
        <f t="shared" si="3"/>
        <v>-345741.83000000194</v>
      </c>
      <c r="L42" s="14">
        <f t="shared" si="4"/>
        <v>55.498996241541136</v>
      </c>
      <c r="M42" s="14">
        <f t="shared" si="5"/>
        <v>47.29658217740739</v>
      </c>
      <c r="N42" s="14">
        <f t="shared" si="6"/>
        <v>97.58859660105931</v>
      </c>
      <c r="O42" s="2">
        <f>G42/G60*100</f>
        <v>8.121225948690586</v>
      </c>
    </row>
    <row r="43" spans="1:15" s="2" customFormat="1" ht="31.5" hidden="1">
      <c r="A43" s="22" t="s">
        <v>30</v>
      </c>
      <c r="B43" s="36" t="s">
        <v>121</v>
      </c>
      <c r="C43" s="37">
        <v>0</v>
      </c>
      <c r="D43" s="37">
        <f>E43-C43</f>
        <v>0</v>
      </c>
      <c r="E43" s="37">
        <v>0</v>
      </c>
      <c r="F43" s="37">
        <v>0</v>
      </c>
      <c r="G43" s="37">
        <v>0</v>
      </c>
      <c r="H43" s="38">
        <f>G43/G60*100</f>
        <v>0</v>
      </c>
      <c r="I43" s="37">
        <f t="shared" si="1"/>
        <v>0</v>
      </c>
      <c r="J43" s="16">
        <f t="shared" si="2"/>
        <v>0</v>
      </c>
      <c r="K43" s="16">
        <f t="shared" si="3"/>
        <v>0</v>
      </c>
      <c r="L43" s="14" t="e">
        <f t="shared" si="4"/>
        <v>#DIV/0!</v>
      </c>
      <c r="M43" s="13" t="e">
        <f t="shared" si="5"/>
        <v>#DIV/0!</v>
      </c>
      <c r="N43" s="13" t="e">
        <f t="shared" si="6"/>
        <v>#DIV/0!</v>
      </c>
      <c r="O43" s="2" t="e">
        <f>G43/G97*100</f>
        <v>#DIV/0!</v>
      </c>
    </row>
    <row r="44" spans="1:14" s="2" customFormat="1" ht="31.5">
      <c r="A44" s="22" t="s">
        <v>140</v>
      </c>
      <c r="B44" s="36" t="s">
        <v>139</v>
      </c>
      <c r="C44" s="37">
        <v>209500</v>
      </c>
      <c r="D44" s="37">
        <f>E44-C44</f>
        <v>0</v>
      </c>
      <c r="E44" s="37">
        <v>209500</v>
      </c>
      <c r="F44" s="37">
        <v>104750</v>
      </c>
      <c r="G44" s="37">
        <v>0</v>
      </c>
      <c r="H44" s="38">
        <f>G44/G60*100</f>
        <v>0</v>
      </c>
      <c r="I44" s="37">
        <f t="shared" si="1"/>
        <v>-209500</v>
      </c>
      <c r="J44" s="16">
        <f t="shared" si="2"/>
        <v>-209500</v>
      </c>
      <c r="K44" s="16">
        <f t="shared" si="3"/>
        <v>-104750</v>
      </c>
      <c r="L44" s="14">
        <f t="shared" si="4"/>
        <v>0</v>
      </c>
      <c r="M44" s="13">
        <f t="shared" si="5"/>
        <v>0</v>
      </c>
      <c r="N44" s="13">
        <f t="shared" si="6"/>
        <v>0</v>
      </c>
    </row>
    <row r="45" spans="1:15" s="19" customFormat="1" ht="31.5" hidden="1">
      <c r="A45" s="22" t="s">
        <v>130</v>
      </c>
      <c r="B45" s="36" t="s">
        <v>131</v>
      </c>
      <c r="C45" s="37">
        <v>0</v>
      </c>
      <c r="D45" s="37">
        <f>E45-C45</f>
        <v>0</v>
      </c>
      <c r="E45" s="37">
        <v>0</v>
      </c>
      <c r="F45" s="37">
        <v>0</v>
      </c>
      <c r="G45" s="37">
        <v>0</v>
      </c>
      <c r="H45" s="38">
        <f>G45/G60*100</f>
        <v>0</v>
      </c>
      <c r="I45" s="37">
        <f t="shared" si="1"/>
        <v>0</v>
      </c>
      <c r="J45" s="16">
        <f t="shared" si="2"/>
        <v>0</v>
      </c>
      <c r="K45" s="16">
        <f t="shared" si="3"/>
        <v>0</v>
      </c>
      <c r="L45" s="14" t="e">
        <f t="shared" si="4"/>
        <v>#DIV/0!</v>
      </c>
      <c r="M45" s="13" t="e">
        <f t="shared" si="5"/>
        <v>#DIV/0!</v>
      </c>
      <c r="N45" s="13" t="e">
        <f t="shared" si="6"/>
        <v>#DIV/0!</v>
      </c>
      <c r="O45" s="2" t="e">
        <f>G45/G98*100</f>
        <v>#DIV/0!</v>
      </c>
    </row>
    <row r="46" spans="1:15" s="3" customFormat="1" ht="15.75">
      <c r="A46" s="24" t="s">
        <v>52</v>
      </c>
      <c r="B46" s="49" t="s">
        <v>31</v>
      </c>
      <c r="C46" s="42">
        <f>SUM(C43:C45)</f>
        <v>209500</v>
      </c>
      <c r="D46" s="42">
        <f>SUM(D43:D45)</f>
        <v>0</v>
      </c>
      <c r="E46" s="42">
        <f>SUM(E43:E45)</f>
        <v>209500</v>
      </c>
      <c r="F46" s="42">
        <f>SUM(F43:F45)</f>
        <v>104750</v>
      </c>
      <c r="G46" s="42">
        <f>SUM(G43:G45)</f>
        <v>0</v>
      </c>
      <c r="H46" s="47">
        <f>G46/G60*100</f>
        <v>0</v>
      </c>
      <c r="I46" s="42">
        <f t="shared" si="1"/>
        <v>-209500</v>
      </c>
      <c r="J46" s="17">
        <f t="shared" si="2"/>
        <v>-209500</v>
      </c>
      <c r="K46" s="17">
        <f t="shared" si="3"/>
        <v>-104750</v>
      </c>
      <c r="L46" s="14">
        <f t="shared" si="4"/>
        <v>0</v>
      </c>
      <c r="M46" s="14">
        <f t="shared" si="5"/>
        <v>0</v>
      </c>
      <c r="N46" s="14">
        <f t="shared" si="6"/>
        <v>0</v>
      </c>
      <c r="O46" s="2">
        <f>G46/G60*100</f>
        <v>0</v>
      </c>
    </row>
    <row r="47" spans="1:15" s="2" customFormat="1" ht="15.75">
      <c r="A47" s="22" t="s">
        <v>32</v>
      </c>
      <c r="B47" s="36" t="s">
        <v>33</v>
      </c>
      <c r="C47" s="37">
        <v>1935532.88</v>
      </c>
      <c r="D47" s="37">
        <f>E47-C47</f>
        <v>26375.860000000102</v>
      </c>
      <c r="E47" s="37">
        <v>1961908.74</v>
      </c>
      <c r="F47" s="37">
        <v>929551.91</v>
      </c>
      <c r="G47" s="37">
        <v>929551.91</v>
      </c>
      <c r="H47" s="38">
        <f>G47/G60*100</f>
        <v>0.5395281524172518</v>
      </c>
      <c r="I47" s="37">
        <f t="shared" si="1"/>
        <v>-1005980.9699999999</v>
      </c>
      <c r="J47" s="16">
        <f t="shared" si="2"/>
        <v>-1032356.83</v>
      </c>
      <c r="K47" s="16">
        <f t="shared" si="3"/>
        <v>0</v>
      </c>
      <c r="L47" s="13">
        <f t="shared" si="4"/>
        <v>48.02563261028147</v>
      </c>
      <c r="M47" s="13">
        <f t="shared" si="5"/>
        <v>47.37997701157089</v>
      </c>
      <c r="N47" s="13">
        <f t="shared" si="6"/>
        <v>100</v>
      </c>
      <c r="O47" s="2">
        <f>G47/G60*100</f>
        <v>0.5395281524172518</v>
      </c>
    </row>
    <row r="48" spans="1:15" s="2" customFormat="1" ht="31.5">
      <c r="A48" s="22" t="s">
        <v>34</v>
      </c>
      <c r="B48" s="36" t="s">
        <v>35</v>
      </c>
      <c r="C48" s="37">
        <v>19022168</v>
      </c>
      <c r="D48" s="37">
        <f>E48-C48</f>
        <v>3366813.09</v>
      </c>
      <c r="E48" s="37">
        <v>22388981.09</v>
      </c>
      <c r="F48" s="37">
        <v>11460854.4</v>
      </c>
      <c r="G48" s="37">
        <v>11317189.54</v>
      </c>
      <c r="H48" s="38">
        <f>G48/G60*100</f>
        <v>6.568694332597355</v>
      </c>
      <c r="I48" s="37">
        <f t="shared" si="1"/>
        <v>-7704978.460000001</v>
      </c>
      <c r="J48" s="16">
        <f t="shared" si="2"/>
        <v>-11071791.55</v>
      </c>
      <c r="K48" s="16">
        <f t="shared" si="3"/>
        <v>-143664.86000000127</v>
      </c>
      <c r="L48" s="13">
        <f t="shared" si="4"/>
        <v>59.494740767719</v>
      </c>
      <c r="M48" s="13">
        <f t="shared" si="5"/>
        <v>50.548032956510035</v>
      </c>
      <c r="N48" s="13">
        <f t="shared" si="6"/>
        <v>98.74647338683579</v>
      </c>
      <c r="O48" s="2">
        <f>G48/G60*100</f>
        <v>6.568694332597355</v>
      </c>
    </row>
    <row r="49" spans="1:15" s="2" customFormat="1" ht="15.75">
      <c r="A49" s="22" t="s">
        <v>55</v>
      </c>
      <c r="B49" s="36" t="s">
        <v>100</v>
      </c>
      <c r="C49" s="37">
        <v>11253700</v>
      </c>
      <c r="D49" s="37">
        <f>E49-C49</f>
        <v>-31.03999999910593</v>
      </c>
      <c r="E49" s="37">
        <v>11253668.96</v>
      </c>
      <c r="F49" s="37">
        <v>2863092.24</v>
      </c>
      <c r="G49" s="37">
        <v>1060000</v>
      </c>
      <c r="H49" s="38">
        <f>G49/G60*100</f>
        <v>0.6152425006176222</v>
      </c>
      <c r="I49" s="37">
        <f t="shared" si="1"/>
        <v>-10193700</v>
      </c>
      <c r="J49" s="16">
        <f t="shared" si="2"/>
        <v>-10193668.96</v>
      </c>
      <c r="K49" s="16">
        <f t="shared" si="3"/>
        <v>-1803092.2400000002</v>
      </c>
      <c r="L49" s="13">
        <f t="shared" si="4"/>
        <v>9.419124376871608</v>
      </c>
      <c r="M49" s="13">
        <f t="shared" si="5"/>
        <v>9.4191503568095</v>
      </c>
      <c r="N49" s="13">
        <f t="shared" si="6"/>
        <v>37.022907791472335</v>
      </c>
      <c r="O49" s="2">
        <f>G49/G60*100</f>
        <v>0.6152425006176222</v>
      </c>
    </row>
    <row r="50" spans="1:15" s="2" customFormat="1" ht="31.5">
      <c r="A50" s="22" t="s">
        <v>64</v>
      </c>
      <c r="B50" s="36" t="s">
        <v>65</v>
      </c>
      <c r="C50" s="37">
        <v>89200</v>
      </c>
      <c r="D50" s="37">
        <f>E50-C50</f>
        <v>-24.039999999993597</v>
      </c>
      <c r="E50" s="37">
        <v>89175.96</v>
      </c>
      <c r="F50" s="37">
        <v>5416.29</v>
      </c>
      <c r="G50" s="37">
        <v>0</v>
      </c>
      <c r="H50" s="38">
        <f>G50/G60*100</f>
        <v>0</v>
      </c>
      <c r="I50" s="37">
        <f t="shared" si="1"/>
        <v>-89200</v>
      </c>
      <c r="J50" s="16">
        <f t="shared" si="2"/>
        <v>-89175.96</v>
      </c>
      <c r="K50" s="16">
        <f t="shared" si="3"/>
        <v>-5416.29</v>
      </c>
      <c r="L50" s="13">
        <f t="shared" si="4"/>
        <v>0</v>
      </c>
      <c r="M50" s="13">
        <f t="shared" si="5"/>
        <v>0</v>
      </c>
      <c r="N50" s="13">
        <f t="shared" si="6"/>
        <v>0</v>
      </c>
      <c r="O50" s="2" t="e">
        <f>G50/G103*100</f>
        <v>#DIV/0!</v>
      </c>
    </row>
    <row r="51" spans="1:15" s="3" customFormat="1" ht="15.75">
      <c r="A51" s="24" t="s">
        <v>53</v>
      </c>
      <c r="B51" s="49" t="s">
        <v>54</v>
      </c>
      <c r="C51" s="42">
        <f>SUM(C47:C50)</f>
        <v>32300600.88</v>
      </c>
      <c r="D51" s="42">
        <f>SUM(D47:D50)</f>
        <v>3393133.870000001</v>
      </c>
      <c r="E51" s="42">
        <f>SUM(E47:E50)</f>
        <v>35693734.75</v>
      </c>
      <c r="F51" s="42">
        <f>SUM(F47:F50)</f>
        <v>15258914.84</v>
      </c>
      <c r="G51" s="42">
        <f>SUM(G47:G50)</f>
        <v>13306741.45</v>
      </c>
      <c r="H51" s="47">
        <f>G51/G60*100</f>
        <v>7.723464985632229</v>
      </c>
      <c r="I51" s="42">
        <f t="shared" si="1"/>
        <v>-18993859.43</v>
      </c>
      <c r="J51" s="17">
        <f t="shared" si="2"/>
        <v>-22386993.3</v>
      </c>
      <c r="K51" s="17">
        <f t="shared" si="3"/>
        <v>-1952173.3900000006</v>
      </c>
      <c r="L51" s="14">
        <f t="shared" si="4"/>
        <v>41.19657556661528</v>
      </c>
      <c r="M51" s="14">
        <f t="shared" si="5"/>
        <v>37.28032816739638</v>
      </c>
      <c r="N51" s="14">
        <f t="shared" si="6"/>
        <v>87.20634192883404</v>
      </c>
      <c r="O51" s="2">
        <f>G51/G60*100</f>
        <v>7.723464985632229</v>
      </c>
    </row>
    <row r="52" spans="1:15" s="2" customFormat="1" ht="15.75">
      <c r="A52" s="22" t="s">
        <v>56</v>
      </c>
      <c r="B52" s="36" t="s">
        <v>101</v>
      </c>
      <c r="C52" s="37">
        <v>466000</v>
      </c>
      <c r="D52" s="37">
        <f>E52-C52</f>
        <v>64823.30000000005</v>
      </c>
      <c r="E52" s="37">
        <v>530823.3</v>
      </c>
      <c r="F52" s="37">
        <v>282385.84</v>
      </c>
      <c r="G52" s="37">
        <v>282385.84</v>
      </c>
      <c r="H52" s="38">
        <f>G52/G60*100</f>
        <v>0.16390167013264886</v>
      </c>
      <c r="I52" s="37">
        <f t="shared" si="1"/>
        <v>-183614.15999999997</v>
      </c>
      <c r="J52" s="16">
        <f t="shared" si="2"/>
        <v>-248437.46000000002</v>
      </c>
      <c r="K52" s="16">
        <f t="shared" si="3"/>
        <v>0</v>
      </c>
      <c r="L52" s="13">
        <f t="shared" si="4"/>
        <v>60.59781974248928</v>
      </c>
      <c r="M52" s="13">
        <f t="shared" si="5"/>
        <v>53.197710047769185</v>
      </c>
      <c r="N52" s="13">
        <f t="shared" si="6"/>
        <v>100</v>
      </c>
      <c r="O52" s="2">
        <f>G52/G60*100</f>
        <v>0.16390167013264886</v>
      </c>
    </row>
    <row r="53" spans="1:15" s="3" customFormat="1" ht="15.75">
      <c r="A53" s="24" t="s">
        <v>57</v>
      </c>
      <c r="B53" s="49" t="s">
        <v>84</v>
      </c>
      <c r="C53" s="42">
        <f>SUM(C52)</f>
        <v>466000</v>
      </c>
      <c r="D53" s="42">
        <f>SUM(D52)</f>
        <v>64823.30000000005</v>
      </c>
      <c r="E53" s="42">
        <f>SUM(E52)</f>
        <v>530823.3</v>
      </c>
      <c r="F53" s="42">
        <f>SUM(F52)</f>
        <v>282385.84</v>
      </c>
      <c r="G53" s="42">
        <f>SUM(G52)</f>
        <v>282385.84</v>
      </c>
      <c r="H53" s="47">
        <f>G53/G60*100</f>
        <v>0.16390167013264886</v>
      </c>
      <c r="I53" s="42">
        <f t="shared" si="1"/>
        <v>-183614.15999999997</v>
      </c>
      <c r="J53" s="17">
        <f t="shared" si="2"/>
        <v>-248437.46000000002</v>
      </c>
      <c r="K53" s="17">
        <f t="shared" si="3"/>
        <v>0</v>
      </c>
      <c r="L53" s="14">
        <f t="shared" si="4"/>
        <v>60.59781974248928</v>
      </c>
      <c r="M53" s="14">
        <f t="shared" si="5"/>
        <v>53.197710047769185</v>
      </c>
      <c r="N53" s="14">
        <f t="shared" si="6"/>
        <v>100</v>
      </c>
      <c r="O53" s="2">
        <f>G53/G60*100</f>
        <v>0.16390167013264886</v>
      </c>
    </row>
    <row r="54" spans="1:15" s="2" customFormat="1" ht="31.5">
      <c r="A54" s="22" t="s">
        <v>102</v>
      </c>
      <c r="B54" s="36" t="s">
        <v>103</v>
      </c>
      <c r="C54" s="37">
        <v>666000</v>
      </c>
      <c r="D54" s="37">
        <f>E54-C54</f>
        <v>0</v>
      </c>
      <c r="E54" s="37">
        <v>666000</v>
      </c>
      <c r="F54" s="37">
        <v>221630</v>
      </c>
      <c r="G54" s="37">
        <v>221630</v>
      </c>
      <c r="H54" s="38">
        <f>G54/G60*100</f>
        <v>0.1286379201998902</v>
      </c>
      <c r="I54" s="37">
        <f t="shared" si="1"/>
        <v>-444370</v>
      </c>
      <c r="J54" s="16">
        <f t="shared" si="2"/>
        <v>-444370</v>
      </c>
      <c r="K54" s="16">
        <f t="shared" si="3"/>
        <v>0</v>
      </c>
      <c r="L54" s="13">
        <f t="shared" si="4"/>
        <v>33.27777777777778</v>
      </c>
      <c r="M54" s="13">
        <f t="shared" si="5"/>
        <v>33.27777777777778</v>
      </c>
      <c r="N54" s="13">
        <f t="shared" si="6"/>
        <v>100</v>
      </c>
      <c r="O54" s="2">
        <f>G54/G60*100</f>
        <v>0.1286379201998902</v>
      </c>
    </row>
    <row r="55" spans="1:15" s="3" customFormat="1" ht="31.5">
      <c r="A55" s="24" t="s">
        <v>104</v>
      </c>
      <c r="B55" s="49" t="s">
        <v>106</v>
      </c>
      <c r="C55" s="42">
        <f>SUM(C54)</f>
        <v>666000</v>
      </c>
      <c r="D55" s="42">
        <f>SUM(D54)</f>
        <v>0</v>
      </c>
      <c r="E55" s="42">
        <f>SUM(E54)</f>
        <v>666000</v>
      </c>
      <c r="F55" s="42">
        <f>SUM(F54)</f>
        <v>221630</v>
      </c>
      <c r="G55" s="42">
        <f>SUM(G54)</f>
        <v>221630</v>
      </c>
      <c r="H55" s="47">
        <f>G55/G60*100</f>
        <v>0.1286379201998902</v>
      </c>
      <c r="I55" s="42">
        <f t="shared" si="1"/>
        <v>-444370</v>
      </c>
      <c r="J55" s="17">
        <f t="shared" si="2"/>
        <v>-444370</v>
      </c>
      <c r="K55" s="17">
        <f t="shared" si="3"/>
        <v>0</v>
      </c>
      <c r="L55" s="14">
        <f t="shared" si="4"/>
        <v>33.27777777777778</v>
      </c>
      <c r="M55" s="14">
        <f t="shared" si="5"/>
        <v>33.27777777777778</v>
      </c>
      <c r="N55" s="14">
        <f t="shared" si="6"/>
        <v>100</v>
      </c>
      <c r="O55" s="2">
        <f>G55/G60*100</f>
        <v>0.1286379201998902</v>
      </c>
    </row>
    <row r="56" spans="1:15" s="2" customFormat="1" ht="47.25" hidden="1">
      <c r="A56" s="22" t="s">
        <v>105</v>
      </c>
      <c r="B56" s="36" t="s">
        <v>107</v>
      </c>
      <c r="C56" s="37">
        <v>0</v>
      </c>
      <c r="D56" s="42">
        <f>SUM(D55)</f>
        <v>0</v>
      </c>
      <c r="E56" s="37">
        <v>0</v>
      </c>
      <c r="F56" s="37">
        <v>0</v>
      </c>
      <c r="G56" s="37">
        <v>0</v>
      </c>
      <c r="H56" s="47" t="e">
        <f>G56/G61*100</f>
        <v>#DIV/0!</v>
      </c>
      <c r="I56" s="42">
        <f t="shared" si="1"/>
        <v>0</v>
      </c>
      <c r="J56" s="17">
        <f t="shared" si="2"/>
        <v>0</v>
      </c>
      <c r="K56" s="17">
        <f t="shared" si="3"/>
        <v>0</v>
      </c>
      <c r="L56" s="14" t="e">
        <f t="shared" si="4"/>
        <v>#DIV/0!</v>
      </c>
      <c r="M56" s="14" t="e">
        <f t="shared" si="5"/>
        <v>#DIV/0!</v>
      </c>
      <c r="N56" s="14" t="e">
        <f t="shared" si="6"/>
        <v>#DIV/0!</v>
      </c>
      <c r="O56" s="2" t="e">
        <f>G56/G109*100</f>
        <v>#DIV/0!</v>
      </c>
    </row>
    <row r="57" spans="1:15" s="3" customFormat="1" ht="47.25" hidden="1">
      <c r="A57" s="24" t="s">
        <v>108</v>
      </c>
      <c r="B57" s="49" t="s">
        <v>94</v>
      </c>
      <c r="C57" s="42">
        <f>SUM(C56)</f>
        <v>0</v>
      </c>
      <c r="D57" s="42">
        <f>SUM(D56)</f>
        <v>0</v>
      </c>
      <c r="E57" s="42">
        <f>SUM(E56)</f>
        <v>0</v>
      </c>
      <c r="F57" s="42">
        <f>SUM(F56)</f>
        <v>0</v>
      </c>
      <c r="G57" s="42">
        <f>SUM(G56)</f>
        <v>0</v>
      </c>
      <c r="H57" s="47" t="e">
        <f>G57/G62*100</f>
        <v>#DIV/0!</v>
      </c>
      <c r="I57" s="42">
        <f t="shared" si="1"/>
        <v>0</v>
      </c>
      <c r="J57" s="17">
        <f t="shared" si="2"/>
        <v>0</v>
      </c>
      <c r="K57" s="17">
        <f t="shared" si="3"/>
        <v>0</v>
      </c>
      <c r="L57" s="14" t="e">
        <f t="shared" si="4"/>
        <v>#DIV/0!</v>
      </c>
      <c r="M57" s="14" t="e">
        <f t="shared" si="5"/>
        <v>#DIV/0!</v>
      </c>
      <c r="N57" s="14" t="e">
        <f t="shared" si="6"/>
        <v>#DIV/0!</v>
      </c>
      <c r="O57" s="2" t="e">
        <f>G57/G110*100</f>
        <v>#DIV/0!</v>
      </c>
    </row>
    <row r="58" spans="1:15" s="3" customFormat="1" ht="63" hidden="1">
      <c r="A58" s="24" t="s">
        <v>109</v>
      </c>
      <c r="B58" s="36" t="s">
        <v>110</v>
      </c>
      <c r="C58" s="42">
        <v>0</v>
      </c>
      <c r="D58" s="42">
        <f>SUM(D57)</f>
        <v>0</v>
      </c>
      <c r="E58" s="42">
        <v>0</v>
      </c>
      <c r="F58" s="42">
        <v>0</v>
      </c>
      <c r="G58" s="42">
        <v>0</v>
      </c>
      <c r="H58" s="47">
        <f>G58/G60*100</f>
        <v>0</v>
      </c>
      <c r="I58" s="42">
        <f t="shared" si="1"/>
        <v>0</v>
      </c>
      <c r="J58" s="17">
        <f t="shared" si="2"/>
        <v>0</v>
      </c>
      <c r="K58" s="17">
        <f t="shared" si="3"/>
        <v>0</v>
      </c>
      <c r="L58" s="14" t="e">
        <f t="shared" si="4"/>
        <v>#DIV/0!</v>
      </c>
      <c r="M58" s="14" t="e">
        <f t="shared" si="5"/>
        <v>#DIV/0!</v>
      </c>
      <c r="N58" s="14" t="e">
        <f t="shared" si="6"/>
        <v>#DIV/0!</v>
      </c>
      <c r="O58" s="2" t="e">
        <f>G58/G111*100</f>
        <v>#DIV/0!</v>
      </c>
    </row>
    <row r="59" spans="1:15" s="3" customFormat="1" ht="63" hidden="1">
      <c r="A59" s="24" t="s">
        <v>111</v>
      </c>
      <c r="B59" s="49" t="s">
        <v>112</v>
      </c>
      <c r="C59" s="42">
        <v>0</v>
      </c>
      <c r="D59" s="42">
        <f>D58</f>
        <v>0</v>
      </c>
      <c r="E59" s="42">
        <v>0</v>
      </c>
      <c r="F59" s="42">
        <v>0</v>
      </c>
      <c r="G59" s="42">
        <v>0</v>
      </c>
      <c r="H59" s="47">
        <f>G59/G60*100</f>
        <v>0</v>
      </c>
      <c r="I59" s="42">
        <f t="shared" si="1"/>
        <v>0</v>
      </c>
      <c r="J59" s="17">
        <f t="shared" si="2"/>
        <v>0</v>
      </c>
      <c r="K59" s="17">
        <f t="shared" si="3"/>
        <v>0</v>
      </c>
      <c r="L59" s="14" t="e">
        <f t="shared" si="4"/>
        <v>#DIV/0!</v>
      </c>
      <c r="M59" s="14" t="e">
        <f t="shared" si="5"/>
        <v>#DIV/0!</v>
      </c>
      <c r="N59" s="14" t="e">
        <f t="shared" si="6"/>
        <v>#DIV/0!</v>
      </c>
      <c r="O59" s="2" t="e">
        <f>G59/G112*100</f>
        <v>#DIV/0!</v>
      </c>
    </row>
    <row r="60" spans="1:15" s="3" customFormat="1" ht="15.75">
      <c r="A60" s="25" t="s">
        <v>0</v>
      </c>
      <c r="B60" s="50"/>
      <c r="C60" s="43">
        <f>C57+C55+C53+C51+C46+C42+C39+C33+C31+C26+C20+C16+C14+C59</f>
        <v>345707900</v>
      </c>
      <c r="D60" s="43">
        <f>D57+D55+D53+D51+D46+D42+D39+D33+D31+D26+D20+D16+D14+D59</f>
        <v>65567931.95000001</v>
      </c>
      <c r="E60" s="43">
        <f>E57+E55+E53+E51+E46+E42+E39+E33+E31+E26+E20+E16+E14+E59</f>
        <v>424598652.95000005</v>
      </c>
      <c r="F60" s="43">
        <f>F57+F55+F53+F51+F46+F42+F39+F33+F31+F26+F20+F16+F14+F59</f>
        <v>181345300.62</v>
      </c>
      <c r="G60" s="43">
        <f>G57+G55+G53+G51+G46+G42+G39+G33+G31+G26+G20+G16+G14+G59</f>
        <v>172289788</v>
      </c>
      <c r="H60" s="47">
        <f>G60/G60*100</f>
        <v>100</v>
      </c>
      <c r="I60" s="42">
        <f t="shared" si="1"/>
        <v>-173418112</v>
      </c>
      <c r="J60" s="17">
        <f t="shared" si="2"/>
        <v>-252308864.95000005</v>
      </c>
      <c r="K60" s="17">
        <f t="shared" si="3"/>
        <v>-9055512.620000005</v>
      </c>
      <c r="L60" s="14">
        <f t="shared" si="4"/>
        <v>49.83680963032665</v>
      </c>
      <c r="M60" s="14">
        <f t="shared" si="5"/>
        <v>40.57709246201696</v>
      </c>
      <c r="N60" s="14">
        <f t="shared" si="6"/>
        <v>95.00648068130788</v>
      </c>
      <c r="O60" s="2">
        <f>G60/G60*100</f>
        <v>100</v>
      </c>
    </row>
    <row r="61" spans="1:9" s="2" customFormat="1" ht="12.75" customHeight="1">
      <c r="A61" s="19"/>
      <c r="B61" s="39"/>
      <c r="C61" s="39"/>
      <c r="D61" s="39"/>
      <c r="E61" s="39"/>
      <c r="F61" s="39"/>
      <c r="G61" s="39"/>
      <c r="H61" s="55"/>
      <c r="I61" s="39"/>
    </row>
    <row r="62" spans="1:9" s="2" customFormat="1" ht="12.75" customHeight="1">
      <c r="A62" s="19"/>
      <c r="B62" s="39"/>
      <c r="C62" s="39"/>
      <c r="D62" s="46"/>
      <c r="E62" s="39"/>
      <c r="F62" s="39"/>
      <c r="G62" s="39"/>
      <c r="H62" s="55"/>
      <c r="I62" s="39"/>
    </row>
    <row r="63" spans="1:9" s="2" customFormat="1" ht="12.75" customHeight="1">
      <c r="A63" s="19"/>
      <c r="B63" s="39"/>
      <c r="C63" s="39"/>
      <c r="D63" s="48"/>
      <c r="E63" s="39"/>
      <c r="F63" s="39"/>
      <c r="G63" s="39"/>
      <c r="H63" s="55"/>
      <c r="I63" s="39"/>
    </row>
    <row r="64" spans="1:9" s="2" customFormat="1" ht="12.75" customHeight="1">
      <c r="A64" s="19"/>
      <c r="B64" s="39"/>
      <c r="C64" s="39"/>
      <c r="D64" s="39"/>
      <c r="E64" s="39"/>
      <c r="F64" s="39"/>
      <c r="G64" s="39"/>
      <c r="H64" s="39"/>
      <c r="I64" s="39"/>
    </row>
    <row r="65" spans="1:9" s="2" customFormat="1" ht="12.75" customHeight="1">
      <c r="A65" s="19"/>
      <c r="B65" s="39"/>
      <c r="C65" s="39"/>
      <c r="D65" s="39"/>
      <c r="E65" s="39"/>
      <c r="F65" s="39"/>
      <c r="G65" s="39"/>
      <c r="H65" s="39"/>
      <c r="I65" s="39"/>
    </row>
    <row r="66" spans="1:9" s="2" customFormat="1" ht="12.75" customHeight="1">
      <c r="A66" s="19"/>
      <c r="B66" s="39"/>
      <c r="C66" s="39"/>
      <c r="D66" s="39"/>
      <c r="E66" s="39"/>
      <c r="F66" s="39"/>
      <c r="G66" s="39"/>
      <c r="H66" s="39"/>
      <c r="I66" s="39"/>
    </row>
    <row r="67" spans="1:9" s="2" customFormat="1" ht="12.75" customHeight="1">
      <c r="A67" s="19"/>
      <c r="B67" s="39"/>
      <c r="C67" s="39"/>
      <c r="D67" s="39"/>
      <c r="E67" s="39"/>
      <c r="F67" s="39"/>
      <c r="G67" s="39"/>
      <c r="H67" s="39"/>
      <c r="I67" s="39"/>
    </row>
    <row r="68" spans="1:9" s="2" customFormat="1" ht="12.75" customHeight="1">
      <c r="A68" s="19"/>
      <c r="B68" s="39"/>
      <c r="C68" s="39"/>
      <c r="D68" s="39"/>
      <c r="E68" s="39"/>
      <c r="F68" s="39"/>
      <c r="G68" s="39"/>
      <c r="H68" s="39"/>
      <c r="I68" s="39"/>
    </row>
    <row r="69" spans="1:9" s="2" customFormat="1" ht="12.75" customHeight="1">
      <c r="A69" s="19"/>
      <c r="B69" s="39"/>
      <c r="C69" s="39"/>
      <c r="D69" s="39"/>
      <c r="E69" s="39"/>
      <c r="F69" s="39"/>
      <c r="G69" s="39"/>
      <c r="H69" s="39"/>
      <c r="I69" s="39"/>
    </row>
    <row r="70" spans="1:9" s="2" customFormat="1" ht="12.75" customHeight="1">
      <c r="A70" s="19"/>
      <c r="B70" s="39"/>
      <c r="C70" s="39"/>
      <c r="D70" s="39"/>
      <c r="E70" s="39"/>
      <c r="F70" s="39"/>
      <c r="G70" s="39"/>
      <c r="H70" s="39"/>
      <c r="I70" s="39"/>
    </row>
    <row r="71" spans="1:2" ht="12.75" customHeight="1">
      <c r="A71" s="19"/>
      <c r="B71" s="39"/>
    </row>
    <row r="72" spans="1:2" ht="12.75" customHeight="1">
      <c r="A72" s="19"/>
      <c r="B72" s="39"/>
    </row>
    <row r="73" spans="1:2" ht="12.75" customHeight="1">
      <c r="A73" s="19"/>
      <c r="B73" s="39"/>
    </row>
    <row r="74" spans="1:2" ht="12.75" customHeight="1">
      <c r="A74" s="19"/>
      <c r="B74" s="39"/>
    </row>
    <row r="75" spans="1:2" ht="12.75" customHeight="1">
      <c r="A75" s="19"/>
      <c r="B75" s="39"/>
    </row>
    <row r="76" spans="1:2" ht="12.75" customHeight="1">
      <c r="A76" s="19"/>
      <c r="B76" s="39"/>
    </row>
    <row r="77" spans="1:2" ht="12.75" customHeight="1">
      <c r="A77" s="19"/>
      <c r="B77" s="39"/>
    </row>
    <row r="78" spans="1:2" ht="12.75" customHeight="1">
      <c r="A78" s="19"/>
      <c r="B78" s="39"/>
    </row>
    <row r="79" spans="1:2" ht="12.75" customHeight="1">
      <c r="A79" s="19"/>
      <c r="B79" s="39"/>
    </row>
    <row r="80" spans="1:2" ht="12.75" customHeight="1">
      <c r="A80" s="19"/>
      <c r="B80" s="39"/>
    </row>
    <row r="81" spans="1:2" ht="12.75" customHeight="1">
      <c r="A81" s="19"/>
      <c r="B81" s="39"/>
    </row>
    <row r="82" spans="1:2" ht="12.75" customHeight="1">
      <c r="A82" s="19"/>
      <c r="B82" s="39"/>
    </row>
    <row r="83" spans="1:2" ht="12.75" customHeight="1">
      <c r="A83" s="19"/>
      <c r="B83" s="39"/>
    </row>
    <row r="84" spans="1:2" ht="12.75" customHeight="1">
      <c r="A84" s="19"/>
      <c r="B84" s="39"/>
    </row>
    <row r="85" spans="1:2" ht="12.75" customHeight="1">
      <c r="A85" s="19"/>
      <c r="B85" s="39"/>
    </row>
    <row r="86" spans="1:2" ht="12.75" customHeight="1">
      <c r="A86" s="19"/>
      <c r="B86" s="39"/>
    </row>
    <row r="87" spans="1:2" ht="12.75" customHeight="1">
      <c r="A87" s="19"/>
      <c r="B87" s="39"/>
    </row>
    <row r="88" spans="1:2" ht="12.75" customHeight="1">
      <c r="A88" s="19"/>
      <c r="B88" s="39"/>
    </row>
    <row r="89" spans="1:2" ht="12.75" customHeight="1">
      <c r="A89" s="19"/>
      <c r="B89" s="39"/>
    </row>
    <row r="90" spans="1:2" ht="12.75" customHeight="1">
      <c r="A90" s="19"/>
      <c r="B90" s="39"/>
    </row>
    <row r="91" spans="1:2" ht="12.75" customHeight="1">
      <c r="A91" s="19"/>
      <c r="B91" s="39"/>
    </row>
    <row r="92" spans="1:2" ht="12.75" customHeight="1">
      <c r="A92" s="19"/>
      <c r="B92" s="39"/>
    </row>
    <row r="93" spans="1:2" ht="12.75" customHeight="1">
      <c r="A93" s="19"/>
      <c r="B93" s="39"/>
    </row>
    <row r="94" spans="1:2" ht="12.75" customHeight="1">
      <c r="A94" s="19"/>
      <c r="B94" s="39"/>
    </row>
    <row r="95" spans="1:2" ht="12.75" customHeight="1">
      <c r="A95" s="19"/>
      <c r="B95" s="39"/>
    </row>
    <row r="96" spans="1:2" ht="12.75" customHeight="1">
      <c r="A96" s="19"/>
      <c r="B96" s="39"/>
    </row>
    <row r="97" spans="1:2" ht="12.75" customHeight="1">
      <c r="A97" s="19"/>
      <c r="B97" s="39"/>
    </row>
    <row r="98" spans="1:2" ht="12.75" customHeight="1">
      <c r="A98" s="19"/>
      <c r="B98" s="39"/>
    </row>
    <row r="99" spans="1:2" ht="12.75" customHeight="1">
      <c r="A99" s="19"/>
      <c r="B99" s="39"/>
    </row>
    <row r="100" spans="1:2" ht="12.75" customHeight="1">
      <c r="A100" s="19"/>
      <c r="B100" s="39"/>
    </row>
    <row r="101" spans="1:2" ht="12.75" customHeight="1">
      <c r="A101" s="19"/>
      <c r="B101" s="39"/>
    </row>
    <row r="102" spans="1:2" ht="12.75" customHeight="1">
      <c r="A102" s="19"/>
      <c r="B102" s="39"/>
    </row>
    <row r="103" spans="1:2" ht="12.75" customHeight="1">
      <c r="A103" s="19"/>
      <c r="B103" s="39"/>
    </row>
    <row r="104" spans="1:2" ht="12.75" customHeight="1">
      <c r="A104" s="19"/>
      <c r="B104" s="39"/>
    </row>
    <row r="105" spans="1:2" ht="12.75" customHeight="1">
      <c r="A105" s="19"/>
      <c r="B105" s="39"/>
    </row>
    <row r="106" spans="1:2" ht="12.75" customHeight="1">
      <c r="A106" s="19"/>
      <c r="B106" s="39"/>
    </row>
    <row r="107" spans="1:2" ht="12.75" customHeight="1">
      <c r="A107" s="19"/>
      <c r="B107" s="39"/>
    </row>
    <row r="108" spans="1:2" ht="12.75" customHeight="1">
      <c r="A108" s="19"/>
      <c r="B108" s="39"/>
    </row>
    <row r="109" spans="1:2" ht="12.75" customHeight="1">
      <c r="A109" s="19"/>
      <c r="B109" s="39"/>
    </row>
    <row r="110" spans="1:2" ht="12.75" customHeight="1">
      <c r="A110" s="19"/>
      <c r="B110" s="39"/>
    </row>
    <row r="111" spans="1:2" ht="12.75" customHeight="1">
      <c r="A111" s="19"/>
      <c r="B111" s="39"/>
    </row>
    <row r="112" spans="1:2" ht="12.75" customHeight="1">
      <c r="A112" s="19"/>
      <c r="B112" s="39"/>
    </row>
    <row r="113" spans="1:2" ht="12.75" customHeight="1">
      <c r="A113" s="19"/>
      <c r="B113" s="39"/>
    </row>
    <row r="114" spans="1:2" ht="12.75" customHeight="1">
      <c r="A114" s="19"/>
      <c r="B114" s="39"/>
    </row>
    <row r="115" spans="1:2" ht="12.75" customHeight="1">
      <c r="A115" s="19"/>
      <c r="B115" s="39"/>
    </row>
    <row r="116" spans="1:2" ht="12.75" customHeight="1">
      <c r="A116" s="19"/>
      <c r="B116" s="39"/>
    </row>
    <row r="117" spans="1:2" ht="12.75" customHeight="1">
      <c r="A117" s="19"/>
      <c r="B117" s="39"/>
    </row>
    <row r="118" spans="1:2" ht="12.75" customHeight="1">
      <c r="A118" s="19"/>
      <c r="B118" s="39"/>
    </row>
    <row r="119" spans="1:2" ht="12.75" customHeight="1">
      <c r="A119" s="19"/>
      <c r="B119" s="39"/>
    </row>
    <row r="120" spans="1:2" ht="12.75" customHeight="1">
      <c r="A120" s="19"/>
      <c r="B120" s="39"/>
    </row>
    <row r="121" spans="1:2" ht="12.75" customHeight="1">
      <c r="A121" s="19"/>
      <c r="B121" s="39"/>
    </row>
    <row r="122" spans="1:2" ht="12.75" customHeight="1">
      <c r="A122" s="19"/>
      <c r="B122" s="39"/>
    </row>
    <row r="123" spans="1:2" ht="12.75" customHeight="1">
      <c r="A123" s="19"/>
      <c r="B123" s="39"/>
    </row>
    <row r="124" spans="1:2" ht="12.75" customHeight="1">
      <c r="A124" s="19"/>
      <c r="B124" s="39"/>
    </row>
    <row r="125" spans="1:2" ht="12.75" customHeight="1">
      <c r="A125" s="19"/>
      <c r="B125" s="39"/>
    </row>
    <row r="126" spans="1:2" ht="12.75" customHeight="1">
      <c r="A126" s="19"/>
      <c r="B126" s="39"/>
    </row>
    <row r="127" spans="1:2" ht="12.75" customHeight="1">
      <c r="A127" s="19"/>
      <c r="B127" s="39"/>
    </row>
    <row r="128" spans="1:2" ht="12.75" customHeight="1">
      <c r="A128" s="19"/>
      <c r="B128" s="39"/>
    </row>
    <row r="129" spans="1:2" ht="12.75" customHeight="1">
      <c r="A129" s="19"/>
      <c r="B129" s="39"/>
    </row>
    <row r="130" spans="1:2" ht="12.75" customHeight="1">
      <c r="A130" s="19"/>
      <c r="B130" s="39"/>
    </row>
    <row r="131" spans="1:2" ht="12.75" customHeight="1">
      <c r="A131" s="19"/>
      <c r="B131" s="39"/>
    </row>
    <row r="132" spans="1:2" ht="12.75" customHeight="1">
      <c r="A132" s="19"/>
      <c r="B132" s="39"/>
    </row>
    <row r="133" spans="1:2" ht="12.75" customHeight="1">
      <c r="A133" s="19"/>
      <c r="B133" s="39"/>
    </row>
    <row r="134" spans="1:2" ht="12.75" customHeight="1">
      <c r="A134" s="19"/>
      <c r="B134" s="39"/>
    </row>
    <row r="135" spans="1:2" ht="12.75" customHeight="1">
      <c r="A135" s="19"/>
      <c r="B135" s="39"/>
    </row>
    <row r="136" spans="1:2" ht="12.75" customHeight="1">
      <c r="A136" s="19"/>
      <c r="B136" s="39"/>
    </row>
    <row r="137" spans="1:2" ht="12.75" customHeight="1">
      <c r="A137" s="19"/>
      <c r="B137" s="39"/>
    </row>
    <row r="138" spans="1:2" ht="12.75" customHeight="1">
      <c r="A138" s="19"/>
      <c r="B138" s="39"/>
    </row>
    <row r="139" spans="1:2" ht="12.75" customHeight="1">
      <c r="A139" s="19"/>
      <c r="B139" s="39"/>
    </row>
    <row r="140" spans="1:2" ht="12.75" customHeight="1">
      <c r="A140" s="19"/>
      <c r="B140" s="39"/>
    </row>
    <row r="141" spans="1:2" ht="12.75" customHeight="1">
      <c r="A141" s="19"/>
      <c r="B141" s="39"/>
    </row>
    <row r="142" spans="1:2" ht="12.75" customHeight="1">
      <c r="A142" s="19"/>
      <c r="B142" s="39"/>
    </row>
    <row r="143" spans="1:2" ht="12.75" customHeight="1">
      <c r="A143" s="19"/>
      <c r="B143" s="39"/>
    </row>
    <row r="144" spans="1:2" ht="12.75" customHeight="1">
      <c r="A144" s="19"/>
      <c r="B144" s="39"/>
    </row>
    <row r="145" spans="1:2" ht="12.75" customHeight="1">
      <c r="A145" s="19"/>
      <c r="B145" s="39"/>
    </row>
    <row r="146" spans="1:2" ht="12.75" customHeight="1">
      <c r="A146" s="19"/>
      <c r="B146" s="39"/>
    </row>
    <row r="147" spans="1:2" ht="12.75" customHeight="1">
      <c r="A147" s="19"/>
      <c r="B147" s="39"/>
    </row>
    <row r="148" spans="1:2" ht="12.75" customHeight="1">
      <c r="A148" s="19"/>
      <c r="B148" s="39"/>
    </row>
    <row r="149" spans="1:2" ht="12.75" customHeight="1">
      <c r="A149" s="19"/>
      <c r="B149" s="39"/>
    </row>
    <row r="150" spans="1:2" ht="12.75" customHeight="1">
      <c r="A150" s="19"/>
      <c r="B150" s="39"/>
    </row>
    <row r="151" spans="1:2" ht="12.75" customHeight="1">
      <c r="A151" s="19"/>
      <c r="B151" s="39"/>
    </row>
    <row r="152" spans="1:2" ht="12.75" customHeight="1">
      <c r="A152" s="19"/>
      <c r="B152" s="39"/>
    </row>
    <row r="153" spans="1:2" ht="12.75" customHeight="1">
      <c r="A153" s="19"/>
      <c r="B153" s="39"/>
    </row>
    <row r="154" spans="1:2" ht="12.75" customHeight="1">
      <c r="A154" s="19"/>
      <c r="B154" s="39"/>
    </row>
    <row r="155" spans="1:2" ht="12.75" customHeight="1">
      <c r="A155" s="19"/>
      <c r="B155" s="39"/>
    </row>
    <row r="156" spans="1:2" ht="12.75" customHeight="1">
      <c r="A156" s="19"/>
      <c r="B156" s="39"/>
    </row>
    <row r="157" spans="1:2" ht="12.75" customHeight="1">
      <c r="A157" s="19"/>
      <c r="B157" s="39"/>
    </row>
    <row r="158" spans="1:2" ht="12.75" customHeight="1">
      <c r="A158" s="19"/>
      <c r="B158" s="39"/>
    </row>
    <row r="159" spans="1:2" ht="12.75" customHeight="1">
      <c r="A159" s="19"/>
      <c r="B159" s="39"/>
    </row>
    <row r="160" spans="1:2" ht="12.75" customHeight="1">
      <c r="A160" s="19"/>
      <c r="B160" s="39"/>
    </row>
    <row r="161" spans="1:2" ht="12.75" customHeight="1">
      <c r="A161" s="19"/>
      <c r="B161" s="39"/>
    </row>
    <row r="162" spans="1:2" ht="12.75" customHeight="1">
      <c r="A162" s="19"/>
      <c r="B162" s="39"/>
    </row>
    <row r="163" spans="1:2" ht="12.75" customHeight="1">
      <c r="A163" s="19"/>
      <c r="B163" s="39"/>
    </row>
    <row r="164" spans="1:2" ht="12.75" customHeight="1">
      <c r="A164" s="19"/>
      <c r="B164" s="39"/>
    </row>
    <row r="165" spans="1:2" ht="12.75" customHeight="1">
      <c r="A165" s="19"/>
      <c r="B165" s="39"/>
    </row>
    <row r="166" spans="1:2" ht="12.75" customHeight="1">
      <c r="A166" s="19"/>
      <c r="B166" s="39"/>
    </row>
    <row r="167" spans="1:2" ht="12.75" customHeight="1">
      <c r="A167" s="19"/>
      <c r="B167" s="39"/>
    </row>
    <row r="168" spans="1:2" ht="12.75" customHeight="1">
      <c r="A168" s="19"/>
      <c r="B168" s="39"/>
    </row>
    <row r="169" spans="1:2" ht="12.75" customHeight="1">
      <c r="A169" s="19"/>
      <c r="B169" s="39"/>
    </row>
    <row r="170" spans="1:2" ht="12.75" customHeight="1">
      <c r="A170" s="19"/>
      <c r="B170" s="39"/>
    </row>
    <row r="171" spans="1:2" ht="12.75" customHeight="1">
      <c r="A171" s="19"/>
      <c r="B171" s="39"/>
    </row>
    <row r="172" spans="1:2" ht="12.75" customHeight="1">
      <c r="A172" s="19"/>
      <c r="B172" s="39"/>
    </row>
    <row r="173" spans="1:2" ht="12.75" customHeight="1">
      <c r="A173" s="19"/>
      <c r="B173" s="39"/>
    </row>
    <row r="174" spans="1:2" ht="12.75" customHeight="1">
      <c r="A174" s="19"/>
      <c r="B174" s="39"/>
    </row>
    <row r="175" spans="1:2" ht="12.75" customHeight="1">
      <c r="A175" s="19"/>
      <c r="B175" s="39"/>
    </row>
    <row r="176" spans="1:2" ht="12.75" customHeight="1">
      <c r="A176" s="19"/>
      <c r="B176" s="39"/>
    </row>
    <row r="177" spans="1:2" ht="12.75" customHeight="1">
      <c r="A177" s="19"/>
      <c r="B177" s="39"/>
    </row>
    <row r="178" spans="1:2" ht="12.75" customHeight="1">
      <c r="A178" s="19"/>
      <c r="B178" s="39"/>
    </row>
    <row r="179" spans="1:2" ht="12.75" customHeight="1">
      <c r="A179" s="19"/>
      <c r="B179" s="39"/>
    </row>
    <row r="180" spans="1:2" ht="12.75" customHeight="1">
      <c r="A180" s="19"/>
      <c r="B180" s="39"/>
    </row>
    <row r="181" spans="1:2" ht="12.75" customHeight="1">
      <c r="A181" s="19"/>
      <c r="B181" s="39"/>
    </row>
    <row r="182" spans="1:2" ht="12.75" customHeight="1">
      <c r="A182" s="19"/>
      <c r="B182" s="39"/>
    </row>
    <row r="183" spans="1:2" ht="12.75" customHeight="1">
      <c r="A183" s="19"/>
      <c r="B183" s="39"/>
    </row>
    <row r="184" spans="1:2" ht="12.75" customHeight="1">
      <c r="A184" s="19"/>
      <c r="B184" s="39"/>
    </row>
    <row r="185" spans="1:2" ht="12.75" customHeight="1">
      <c r="A185" s="19"/>
      <c r="B185" s="39"/>
    </row>
    <row r="186" spans="1:2" ht="12.75" customHeight="1">
      <c r="A186" s="19"/>
      <c r="B186" s="39"/>
    </row>
    <row r="187" spans="1:2" ht="12.75" customHeight="1">
      <c r="A187" s="19"/>
      <c r="B187" s="39"/>
    </row>
    <row r="188" spans="1:2" ht="12.75" customHeight="1">
      <c r="A188" s="19"/>
      <c r="B188" s="39"/>
    </row>
    <row r="189" spans="1:2" ht="12.75" customHeight="1">
      <c r="A189" s="19"/>
      <c r="B189" s="39"/>
    </row>
    <row r="190" spans="1:2" ht="12.75" customHeight="1">
      <c r="A190" s="19"/>
      <c r="B190" s="39"/>
    </row>
    <row r="191" spans="1:2" ht="12.75" customHeight="1">
      <c r="A191" s="19"/>
      <c r="B191" s="39"/>
    </row>
    <row r="192" spans="1:2" ht="12.75" customHeight="1">
      <c r="A192" s="19"/>
      <c r="B192" s="39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P193"/>
  <sheetViews>
    <sheetView zoomScale="75" zoomScaleNormal="75" zoomScalePageLayoutView="0" workbookViewId="0" topLeftCell="A1">
      <pane xSplit="2" ySplit="5" topLeftCell="C25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M12" sqref="M12"/>
    </sheetView>
  </sheetViews>
  <sheetFormatPr defaultColWidth="9.140625" defaultRowHeight="12.75"/>
  <cols>
    <col min="1" max="1" width="6.7109375" style="44" customWidth="1"/>
    <col min="2" max="2" width="34.57421875" style="44" customWidth="1"/>
    <col min="3" max="3" width="18.140625" style="44" customWidth="1"/>
    <col min="4" max="4" width="17.57421875" style="44" customWidth="1"/>
    <col min="5" max="5" width="17.7109375" style="44" customWidth="1"/>
    <col min="6" max="6" width="16.8515625" style="44" customWidth="1"/>
    <col min="7" max="7" width="17.8515625" style="44" customWidth="1"/>
    <col min="8" max="8" width="12.00390625" style="44" customWidth="1"/>
    <col min="9" max="9" width="17.7109375" style="44" customWidth="1"/>
    <col min="10" max="10" width="17.57421875" style="26" customWidth="1"/>
    <col min="11" max="11" width="15.7109375" style="26" customWidth="1"/>
    <col min="12" max="12" width="10.421875" style="26" customWidth="1"/>
    <col min="13" max="13" width="9.7109375" style="26" customWidth="1"/>
    <col min="14" max="14" width="9.8515625" style="26" customWidth="1"/>
    <col min="15" max="15" width="9.140625" style="26" hidden="1" customWidth="1"/>
    <col min="16" max="16384" width="9.140625" style="26" customWidth="1"/>
  </cols>
  <sheetData>
    <row r="1" spans="1:14" ht="15.7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9.5" customHeight="1">
      <c r="A2" s="64" t="s">
        <v>141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>
      <c r="A3" s="62"/>
      <c r="B3" s="62"/>
      <c r="C3" s="62"/>
      <c r="D3" s="62"/>
      <c r="E3" s="62"/>
      <c r="F3" s="62"/>
      <c r="G3" s="62"/>
      <c r="H3" s="45"/>
      <c r="I3" s="45"/>
      <c r="J3" s="27"/>
      <c r="K3" s="27"/>
      <c r="N3" s="34" t="s">
        <v>88</v>
      </c>
    </row>
    <row r="4" spans="1:14" ht="54.75" customHeight="1">
      <c r="A4" s="40" t="s">
        <v>1</v>
      </c>
      <c r="B4" s="40" t="s">
        <v>2</v>
      </c>
      <c r="C4" s="40" t="s">
        <v>135</v>
      </c>
      <c r="D4" s="40" t="s">
        <v>85</v>
      </c>
      <c r="E4" s="40" t="s">
        <v>136</v>
      </c>
      <c r="F4" s="40" t="s">
        <v>142</v>
      </c>
      <c r="G4" s="40" t="s">
        <v>143</v>
      </c>
      <c r="H4" s="40" t="s">
        <v>66</v>
      </c>
      <c r="I4" s="40" t="s">
        <v>86</v>
      </c>
      <c r="J4" s="20" t="s">
        <v>87</v>
      </c>
      <c r="K4" s="20" t="s">
        <v>144</v>
      </c>
      <c r="L4" s="20" t="s">
        <v>137</v>
      </c>
      <c r="M4" s="20" t="s">
        <v>138</v>
      </c>
      <c r="N4" s="20" t="s">
        <v>145</v>
      </c>
    </row>
    <row r="5" spans="1:14" ht="12.75">
      <c r="A5" s="41" t="s">
        <v>67</v>
      </c>
      <c r="B5" s="41" t="s">
        <v>68</v>
      </c>
      <c r="C5" s="41" t="s">
        <v>69</v>
      </c>
      <c r="D5" s="41" t="s">
        <v>70</v>
      </c>
      <c r="E5" s="41" t="s">
        <v>71</v>
      </c>
      <c r="F5" s="41" t="s">
        <v>72</v>
      </c>
      <c r="G5" s="41" t="s">
        <v>73</v>
      </c>
      <c r="H5" s="41" t="s">
        <v>74</v>
      </c>
      <c r="I5" s="41" t="s">
        <v>75</v>
      </c>
      <c r="J5" s="21" t="s">
        <v>76</v>
      </c>
      <c r="K5" s="21" t="s">
        <v>77</v>
      </c>
      <c r="L5" s="21" t="s">
        <v>78</v>
      </c>
      <c r="M5" s="21" t="s">
        <v>79</v>
      </c>
      <c r="N5" s="21" t="s">
        <v>80</v>
      </c>
    </row>
    <row r="6" spans="1:15" s="19" customFormat="1" ht="47.25">
      <c r="A6" s="35" t="s">
        <v>3</v>
      </c>
      <c r="B6" s="36" t="s">
        <v>115</v>
      </c>
      <c r="C6" s="37">
        <v>1076677</v>
      </c>
      <c r="D6" s="37">
        <f>E6-C6</f>
        <v>0</v>
      </c>
      <c r="E6" s="37">
        <v>1076677</v>
      </c>
      <c r="F6" s="37">
        <v>491986.87</v>
      </c>
      <c r="G6" s="37">
        <v>491986.87</v>
      </c>
      <c r="H6" s="38">
        <f>G6/G56*100</f>
        <v>0.2987838598166952</v>
      </c>
      <c r="I6" s="37">
        <f>G6-C6</f>
        <v>-584690.13</v>
      </c>
      <c r="J6" s="18">
        <f>G6-E6</f>
        <v>-584690.13</v>
      </c>
      <c r="K6" s="18">
        <f>G6-F6</f>
        <v>0</v>
      </c>
      <c r="L6" s="28">
        <f>G6/C6*100</f>
        <v>45.694936364387836</v>
      </c>
      <c r="M6" s="28">
        <f>G6/E6*100</f>
        <v>45.694936364387836</v>
      </c>
      <c r="N6" s="28">
        <f>G6/F6*100</f>
        <v>100</v>
      </c>
      <c r="O6" s="19">
        <f>G6/G56*100</f>
        <v>0.2987838598166952</v>
      </c>
    </row>
    <row r="7" spans="1:15" s="19" customFormat="1" ht="103.5" customHeight="1">
      <c r="A7" s="35" t="s">
        <v>58</v>
      </c>
      <c r="B7" s="36" t="s">
        <v>120</v>
      </c>
      <c r="C7" s="37">
        <v>1842237</v>
      </c>
      <c r="D7" s="37">
        <f aca="true" t="shared" si="0" ref="D7:D13">E7-C7</f>
        <v>0</v>
      </c>
      <c r="E7" s="37">
        <v>1842237</v>
      </c>
      <c r="F7" s="37">
        <v>815690.16</v>
      </c>
      <c r="G7" s="37">
        <v>815690.16</v>
      </c>
      <c r="H7" s="38">
        <f>G7/G56*100</f>
        <v>0.49536902157429064</v>
      </c>
      <c r="I7" s="37">
        <f aca="true" t="shared" si="1" ref="I7:I56">G7-C7</f>
        <v>-1026546.84</v>
      </c>
      <c r="J7" s="18">
        <f aca="true" t="shared" si="2" ref="J7:J56">G7-E7</f>
        <v>-1026546.84</v>
      </c>
      <c r="K7" s="18">
        <f aca="true" t="shared" si="3" ref="K7:K56">G7-F7</f>
        <v>0</v>
      </c>
      <c r="L7" s="28">
        <f aca="true" t="shared" si="4" ref="L7:L56">G7/C7*100</f>
        <v>44.277156522206425</v>
      </c>
      <c r="M7" s="28">
        <f aca="true" t="shared" si="5" ref="M7:M56">G7/E7*100</f>
        <v>44.277156522206425</v>
      </c>
      <c r="N7" s="28">
        <f aca="true" t="shared" si="6" ref="N7:N56">G7/F7*100</f>
        <v>100</v>
      </c>
      <c r="O7" s="19">
        <f>G7/G56*100</f>
        <v>0.49536902157429064</v>
      </c>
    </row>
    <row r="8" spans="1:15" s="19" customFormat="1" ht="94.5">
      <c r="A8" s="35" t="s">
        <v>4</v>
      </c>
      <c r="B8" s="36" t="s">
        <v>116</v>
      </c>
      <c r="C8" s="37">
        <v>16568747</v>
      </c>
      <c r="D8" s="37">
        <f t="shared" si="0"/>
        <v>1015289.6799999997</v>
      </c>
      <c r="E8" s="37">
        <v>17584036.68</v>
      </c>
      <c r="F8" s="37">
        <v>8183690.87</v>
      </c>
      <c r="G8" s="37">
        <v>8148067.56</v>
      </c>
      <c r="H8" s="38">
        <f>G8/G56*100</f>
        <v>4.948325299055241</v>
      </c>
      <c r="I8" s="37">
        <f t="shared" si="1"/>
        <v>-8420679.440000001</v>
      </c>
      <c r="J8" s="18">
        <f t="shared" si="2"/>
        <v>-9435969.120000001</v>
      </c>
      <c r="K8" s="18">
        <f t="shared" si="3"/>
        <v>-35623.31000000052</v>
      </c>
      <c r="L8" s="28">
        <f t="shared" si="4"/>
        <v>49.177331031731</v>
      </c>
      <c r="M8" s="28">
        <f t="shared" si="5"/>
        <v>46.3378671705546</v>
      </c>
      <c r="N8" s="28">
        <f t="shared" si="6"/>
        <v>99.56470362131358</v>
      </c>
      <c r="O8" s="19">
        <f>G8/G56*100</f>
        <v>4.948325299055241</v>
      </c>
    </row>
    <row r="9" spans="1:15" s="19" customFormat="1" ht="15.75">
      <c r="A9" s="35" t="s">
        <v>118</v>
      </c>
      <c r="B9" s="36" t="s">
        <v>119</v>
      </c>
      <c r="C9" s="37">
        <v>4700</v>
      </c>
      <c r="D9" s="37">
        <f>E9-C9</f>
        <v>0</v>
      </c>
      <c r="E9" s="37">
        <v>4700</v>
      </c>
      <c r="F9" s="37">
        <v>4700</v>
      </c>
      <c r="G9" s="37">
        <v>4700</v>
      </c>
      <c r="H9" s="38">
        <f>G9/G56*100</f>
        <v>0.0028543122322318634</v>
      </c>
      <c r="I9" s="37">
        <f t="shared" si="1"/>
        <v>0</v>
      </c>
      <c r="J9" s="18">
        <f t="shared" si="2"/>
        <v>0</v>
      </c>
      <c r="K9" s="18">
        <f t="shared" si="3"/>
        <v>0</v>
      </c>
      <c r="L9" s="28">
        <f t="shared" si="4"/>
        <v>100</v>
      </c>
      <c r="M9" s="28">
        <f t="shared" si="5"/>
        <v>100</v>
      </c>
      <c r="N9" s="28">
        <f t="shared" si="6"/>
        <v>100</v>
      </c>
      <c r="O9" s="19">
        <f>G9/G56*100</f>
        <v>0.0028543122322318634</v>
      </c>
    </row>
    <row r="10" spans="1:15" s="19" customFormat="1" ht="79.5" customHeight="1">
      <c r="A10" s="35" t="s">
        <v>59</v>
      </c>
      <c r="B10" s="36" t="s">
        <v>132</v>
      </c>
      <c r="C10" s="37">
        <v>7472799.33</v>
      </c>
      <c r="D10" s="37">
        <f>E10-C10</f>
        <v>410</v>
      </c>
      <c r="E10" s="37">
        <v>7473209.33</v>
      </c>
      <c r="F10" s="37">
        <v>3532011.74</v>
      </c>
      <c r="G10" s="37">
        <v>3532011.74</v>
      </c>
      <c r="H10" s="38">
        <f>G10/G56*100</f>
        <v>2.144992407206074</v>
      </c>
      <c r="I10" s="37">
        <f t="shared" si="1"/>
        <v>-3940787.59</v>
      </c>
      <c r="J10" s="18">
        <f t="shared" si="2"/>
        <v>-3941197.59</v>
      </c>
      <c r="K10" s="18">
        <f t="shared" si="3"/>
        <v>0</v>
      </c>
      <c r="L10" s="28">
        <f t="shared" si="4"/>
        <v>47.26490815591057</v>
      </c>
      <c r="M10" s="28">
        <f t="shared" si="5"/>
        <v>47.262315078226244</v>
      </c>
      <c r="N10" s="28">
        <f t="shared" si="6"/>
        <v>100</v>
      </c>
      <c r="O10" s="19">
        <f>G10/G56*100</f>
        <v>2.144992407206074</v>
      </c>
    </row>
    <row r="11" spans="1:15" s="19" customFormat="1" ht="41.25" customHeight="1" hidden="1">
      <c r="A11" s="35" t="s">
        <v>5</v>
      </c>
      <c r="B11" s="36" t="s">
        <v>6</v>
      </c>
      <c r="C11" s="37">
        <v>0</v>
      </c>
      <c r="D11" s="37">
        <f t="shared" si="0"/>
        <v>0</v>
      </c>
      <c r="E11" s="37">
        <v>0</v>
      </c>
      <c r="F11" s="37">
        <v>0</v>
      </c>
      <c r="G11" s="37">
        <v>0</v>
      </c>
      <c r="H11" s="38">
        <f>G11/G56*100</f>
        <v>0</v>
      </c>
      <c r="I11" s="37">
        <f t="shared" si="1"/>
        <v>0</v>
      </c>
      <c r="J11" s="18">
        <f t="shared" si="2"/>
        <v>0</v>
      </c>
      <c r="K11" s="18">
        <f t="shared" si="3"/>
        <v>0</v>
      </c>
      <c r="L11" s="28" t="e">
        <f t="shared" si="4"/>
        <v>#DIV/0!</v>
      </c>
      <c r="M11" s="28" t="e">
        <f t="shared" si="5"/>
        <v>#DIV/0!</v>
      </c>
      <c r="N11" s="28" t="e">
        <f t="shared" si="6"/>
        <v>#DIV/0!</v>
      </c>
      <c r="O11" s="19">
        <f>G11/G56*100</f>
        <v>0</v>
      </c>
    </row>
    <row r="12" spans="1:15" s="19" customFormat="1" ht="15.75">
      <c r="A12" s="35" t="s">
        <v>93</v>
      </c>
      <c r="B12" s="36" t="s">
        <v>7</v>
      </c>
      <c r="C12" s="37">
        <v>393300</v>
      </c>
      <c r="D12" s="37">
        <f t="shared" si="0"/>
        <v>0</v>
      </c>
      <c r="E12" s="37">
        <v>393300</v>
      </c>
      <c r="F12" s="37">
        <v>0</v>
      </c>
      <c r="G12" s="37">
        <v>0</v>
      </c>
      <c r="H12" s="38">
        <f>G12/G56*100</f>
        <v>0</v>
      </c>
      <c r="I12" s="37">
        <f t="shared" si="1"/>
        <v>-393300</v>
      </c>
      <c r="J12" s="18">
        <f t="shared" si="2"/>
        <v>-393300</v>
      </c>
      <c r="K12" s="18">
        <f t="shared" si="3"/>
        <v>0</v>
      </c>
      <c r="L12" s="28">
        <f t="shared" si="4"/>
        <v>0</v>
      </c>
      <c r="M12" s="28">
        <f t="shared" si="5"/>
        <v>0</v>
      </c>
      <c r="N12" s="28">
        <v>0</v>
      </c>
      <c r="O12" s="19" t="e">
        <f>G12/G62*100</f>
        <v>#DIV/0!</v>
      </c>
    </row>
    <row r="13" spans="1:15" s="19" customFormat="1" ht="31.5">
      <c r="A13" s="35" t="s">
        <v>98</v>
      </c>
      <c r="B13" s="36" t="s">
        <v>8</v>
      </c>
      <c r="C13" s="37">
        <v>4615693.38</v>
      </c>
      <c r="D13" s="37">
        <f t="shared" si="0"/>
        <v>367330.8100000005</v>
      </c>
      <c r="E13" s="37">
        <v>4983024.19</v>
      </c>
      <c r="F13" s="37">
        <v>2277852.05</v>
      </c>
      <c r="G13" s="37">
        <v>2181193.94</v>
      </c>
      <c r="H13" s="38">
        <f>G13/G56*100</f>
        <v>1.3246401157046837</v>
      </c>
      <c r="I13" s="37">
        <f t="shared" si="1"/>
        <v>-2434499.44</v>
      </c>
      <c r="J13" s="18">
        <f t="shared" si="2"/>
        <v>-2801830.2500000005</v>
      </c>
      <c r="K13" s="18">
        <f t="shared" si="3"/>
        <v>-96658.10999999987</v>
      </c>
      <c r="L13" s="28">
        <f t="shared" si="4"/>
        <v>47.25604065146979</v>
      </c>
      <c r="M13" s="28">
        <f t="shared" si="5"/>
        <v>43.77249350659885</v>
      </c>
      <c r="N13" s="28">
        <f t="shared" si="6"/>
        <v>95.7566115850237</v>
      </c>
      <c r="O13" s="19">
        <f>G13/G56*100</f>
        <v>1.3246401157046837</v>
      </c>
    </row>
    <row r="14" spans="1:16" s="33" customFormat="1" ht="31.5">
      <c r="A14" s="51" t="s">
        <v>37</v>
      </c>
      <c r="B14" s="49" t="s">
        <v>38</v>
      </c>
      <c r="C14" s="42">
        <f>SUM(C6:C13)</f>
        <v>31974153.709999997</v>
      </c>
      <c r="D14" s="42">
        <f>SUM(D6:D13)</f>
        <v>1383030.4900000002</v>
      </c>
      <c r="E14" s="42">
        <f>SUM(E6:E13)</f>
        <v>33357184.2</v>
      </c>
      <c r="F14" s="42">
        <f>SUM(F6:F13)</f>
        <v>15305931.690000001</v>
      </c>
      <c r="G14" s="42">
        <f>SUM(G6:G13)</f>
        <v>15173650.27</v>
      </c>
      <c r="H14" s="47">
        <f>G14/G56*100</f>
        <v>9.214965015589216</v>
      </c>
      <c r="I14" s="42">
        <f t="shared" si="1"/>
        <v>-16800503.439999998</v>
      </c>
      <c r="J14" s="29">
        <f t="shared" si="2"/>
        <v>-18183533.93</v>
      </c>
      <c r="K14" s="29">
        <f t="shared" si="3"/>
        <v>-132281.4200000018</v>
      </c>
      <c r="L14" s="28">
        <f t="shared" si="4"/>
        <v>47.4559871314261</v>
      </c>
      <c r="M14" s="28">
        <f t="shared" si="5"/>
        <v>45.48840267518743</v>
      </c>
      <c r="N14" s="28">
        <f t="shared" si="6"/>
        <v>99.13575061826242</v>
      </c>
      <c r="O14" s="19">
        <f>G14/G56*100</f>
        <v>9.214965015589216</v>
      </c>
      <c r="P14" s="57"/>
    </row>
    <row r="15" spans="1:15" s="19" customFormat="1" ht="63" hidden="1">
      <c r="A15" s="35" t="s">
        <v>126</v>
      </c>
      <c r="B15" s="36" t="s">
        <v>127</v>
      </c>
      <c r="C15" s="37">
        <v>0</v>
      </c>
      <c r="D15" s="37">
        <f>E15-C15</f>
        <v>0</v>
      </c>
      <c r="E15" s="37">
        <v>0</v>
      </c>
      <c r="F15" s="37">
        <v>0</v>
      </c>
      <c r="G15" s="37">
        <v>0</v>
      </c>
      <c r="H15" s="38">
        <f>G15/G56*100</f>
        <v>0</v>
      </c>
      <c r="I15" s="37">
        <f t="shared" si="1"/>
        <v>0</v>
      </c>
      <c r="J15" s="18">
        <f t="shared" si="2"/>
        <v>0</v>
      </c>
      <c r="K15" s="18">
        <f t="shared" si="3"/>
        <v>0</v>
      </c>
      <c r="L15" s="28" t="e">
        <f t="shared" si="4"/>
        <v>#DIV/0!</v>
      </c>
      <c r="M15" s="28" t="e">
        <f t="shared" si="5"/>
        <v>#DIV/0!</v>
      </c>
      <c r="N15" s="28" t="e">
        <f t="shared" si="6"/>
        <v>#DIV/0!</v>
      </c>
      <c r="O15" s="19">
        <f>G15/G56*100</f>
        <v>0</v>
      </c>
    </row>
    <row r="16" spans="1:15" s="19" customFormat="1" ht="56.25" customHeight="1">
      <c r="A16" s="35" t="s">
        <v>89</v>
      </c>
      <c r="B16" s="36" t="s">
        <v>62</v>
      </c>
      <c r="C16" s="37">
        <v>100000</v>
      </c>
      <c r="D16" s="37">
        <f>E16-C16</f>
        <v>-100000</v>
      </c>
      <c r="E16" s="37">
        <v>0</v>
      </c>
      <c r="F16" s="37">
        <v>0</v>
      </c>
      <c r="G16" s="37">
        <v>0</v>
      </c>
      <c r="H16" s="38">
        <f>G16/G56*100</f>
        <v>0</v>
      </c>
      <c r="I16" s="37">
        <f t="shared" si="1"/>
        <v>-100000</v>
      </c>
      <c r="J16" s="18">
        <f t="shared" si="2"/>
        <v>0</v>
      </c>
      <c r="K16" s="18">
        <f t="shared" si="3"/>
        <v>0</v>
      </c>
      <c r="L16" s="28">
        <f t="shared" si="4"/>
        <v>0</v>
      </c>
      <c r="M16" s="28">
        <v>0</v>
      </c>
      <c r="N16" s="28">
        <v>0</v>
      </c>
      <c r="O16" s="19">
        <f>G16/G56*100</f>
        <v>0</v>
      </c>
    </row>
    <row r="17" spans="1:15" s="33" customFormat="1" ht="47.25">
      <c r="A17" s="51" t="s">
        <v>41</v>
      </c>
      <c r="B17" s="49" t="s">
        <v>42</v>
      </c>
      <c r="C17" s="42">
        <f>C15+C16</f>
        <v>100000</v>
      </c>
      <c r="D17" s="42">
        <f>D15+D16</f>
        <v>-100000</v>
      </c>
      <c r="E17" s="42">
        <f>E15+E16</f>
        <v>0</v>
      </c>
      <c r="F17" s="42">
        <f>F15+F16</f>
        <v>0</v>
      </c>
      <c r="G17" s="42">
        <f>G15+G16</f>
        <v>0</v>
      </c>
      <c r="H17" s="47">
        <f>G17/G56*100</f>
        <v>0</v>
      </c>
      <c r="I17" s="37">
        <f t="shared" si="1"/>
        <v>-100000</v>
      </c>
      <c r="J17" s="18">
        <f t="shared" si="2"/>
        <v>0</v>
      </c>
      <c r="K17" s="18">
        <f t="shared" si="3"/>
        <v>0</v>
      </c>
      <c r="L17" s="28">
        <f t="shared" si="4"/>
        <v>0</v>
      </c>
      <c r="M17" s="28">
        <v>0</v>
      </c>
      <c r="N17" s="28">
        <v>0</v>
      </c>
      <c r="O17" s="19">
        <f>G17/G56*100</f>
        <v>0</v>
      </c>
    </row>
    <row r="18" spans="1:15" s="19" customFormat="1" ht="31.5">
      <c r="A18" s="35" t="s">
        <v>10</v>
      </c>
      <c r="B18" s="36" t="s">
        <v>11</v>
      </c>
      <c r="C18" s="37">
        <v>2924800</v>
      </c>
      <c r="D18" s="37">
        <f>E18-C18</f>
        <v>30</v>
      </c>
      <c r="E18" s="37">
        <v>2924830</v>
      </c>
      <c r="F18" s="37">
        <v>54813.7</v>
      </c>
      <c r="G18" s="37">
        <v>5751.34</v>
      </c>
      <c r="H18" s="38">
        <f>G18/G56*100</f>
        <v>0.003492791513558384</v>
      </c>
      <c r="I18" s="37">
        <f t="shared" si="1"/>
        <v>-2919048.66</v>
      </c>
      <c r="J18" s="18">
        <f t="shared" si="2"/>
        <v>-2919078.66</v>
      </c>
      <c r="K18" s="18">
        <f t="shared" si="3"/>
        <v>-49062.36</v>
      </c>
      <c r="L18" s="28">
        <f t="shared" si="4"/>
        <v>0.19664045404814007</v>
      </c>
      <c r="M18" s="28">
        <f t="shared" si="5"/>
        <v>0.19663843710574633</v>
      </c>
      <c r="N18" s="28">
        <f t="shared" si="6"/>
        <v>10.492522854687788</v>
      </c>
      <c r="O18" s="19">
        <f>G18/G56*100</f>
        <v>0.003492791513558384</v>
      </c>
    </row>
    <row r="19" spans="1:15" s="19" customFormat="1" ht="15.75">
      <c r="A19" s="35" t="s">
        <v>97</v>
      </c>
      <c r="B19" s="36" t="s">
        <v>114</v>
      </c>
      <c r="C19" s="37">
        <v>1850000</v>
      </c>
      <c r="D19" s="37">
        <f>E19-C19</f>
        <v>16841403</v>
      </c>
      <c r="E19" s="37">
        <v>18691403</v>
      </c>
      <c r="F19" s="37">
        <v>64982</v>
      </c>
      <c r="G19" s="37">
        <v>64982</v>
      </c>
      <c r="H19" s="38">
        <f>G19/G56*100</f>
        <v>0.039463599462742756</v>
      </c>
      <c r="I19" s="37">
        <f t="shared" si="1"/>
        <v>-1785018</v>
      </c>
      <c r="J19" s="18">
        <f t="shared" si="2"/>
        <v>-18626421</v>
      </c>
      <c r="K19" s="18">
        <f t="shared" si="3"/>
        <v>0</v>
      </c>
      <c r="L19" s="28">
        <f t="shared" si="4"/>
        <v>3.5125405405405403</v>
      </c>
      <c r="M19" s="28">
        <f t="shared" si="5"/>
        <v>0.34765715553829746</v>
      </c>
      <c r="N19" s="28">
        <f t="shared" si="6"/>
        <v>100</v>
      </c>
      <c r="O19" s="19">
        <f>G19/G56*100</f>
        <v>0.039463599462742756</v>
      </c>
    </row>
    <row r="20" spans="1:15" s="19" customFormat="1" ht="15.75">
      <c r="A20" s="35" t="s">
        <v>12</v>
      </c>
      <c r="B20" s="36" t="s">
        <v>13</v>
      </c>
      <c r="C20" s="37">
        <v>938800</v>
      </c>
      <c r="D20" s="37">
        <f>E20-C20</f>
        <v>100000</v>
      </c>
      <c r="E20" s="37">
        <v>1038800</v>
      </c>
      <c r="F20" s="37">
        <v>484955.02</v>
      </c>
      <c r="G20" s="37">
        <v>484955.02</v>
      </c>
      <c r="H20" s="38">
        <f>G20/G56*100</f>
        <v>0.2945134139719677</v>
      </c>
      <c r="I20" s="37">
        <f t="shared" si="1"/>
        <v>-453844.98</v>
      </c>
      <c r="J20" s="18">
        <f t="shared" si="2"/>
        <v>-553844.98</v>
      </c>
      <c r="K20" s="18">
        <f t="shared" si="3"/>
        <v>0</v>
      </c>
      <c r="L20" s="28">
        <f t="shared" si="4"/>
        <v>51.65690455901151</v>
      </c>
      <c r="M20" s="28">
        <f t="shared" si="5"/>
        <v>46.684156719291494</v>
      </c>
      <c r="N20" s="28">
        <f t="shared" si="6"/>
        <v>100</v>
      </c>
      <c r="O20" s="19">
        <f>G20/G56*100</f>
        <v>0.2945134139719677</v>
      </c>
    </row>
    <row r="21" spans="1:15" s="19" customFormat="1" ht="31.5">
      <c r="A21" s="35" t="s">
        <v>90</v>
      </c>
      <c r="B21" s="36" t="s">
        <v>124</v>
      </c>
      <c r="C21" s="37">
        <v>11391500</v>
      </c>
      <c r="D21" s="37">
        <f>E21-C21</f>
        <v>35486828</v>
      </c>
      <c r="E21" s="37">
        <v>46878328</v>
      </c>
      <c r="F21" s="37">
        <v>4237768.53</v>
      </c>
      <c r="G21" s="37">
        <v>4237768.53</v>
      </c>
      <c r="H21" s="38">
        <f>G21/G56*100</f>
        <v>2.573598840967286</v>
      </c>
      <c r="I21" s="37">
        <f t="shared" si="1"/>
        <v>-7153731.47</v>
      </c>
      <c r="J21" s="18">
        <f t="shared" si="2"/>
        <v>-42640559.47</v>
      </c>
      <c r="K21" s="18">
        <f t="shared" si="3"/>
        <v>0</v>
      </c>
      <c r="L21" s="28">
        <f t="shared" si="4"/>
        <v>37.201145854365095</v>
      </c>
      <c r="M21" s="28">
        <f t="shared" si="5"/>
        <v>9.039931053001721</v>
      </c>
      <c r="N21" s="28">
        <f t="shared" si="6"/>
        <v>100</v>
      </c>
      <c r="O21" s="19">
        <f>G21/G56*100</f>
        <v>2.573598840967286</v>
      </c>
    </row>
    <row r="22" spans="1:15" s="19" customFormat="1" ht="31.5">
      <c r="A22" s="35" t="s">
        <v>91</v>
      </c>
      <c r="B22" s="36" t="s">
        <v>14</v>
      </c>
      <c r="C22" s="37">
        <v>100000</v>
      </c>
      <c r="D22" s="37">
        <f>E22-C22</f>
        <v>700000</v>
      </c>
      <c r="E22" s="37">
        <v>800000</v>
      </c>
      <c r="F22" s="37">
        <v>700000</v>
      </c>
      <c r="G22" s="37">
        <v>700000</v>
      </c>
      <c r="H22" s="38">
        <f>G22/G56*100</f>
        <v>0.42511033246006474</v>
      </c>
      <c r="I22" s="37">
        <f t="shared" si="1"/>
        <v>600000</v>
      </c>
      <c r="J22" s="18">
        <f t="shared" si="2"/>
        <v>-100000</v>
      </c>
      <c r="K22" s="18">
        <f t="shared" si="3"/>
        <v>0</v>
      </c>
      <c r="L22" s="28">
        <f t="shared" si="4"/>
        <v>700</v>
      </c>
      <c r="M22" s="28">
        <f t="shared" si="5"/>
        <v>87.5</v>
      </c>
      <c r="N22" s="28">
        <f t="shared" si="6"/>
        <v>100</v>
      </c>
      <c r="O22" s="19">
        <f>G22/G56*100</f>
        <v>0.42511033246006474</v>
      </c>
    </row>
    <row r="23" spans="1:15" s="33" customFormat="1" ht="15.75">
      <c r="A23" s="51" t="s">
        <v>43</v>
      </c>
      <c r="B23" s="49" t="s">
        <v>44</v>
      </c>
      <c r="C23" s="42">
        <f>SUM(C18:C22)</f>
        <v>17205100</v>
      </c>
      <c r="D23" s="42">
        <f>SUM(D18:D22)</f>
        <v>53128261</v>
      </c>
      <c r="E23" s="42">
        <f>SUM(E18:E22)</f>
        <v>70333361</v>
      </c>
      <c r="F23" s="42">
        <f>SUM(F18:F22)</f>
        <v>5542519.25</v>
      </c>
      <c r="G23" s="42">
        <f>SUM(G18:G22)</f>
        <v>5493456.890000001</v>
      </c>
      <c r="H23" s="47">
        <f>H18+H19+H20+H21+H22</f>
        <v>3.33617897837562</v>
      </c>
      <c r="I23" s="42">
        <f t="shared" si="1"/>
        <v>-11711643.11</v>
      </c>
      <c r="J23" s="29">
        <f t="shared" si="2"/>
        <v>-64839904.11</v>
      </c>
      <c r="K23" s="29">
        <f t="shared" si="3"/>
        <v>-49062.359999999404</v>
      </c>
      <c r="L23" s="30">
        <f t="shared" si="4"/>
        <v>31.929235459253363</v>
      </c>
      <c r="M23" s="30">
        <f t="shared" si="5"/>
        <v>7.810599140854367</v>
      </c>
      <c r="N23" s="30">
        <f t="shared" si="6"/>
        <v>99.11480036808172</v>
      </c>
      <c r="O23" s="19">
        <f>G23/G56*100</f>
        <v>3.3361789783756195</v>
      </c>
    </row>
    <row r="24" spans="1:15" s="19" customFormat="1" ht="15.75">
      <c r="A24" s="35" t="s">
        <v>15</v>
      </c>
      <c r="B24" s="36" t="s">
        <v>16</v>
      </c>
      <c r="C24" s="37">
        <v>75100</v>
      </c>
      <c r="D24" s="37">
        <f>E24-C24</f>
        <v>883010.13</v>
      </c>
      <c r="E24" s="37">
        <v>958110.13</v>
      </c>
      <c r="F24" s="37">
        <v>915274.42</v>
      </c>
      <c r="G24" s="37">
        <v>915274.42</v>
      </c>
      <c r="H24" s="38">
        <f>G24/G56*100</f>
        <v>0.5558465899691328</v>
      </c>
      <c r="I24" s="37">
        <f t="shared" si="1"/>
        <v>840174.42</v>
      </c>
      <c r="J24" s="18">
        <f t="shared" si="2"/>
        <v>-42835.70999999996</v>
      </c>
      <c r="K24" s="18">
        <f t="shared" si="3"/>
        <v>0</v>
      </c>
      <c r="L24" s="28">
        <f t="shared" si="4"/>
        <v>1218.7409054593875</v>
      </c>
      <c r="M24" s="28">
        <f t="shared" si="5"/>
        <v>95.529145485603</v>
      </c>
      <c r="N24" s="28">
        <f t="shared" si="6"/>
        <v>100</v>
      </c>
      <c r="O24" s="19">
        <f>G24/G56*100</f>
        <v>0.5558465899691328</v>
      </c>
    </row>
    <row r="25" spans="1:15" s="19" customFormat="1" ht="15.75">
      <c r="A25" s="35" t="s">
        <v>17</v>
      </c>
      <c r="B25" s="36" t="s">
        <v>18</v>
      </c>
      <c r="C25" s="37">
        <v>8265009.35</v>
      </c>
      <c r="D25" s="37">
        <f>E25-C25</f>
        <v>-1767972.4099999992</v>
      </c>
      <c r="E25" s="37">
        <v>6497036.94</v>
      </c>
      <c r="F25" s="37">
        <v>5519200.73</v>
      </c>
      <c r="G25" s="37">
        <v>5519200.73</v>
      </c>
      <c r="H25" s="38">
        <f>G25/G56*100</f>
        <v>3.351813224634475</v>
      </c>
      <c r="I25" s="37">
        <f t="shared" si="1"/>
        <v>-2745808.619999999</v>
      </c>
      <c r="J25" s="18">
        <f t="shared" si="2"/>
        <v>-977836.21</v>
      </c>
      <c r="K25" s="18">
        <f t="shared" si="3"/>
        <v>0</v>
      </c>
      <c r="L25" s="28">
        <f t="shared" si="4"/>
        <v>66.77791271948169</v>
      </c>
      <c r="M25" s="28">
        <f t="shared" si="5"/>
        <v>84.9495051508819</v>
      </c>
      <c r="N25" s="28">
        <f t="shared" si="6"/>
        <v>100</v>
      </c>
      <c r="O25" s="19">
        <f>G25/G56*100</f>
        <v>3.351813224634475</v>
      </c>
    </row>
    <row r="26" spans="1:15" s="19" customFormat="1" ht="15.75">
      <c r="A26" s="35" t="s">
        <v>82</v>
      </c>
      <c r="B26" s="36" t="s">
        <v>83</v>
      </c>
      <c r="C26" s="37">
        <v>519700</v>
      </c>
      <c r="D26" s="37">
        <f>E26-C26</f>
        <v>3734034.33</v>
      </c>
      <c r="E26" s="37">
        <v>4253734.33</v>
      </c>
      <c r="F26" s="37">
        <v>579748.94</v>
      </c>
      <c r="G26" s="37">
        <v>228500</v>
      </c>
      <c r="H26" s="38">
        <f>G26/G56*100</f>
        <v>0.138768158524464</v>
      </c>
      <c r="I26" s="37">
        <f t="shared" si="1"/>
        <v>-291200</v>
      </c>
      <c r="J26" s="18">
        <f t="shared" si="2"/>
        <v>-4025234.33</v>
      </c>
      <c r="K26" s="18">
        <f t="shared" si="3"/>
        <v>-351248.93999999994</v>
      </c>
      <c r="L26" s="28">
        <f t="shared" si="4"/>
        <v>43.967673657879544</v>
      </c>
      <c r="M26" s="28">
        <f t="shared" si="5"/>
        <v>5.3717506142420515</v>
      </c>
      <c r="N26" s="28">
        <f t="shared" si="6"/>
        <v>39.41361238193898</v>
      </c>
      <c r="O26" s="19">
        <f>G26/G56*100</f>
        <v>0.138768158524464</v>
      </c>
    </row>
    <row r="27" spans="1:15" s="33" customFormat="1" ht="31.5">
      <c r="A27" s="51" t="s">
        <v>45</v>
      </c>
      <c r="B27" s="49" t="s">
        <v>46</v>
      </c>
      <c r="C27" s="42">
        <f>SUM(C24:C26)</f>
        <v>8859809.35</v>
      </c>
      <c r="D27" s="42">
        <f>SUM(D24:D26)</f>
        <v>2849072.0500000007</v>
      </c>
      <c r="E27" s="42">
        <f>SUM(E24:E26)</f>
        <v>11708881.4</v>
      </c>
      <c r="F27" s="42">
        <f>SUM(F24:F26)</f>
        <v>7014224.09</v>
      </c>
      <c r="G27" s="42">
        <f>SUM(G24:G26)</f>
        <v>6662975.15</v>
      </c>
      <c r="H27" s="47">
        <f>H24+H25+H26</f>
        <v>4.046427973128072</v>
      </c>
      <c r="I27" s="42">
        <f t="shared" si="1"/>
        <v>-2196834.1999999993</v>
      </c>
      <c r="J27" s="29">
        <f t="shared" si="2"/>
        <v>-5045906.25</v>
      </c>
      <c r="K27" s="29">
        <f t="shared" si="3"/>
        <v>-351248.9399999995</v>
      </c>
      <c r="L27" s="30">
        <f t="shared" si="4"/>
        <v>75.20449805164262</v>
      </c>
      <c r="M27" s="30">
        <f t="shared" si="5"/>
        <v>56.90530907589516</v>
      </c>
      <c r="N27" s="30">
        <f t="shared" si="6"/>
        <v>94.99233364242289</v>
      </c>
      <c r="O27" s="19">
        <f>G27/G56*100</f>
        <v>4.046427973128072</v>
      </c>
    </row>
    <row r="28" spans="1:15" s="19" customFormat="1" ht="47.25" hidden="1">
      <c r="A28" s="35" t="s">
        <v>95</v>
      </c>
      <c r="B28" s="36" t="s">
        <v>96</v>
      </c>
      <c r="C28" s="37">
        <v>0</v>
      </c>
      <c r="D28" s="37">
        <f>E28-C28</f>
        <v>0</v>
      </c>
      <c r="E28" s="37">
        <v>0</v>
      </c>
      <c r="F28" s="37">
        <v>0</v>
      </c>
      <c r="G28" s="37">
        <v>0</v>
      </c>
      <c r="H28" s="38" t="e">
        <f>G28/G54*100</f>
        <v>#DIV/0!</v>
      </c>
      <c r="I28" s="37">
        <f t="shared" si="1"/>
        <v>0</v>
      </c>
      <c r="J28" s="18">
        <f t="shared" si="2"/>
        <v>0</v>
      </c>
      <c r="K28" s="18">
        <f t="shared" si="3"/>
        <v>0</v>
      </c>
      <c r="L28" s="28" t="e">
        <f t="shared" si="4"/>
        <v>#DIV/0!</v>
      </c>
      <c r="M28" s="28" t="e">
        <f t="shared" si="5"/>
        <v>#DIV/0!</v>
      </c>
      <c r="N28" s="28" t="e">
        <f t="shared" si="6"/>
        <v>#DIV/0!</v>
      </c>
      <c r="O28" s="19" t="e">
        <f>G28/G78*100</f>
        <v>#DIV/0!</v>
      </c>
    </row>
    <row r="29" spans="1:15" s="33" customFormat="1" ht="15.75" hidden="1">
      <c r="A29" s="51" t="s">
        <v>47</v>
      </c>
      <c r="B29" s="49" t="s">
        <v>48</v>
      </c>
      <c r="C29" s="42">
        <v>0</v>
      </c>
      <c r="D29" s="42">
        <f>D28</f>
        <v>0</v>
      </c>
      <c r="E29" s="42">
        <v>0</v>
      </c>
      <c r="F29" s="42">
        <f>F28</f>
        <v>0</v>
      </c>
      <c r="G29" s="42">
        <f>G28</f>
        <v>0</v>
      </c>
      <c r="H29" s="38">
        <f>G29/G55*100</f>
        <v>0</v>
      </c>
      <c r="I29" s="42">
        <f t="shared" si="1"/>
        <v>0</v>
      </c>
      <c r="J29" s="29">
        <f t="shared" si="2"/>
        <v>0</v>
      </c>
      <c r="K29" s="29">
        <f t="shared" si="3"/>
        <v>0</v>
      </c>
      <c r="L29" s="30" t="e">
        <f t="shared" si="4"/>
        <v>#DIV/0!</v>
      </c>
      <c r="M29" s="30" t="e">
        <f t="shared" si="5"/>
        <v>#DIV/0!</v>
      </c>
      <c r="N29" s="30" t="e">
        <f t="shared" si="6"/>
        <v>#DIV/0!</v>
      </c>
      <c r="O29" s="19" t="e">
        <f>G29/G79*100</f>
        <v>#DIV/0!</v>
      </c>
    </row>
    <row r="30" spans="1:15" s="19" customFormat="1" ht="15.75">
      <c r="A30" s="35" t="s">
        <v>19</v>
      </c>
      <c r="B30" s="36" t="s">
        <v>20</v>
      </c>
      <c r="C30" s="37">
        <v>57686122</v>
      </c>
      <c r="D30" s="37">
        <f>E30-C30</f>
        <v>-1038303.1799999997</v>
      </c>
      <c r="E30" s="37">
        <v>56647818.82</v>
      </c>
      <c r="F30" s="37">
        <v>26199622.67</v>
      </c>
      <c r="G30" s="37">
        <v>26199622.67</v>
      </c>
      <c r="H30" s="38">
        <f>G30/G56*100</f>
        <v>15.911043290817073</v>
      </c>
      <c r="I30" s="37">
        <f t="shared" si="1"/>
        <v>-31486499.33</v>
      </c>
      <c r="J30" s="18">
        <f t="shared" si="2"/>
        <v>-30448196.15</v>
      </c>
      <c r="K30" s="18">
        <f t="shared" si="3"/>
        <v>0</v>
      </c>
      <c r="L30" s="28">
        <f t="shared" si="4"/>
        <v>45.41754890370339</v>
      </c>
      <c r="M30" s="28">
        <f t="shared" si="5"/>
        <v>46.25001141394344</v>
      </c>
      <c r="N30" s="28">
        <f t="shared" si="6"/>
        <v>100</v>
      </c>
      <c r="O30" s="19">
        <f>G30/G56*100</f>
        <v>15.911043290817073</v>
      </c>
    </row>
    <row r="31" spans="1:15" s="19" customFormat="1" ht="15.75">
      <c r="A31" s="35" t="s">
        <v>21</v>
      </c>
      <c r="B31" s="36" t="s">
        <v>22</v>
      </c>
      <c r="C31" s="37">
        <v>109682302.67</v>
      </c>
      <c r="D31" s="37">
        <f>E31-C31</f>
        <v>8179369.010000005</v>
      </c>
      <c r="E31" s="37">
        <v>117861671.68</v>
      </c>
      <c r="F31" s="37">
        <v>62207532.24</v>
      </c>
      <c r="G31" s="37">
        <v>62205002.14</v>
      </c>
      <c r="H31" s="38">
        <f>G31/G56*100</f>
        <v>37.7771273434492</v>
      </c>
      <c r="I31" s="37">
        <f t="shared" si="1"/>
        <v>-47477300.53</v>
      </c>
      <c r="J31" s="18">
        <f t="shared" si="2"/>
        <v>-55656669.54000001</v>
      </c>
      <c r="K31" s="18">
        <f t="shared" si="3"/>
        <v>-2530.10000000149</v>
      </c>
      <c r="L31" s="28">
        <f t="shared" si="4"/>
        <v>56.71380033582586</v>
      </c>
      <c r="M31" s="28">
        <f t="shared" si="5"/>
        <v>52.77797374950654</v>
      </c>
      <c r="N31" s="28">
        <f t="shared" si="6"/>
        <v>99.99593280763777</v>
      </c>
      <c r="O31" s="19">
        <f>G31/G56*100</f>
        <v>37.7771273434492</v>
      </c>
    </row>
    <row r="32" spans="1:15" s="19" customFormat="1" ht="30.75" customHeight="1">
      <c r="A32" s="35" t="s">
        <v>128</v>
      </c>
      <c r="B32" s="36" t="s">
        <v>129</v>
      </c>
      <c r="C32" s="37">
        <v>11605236</v>
      </c>
      <c r="D32" s="37">
        <f>E32-C32</f>
        <v>-47691.75</v>
      </c>
      <c r="E32" s="37">
        <v>11557544.25</v>
      </c>
      <c r="F32" s="37">
        <v>5985024.75</v>
      </c>
      <c r="G32" s="37">
        <v>5968230.75</v>
      </c>
      <c r="H32" s="38">
        <f>G32/G56*100</f>
        <v>3.624509369044117</v>
      </c>
      <c r="I32" s="37">
        <f t="shared" si="1"/>
        <v>-5637005.25</v>
      </c>
      <c r="J32" s="18">
        <f t="shared" si="2"/>
        <v>-5589313.5</v>
      </c>
      <c r="K32" s="18">
        <f t="shared" si="3"/>
        <v>-16794</v>
      </c>
      <c r="L32" s="28">
        <f t="shared" si="4"/>
        <v>51.42705197895157</v>
      </c>
      <c r="M32" s="28">
        <f t="shared" si="5"/>
        <v>51.63926367835451</v>
      </c>
      <c r="N32" s="28">
        <f t="shared" si="6"/>
        <v>99.71939965661795</v>
      </c>
      <c r="O32" s="19" t="e">
        <f>G32/G82*100</f>
        <v>#DIV/0!</v>
      </c>
    </row>
    <row r="33" spans="1:15" s="19" customFormat="1" ht="31.5">
      <c r="A33" s="35" t="s">
        <v>23</v>
      </c>
      <c r="B33" s="36" t="s">
        <v>24</v>
      </c>
      <c r="C33" s="37">
        <v>2522300</v>
      </c>
      <c r="D33" s="37">
        <f>E33-C33</f>
        <v>-40395</v>
      </c>
      <c r="E33" s="37">
        <v>2481905</v>
      </c>
      <c r="F33" s="37">
        <v>1302160.75</v>
      </c>
      <c r="G33" s="37">
        <v>1302160.75</v>
      </c>
      <c r="H33" s="38">
        <f>G33/G56*100</f>
        <v>0.7908028419270675</v>
      </c>
      <c r="I33" s="37">
        <f t="shared" si="1"/>
        <v>-1220139.25</v>
      </c>
      <c r="J33" s="18">
        <f t="shared" si="2"/>
        <v>-1179744.25</v>
      </c>
      <c r="K33" s="18">
        <f t="shared" si="3"/>
        <v>0</v>
      </c>
      <c r="L33" s="28">
        <f t="shared" si="4"/>
        <v>51.62592673353685</v>
      </c>
      <c r="M33" s="28">
        <f t="shared" si="5"/>
        <v>52.46618021237719</v>
      </c>
      <c r="N33" s="28">
        <f t="shared" si="6"/>
        <v>100</v>
      </c>
      <c r="O33" s="19">
        <f>G33/G56*100</f>
        <v>0.7908028419270675</v>
      </c>
    </row>
    <row r="34" spans="1:15" s="19" customFormat="1" ht="31.5">
      <c r="A34" s="35" t="s">
        <v>25</v>
      </c>
      <c r="B34" s="36" t="s">
        <v>26</v>
      </c>
      <c r="C34" s="37">
        <v>8707069</v>
      </c>
      <c r="D34" s="37">
        <f>E34-C34</f>
        <v>34813.050000000745</v>
      </c>
      <c r="E34" s="37">
        <v>8741882.05</v>
      </c>
      <c r="F34" s="37">
        <v>3605300.86</v>
      </c>
      <c r="G34" s="37">
        <v>3605300.86</v>
      </c>
      <c r="H34" s="38">
        <f>G34/G56*100</f>
        <v>2.1895009245902246</v>
      </c>
      <c r="I34" s="37">
        <f t="shared" si="1"/>
        <v>-5101768.140000001</v>
      </c>
      <c r="J34" s="18">
        <f t="shared" si="2"/>
        <v>-5136581.190000001</v>
      </c>
      <c r="K34" s="18">
        <f t="shared" si="3"/>
        <v>0</v>
      </c>
      <c r="L34" s="28">
        <f t="shared" si="4"/>
        <v>41.406595721246724</v>
      </c>
      <c r="M34" s="28">
        <f t="shared" si="5"/>
        <v>41.24170103622022</v>
      </c>
      <c r="N34" s="28">
        <f t="shared" si="6"/>
        <v>100</v>
      </c>
      <c r="O34" s="19">
        <f>G34/G56*100</f>
        <v>2.1895009245902246</v>
      </c>
    </row>
    <row r="35" spans="1:15" s="33" customFormat="1" ht="15.75">
      <c r="A35" s="51" t="s">
        <v>49</v>
      </c>
      <c r="B35" s="49" t="s">
        <v>50</v>
      </c>
      <c r="C35" s="42">
        <f>SUM(C30:C34)</f>
        <v>190203029.67000002</v>
      </c>
      <c r="D35" s="42">
        <f>SUM(D30:D34)</f>
        <v>7087792.130000006</v>
      </c>
      <c r="E35" s="42">
        <f>SUM(E30:E34)</f>
        <v>197290821.8</v>
      </c>
      <c r="F35" s="42">
        <f>SUM(F30:F34)</f>
        <v>99299641.27</v>
      </c>
      <c r="G35" s="42">
        <f>SUM(G30:G34)</f>
        <v>99280317.17</v>
      </c>
      <c r="H35" s="47">
        <f>G35/G56*100</f>
        <v>60.29298376982768</v>
      </c>
      <c r="I35" s="42">
        <f t="shared" si="1"/>
        <v>-90922712.50000001</v>
      </c>
      <c r="J35" s="29">
        <f t="shared" si="2"/>
        <v>-98010504.63000001</v>
      </c>
      <c r="K35" s="29">
        <f t="shared" si="3"/>
        <v>-19324.09999999404</v>
      </c>
      <c r="L35" s="30">
        <f t="shared" si="4"/>
        <v>52.197021962399944</v>
      </c>
      <c r="M35" s="30">
        <f t="shared" si="5"/>
        <v>50.32181237029041</v>
      </c>
      <c r="N35" s="30">
        <f t="shared" si="6"/>
        <v>99.98053960744183</v>
      </c>
      <c r="O35" s="19">
        <f>G35/G56*100</f>
        <v>60.29298376982768</v>
      </c>
    </row>
    <row r="36" spans="1:15" s="19" customFormat="1" ht="15.75">
      <c r="A36" s="35" t="s">
        <v>27</v>
      </c>
      <c r="B36" s="36" t="s">
        <v>28</v>
      </c>
      <c r="C36" s="37">
        <v>11114180</v>
      </c>
      <c r="D36" s="37">
        <f>E36-C36</f>
        <v>3296226.4399999995</v>
      </c>
      <c r="E36" s="37">
        <v>14410406.44</v>
      </c>
      <c r="F36" s="37">
        <v>7624623.35</v>
      </c>
      <c r="G36" s="37">
        <v>7303393</v>
      </c>
      <c r="H36" s="38">
        <f>G36/G56*100</f>
        <v>4.4353540375950145</v>
      </c>
      <c r="I36" s="37">
        <f t="shared" si="1"/>
        <v>-3810787</v>
      </c>
      <c r="J36" s="18">
        <f t="shared" si="2"/>
        <v>-7107013.4399999995</v>
      </c>
      <c r="K36" s="18">
        <f t="shared" si="3"/>
        <v>-321230.3499999996</v>
      </c>
      <c r="L36" s="28">
        <f t="shared" si="4"/>
        <v>65.71238723864468</v>
      </c>
      <c r="M36" s="28">
        <f t="shared" si="5"/>
        <v>50.68138105895089</v>
      </c>
      <c r="N36" s="28">
        <f t="shared" si="6"/>
        <v>95.78693483921407</v>
      </c>
      <c r="O36" s="19">
        <f>G36/G56*100</f>
        <v>4.4353540375950145</v>
      </c>
    </row>
    <row r="37" spans="1:15" s="19" customFormat="1" ht="47.25">
      <c r="A37" s="35" t="s">
        <v>99</v>
      </c>
      <c r="B37" s="36" t="s">
        <v>29</v>
      </c>
      <c r="C37" s="37">
        <v>6971283</v>
      </c>
      <c r="D37" s="37">
        <f>E37-C37</f>
        <v>10500</v>
      </c>
      <c r="E37" s="37">
        <v>6981783</v>
      </c>
      <c r="F37" s="37">
        <v>2876998.75</v>
      </c>
      <c r="G37" s="37">
        <v>2852487.27</v>
      </c>
      <c r="H37" s="38">
        <f>G37/G56*100</f>
        <v>1.732316873839718</v>
      </c>
      <c r="I37" s="37">
        <f t="shared" si="1"/>
        <v>-4118795.73</v>
      </c>
      <c r="J37" s="18">
        <f t="shared" si="2"/>
        <v>-4129295.73</v>
      </c>
      <c r="K37" s="18">
        <f t="shared" si="3"/>
        <v>-24511.47999999998</v>
      </c>
      <c r="L37" s="28">
        <f t="shared" si="4"/>
        <v>40.91768000237546</v>
      </c>
      <c r="M37" s="28">
        <f t="shared" si="5"/>
        <v>40.85614333759729</v>
      </c>
      <c r="N37" s="28">
        <f t="shared" si="6"/>
        <v>99.14801909455122</v>
      </c>
      <c r="O37" s="19">
        <f>G37/G56*100</f>
        <v>1.732316873839718</v>
      </c>
    </row>
    <row r="38" spans="1:15" s="33" customFormat="1" ht="15.75">
      <c r="A38" s="51" t="s">
        <v>51</v>
      </c>
      <c r="B38" s="49" t="s">
        <v>28</v>
      </c>
      <c r="C38" s="42">
        <f>SUM(C36:C37)</f>
        <v>18085463</v>
      </c>
      <c r="D38" s="42">
        <f>SUM(D36:D37)</f>
        <v>3306726.4399999995</v>
      </c>
      <c r="E38" s="42">
        <f>SUM(E36:E37)</f>
        <v>21392189.439999998</v>
      </c>
      <c r="F38" s="42">
        <f>SUM(F36:F37)</f>
        <v>10501622.1</v>
      </c>
      <c r="G38" s="42">
        <f>SUM(G36:G37)</f>
        <v>10155880.27</v>
      </c>
      <c r="H38" s="47">
        <f>H36+H37</f>
        <v>6.167670911434732</v>
      </c>
      <c r="I38" s="42">
        <f t="shared" si="1"/>
        <v>-7929582.73</v>
      </c>
      <c r="J38" s="29">
        <f t="shared" si="2"/>
        <v>-11236309.169999998</v>
      </c>
      <c r="K38" s="29">
        <f t="shared" si="3"/>
        <v>-345741.8300000001</v>
      </c>
      <c r="L38" s="30">
        <f t="shared" si="4"/>
        <v>56.15493653659848</v>
      </c>
      <c r="M38" s="30">
        <f t="shared" si="5"/>
        <v>47.47471173291929</v>
      </c>
      <c r="N38" s="30">
        <f t="shared" si="6"/>
        <v>96.70772927546116</v>
      </c>
      <c r="O38" s="19">
        <f>G38/G56*100</f>
        <v>6.167670911434732</v>
      </c>
    </row>
    <row r="39" spans="1:15" s="19" customFormat="1" ht="31.5" hidden="1">
      <c r="A39" s="35" t="s">
        <v>30</v>
      </c>
      <c r="B39" s="36" t="s">
        <v>121</v>
      </c>
      <c r="C39" s="37">
        <v>0</v>
      </c>
      <c r="D39" s="37">
        <f>E39-C39</f>
        <v>0</v>
      </c>
      <c r="E39" s="37">
        <v>0</v>
      </c>
      <c r="F39" s="37">
        <v>0</v>
      </c>
      <c r="G39" s="37">
        <v>0</v>
      </c>
      <c r="H39" s="38">
        <f>G39/G56*100</f>
        <v>0</v>
      </c>
      <c r="I39" s="37">
        <f t="shared" si="1"/>
        <v>0</v>
      </c>
      <c r="J39" s="18">
        <f t="shared" si="2"/>
        <v>0</v>
      </c>
      <c r="K39" s="18">
        <f t="shared" si="3"/>
        <v>0</v>
      </c>
      <c r="L39" s="28">
        <v>0</v>
      </c>
      <c r="M39" s="28" t="e">
        <f t="shared" si="5"/>
        <v>#DIV/0!</v>
      </c>
      <c r="N39" s="28" t="e">
        <f t="shared" si="6"/>
        <v>#DIV/0!</v>
      </c>
      <c r="O39" s="19" t="e">
        <f>G39/G89*100</f>
        <v>#DIV/0!</v>
      </c>
    </row>
    <row r="40" spans="1:15" s="19" customFormat="1" ht="31.5" hidden="1">
      <c r="A40" s="35" t="s">
        <v>130</v>
      </c>
      <c r="B40" s="36" t="s">
        <v>131</v>
      </c>
      <c r="C40" s="37">
        <v>0</v>
      </c>
      <c r="D40" s="37">
        <f>E40-C40</f>
        <v>0</v>
      </c>
      <c r="E40" s="37">
        <v>0</v>
      </c>
      <c r="F40" s="37">
        <v>0</v>
      </c>
      <c r="G40" s="37">
        <v>0</v>
      </c>
      <c r="H40" s="38">
        <f>G40/G56*100</f>
        <v>0</v>
      </c>
      <c r="I40" s="37">
        <f t="shared" si="1"/>
        <v>0</v>
      </c>
      <c r="J40" s="18">
        <f t="shared" si="2"/>
        <v>0</v>
      </c>
      <c r="K40" s="18">
        <f t="shared" si="3"/>
        <v>0</v>
      </c>
      <c r="L40" s="28">
        <v>0</v>
      </c>
      <c r="M40" s="28" t="e">
        <f t="shared" si="5"/>
        <v>#DIV/0!</v>
      </c>
      <c r="N40" s="28" t="e">
        <f t="shared" si="6"/>
        <v>#DIV/0!</v>
      </c>
      <c r="O40" s="19" t="e">
        <f>G40/G90*100</f>
        <v>#DIV/0!</v>
      </c>
    </row>
    <row r="41" spans="1:15" s="33" customFormat="1" ht="15.75" hidden="1">
      <c r="A41" s="51" t="s">
        <v>52</v>
      </c>
      <c r="B41" s="49" t="s">
        <v>31</v>
      </c>
      <c r="C41" s="42">
        <v>0</v>
      </c>
      <c r="D41" s="42">
        <f>SUM(D39:D40)</f>
        <v>0</v>
      </c>
      <c r="E41" s="42">
        <f>SUM(E39:E40)</f>
        <v>0</v>
      </c>
      <c r="F41" s="42">
        <f>SUM(F39:F40)</f>
        <v>0</v>
      </c>
      <c r="G41" s="42">
        <f>SUM(G39:G40)</f>
        <v>0</v>
      </c>
      <c r="H41" s="47">
        <f>G41/G56*100</f>
        <v>0</v>
      </c>
      <c r="I41" s="42">
        <f t="shared" si="1"/>
        <v>0</v>
      </c>
      <c r="J41" s="29">
        <f t="shared" si="2"/>
        <v>0</v>
      </c>
      <c r="K41" s="29">
        <f t="shared" si="3"/>
        <v>0</v>
      </c>
      <c r="L41" s="30">
        <v>0</v>
      </c>
      <c r="M41" s="30" t="e">
        <f t="shared" si="5"/>
        <v>#DIV/0!</v>
      </c>
      <c r="N41" s="30" t="e">
        <f t="shared" si="6"/>
        <v>#DIV/0!</v>
      </c>
      <c r="O41" s="19" t="e">
        <f>G41/G91*100</f>
        <v>#DIV/0!</v>
      </c>
    </row>
    <row r="42" spans="1:15" s="19" customFormat="1" ht="15.75">
      <c r="A42" s="35" t="s">
        <v>32</v>
      </c>
      <c r="B42" s="36" t="s">
        <v>33</v>
      </c>
      <c r="C42" s="37">
        <v>1451600</v>
      </c>
      <c r="D42" s="37">
        <f>E42-C42</f>
        <v>0</v>
      </c>
      <c r="E42" s="37">
        <v>1451600</v>
      </c>
      <c r="F42" s="37">
        <v>719258.52</v>
      </c>
      <c r="G42" s="37">
        <v>719258.52</v>
      </c>
      <c r="H42" s="38">
        <f>G42/G56*100</f>
        <v>0.4368060408027631</v>
      </c>
      <c r="I42" s="37">
        <f t="shared" si="1"/>
        <v>-732341.48</v>
      </c>
      <c r="J42" s="18">
        <f t="shared" si="2"/>
        <v>-732341.48</v>
      </c>
      <c r="K42" s="18">
        <f t="shared" si="3"/>
        <v>0</v>
      </c>
      <c r="L42" s="28">
        <f t="shared" si="4"/>
        <v>49.54936070542849</v>
      </c>
      <c r="M42" s="28">
        <f t="shared" si="5"/>
        <v>49.54936070542849</v>
      </c>
      <c r="N42" s="28">
        <f t="shared" si="6"/>
        <v>100</v>
      </c>
      <c r="O42" s="19">
        <f>G42/G56*100</f>
        <v>0.4368060408027631</v>
      </c>
    </row>
    <row r="43" spans="1:15" s="19" customFormat="1" ht="31.5">
      <c r="A43" s="35" t="s">
        <v>34</v>
      </c>
      <c r="B43" s="36" t="s">
        <v>35</v>
      </c>
      <c r="C43" s="37">
        <v>18158368</v>
      </c>
      <c r="D43" s="37">
        <f>E43-C43</f>
        <v>4307563.09</v>
      </c>
      <c r="E43" s="37">
        <v>22465931.09</v>
      </c>
      <c r="F43" s="37">
        <v>11483454.4</v>
      </c>
      <c r="G43" s="37">
        <v>11353184.42</v>
      </c>
      <c r="H43" s="38">
        <f>G43/G56*100</f>
        <v>6.894794290380897</v>
      </c>
      <c r="I43" s="37">
        <f t="shared" si="1"/>
        <v>-6805183.58</v>
      </c>
      <c r="J43" s="18">
        <f t="shared" si="2"/>
        <v>-11112746.67</v>
      </c>
      <c r="K43" s="18">
        <f t="shared" si="3"/>
        <v>-130269.98000000045</v>
      </c>
      <c r="L43" s="28">
        <f t="shared" si="4"/>
        <v>62.52315417332659</v>
      </c>
      <c r="M43" s="28">
        <f t="shared" si="5"/>
        <v>50.53511637028706</v>
      </c>
      <c r="N43" s="28">
        <f t="shared" si="6"/>
        <v>98.86558542871907</v>
      </c>
      <c r="O43" s="19">
        <f>G43/G56*100</f>
        <v>6.894794290380897</v>
      </c>
    </row>
    <row r="44" spans="1:15" s="19" customFormat="1" ht="15.75">
      <c r="A44" s="35" t="s">
        <v>55</v>
      </c>
      <c r="B44" s="36" t="s">
        <v>100</v>
      </c>
      <c r="C44" s="37">
        <v>11253700</v>
      </c>
      <c r="D44" s="37">
        <f>E44-C44</f>
        <v>-31.03999999910593</v>
      </c>
      <c r="E44" s="37">
        <v>11253668.96</v>
      </c>
      <c r="F44" s="37">
        <v>2863092.24</v>
      </c>
      <c r="G44" s="37">
        <v>1060000</v>
      </c>
      <c r="H44" s="38">
        <f>G44/G56*100</f>
        <v>0.6437385034395267</v>
      </c>
      <c r="I44" s="37">
        <f t="shared" si="1"/>
        <v>-10193700</v>
      </c>
      <c r="J44" s="18">
        <f t="shared" si="2"/>
        <v>-10193668.96</v>
      </c>
      <c r="K44" s="18">
        <f t="shared" si="3"/>
        <v>-1803092.2400000002</v>
      </c>
      <c r="L44" s="28">
        <f t="shared" si="4"/>
        <v>9.419124376871608</v>
      </c>
      <c r="M44" s="28">
        <f t="shared" si="5"/>
        <v>9.4191503568095</v>
      </c>
      <c r="N44" s="28">
        <f t="shared" si="6"/>
        <v>37.022907791472335</v>
      </c>
      <c r="O44" s="19">
        <f>G44/G56*100</f>
        <v>0.6437385034395267</v>
      </c>
    </row>
    <row r="45" spans="1:15" s="19" customFormat="1" ht="31.5">
      <c r="A45" s="35" t="s">
        <v>64</v>
      </c>
      <c r="B45" s="36" t="s">
        <v>65</v>
      </c>
      <c r="C45" s="37">
        <v>89200</v>
      </c>
      <c r="D45" s="37">
        <f>E45-C45</f>
        <v>-24.039999999993597</v>
      </c>
      <c r="E45" s="37">
        <v>89175.96</v>
      </c>
      <c r="F45" s="37">
        <v>5416.29</v>
      </c>
      <c r="G45" s="37">
        <v>0</v>
      </c>
      <c r="H45" s="38">
        <f>G45/G56*100</f>
        <v>0</v>
      </c>
      <c r="I45" s="37">
        <f t="shared" si="1"/>
        <v>-89200</v>
      </c>
      <c r="J45" s="18">
        <f t="shared" si="2"/>
        <v>-89175.96</v>
      </c>
      <c r="K45" s="18">
        <f t="shared" si="3"/>
        <v>-5416.29</v>
      </c>
      <c r="L45" s="28">
        <f>G45/C45*100</f>
        <v>0</v>
      </c>
      <c r="M45" s="28">
        <f t="shared" si="5"/>
        <v>0</v>
      </c>
      <c r="N45" s="28">
        <f>G45/F45*100</f>
        <v>0</v>
      </c>
      <c r="O45" s="19" t="e">
        <f>G45/G95*100</f>
        <v>#DIV/0!</v>
      </c>
    </row>
    <row r="46" spans="1:15" s="33" customFormat="1" ht="15.75">
      <c r="A46" s="51" t="s">
        <v>53</v>
      </c>
      <c r="B46" s="49" t="s">
        <v>54</v>
      </c>
      <c r="C46" s="42">
        <f>SUM(C42:C45)</f>
        <v>30952868</v>
      </c>
      <c r="D46" s="42">
        <f>SUM(D42:D45)</f>
        <v>4307508.010000001</v>
      </c>
      <c r="E46" s="42">
        <f>SUM(E42:E45)</f>
        <v>35260376.01</v>
      </c>
      <c r="F46" s="42">
        <f>SUM(F42:F45)</f>
        <v>15071221.45</v>
      </c>
      <c r="G46" s="42">
        <f>SUM(G42:G45)</f>
        <v>13132442.94</v>
      </c>
      <c r="H46" s="47">
        <f>H42+H43+H44</f>
        <v>7.975338834623186</v>
      </c>
      <c r="I46" s="42">
        <f t="shared" si="1"/>
        <v>-17820425.060000002</v>
      </c>
      <c r="J46" s="29">
        <f t="shared" si="2"/>
        <v>-22127933.07</v>
      </c>
      <c r="K46" s="29">
        <f t="shared" si="3"/>
        <v>-1938778.5099999998</v>
      </c>
      <c r="L46" s="30">
        <f t="shared" si="4"/>
        <v>42.4272249666816</v>
      </c>
      <c r="M46" s="30">
        <f t="shared" si="5"/>
        <v>37.2441942657548</v>
      </c>
      <c r="N46" s="30">
        <f t="shared" si="6"/>
        <v>87.13588997128033</v>
      </c>
      <c r="O46" s="19">
        <f>G46/G56*100</f>
        <v>7.9753388346231855</v>
      </c>
    </row>
    <row r="47" spans="1:15" s="19" customFormat="1" ht="15.75">
      <c r="A47" s="35" t="s">
        <v>56</v>
      </c>
      <c r="B47" s="36" t="s">
        <v>101</v>
      </c>
      <c r="C47" s="37">
        <v>340000</v>
      </c>
      <c r="D47" s="37">
        <f>E47-C47</f>
        <v>-50176.70000000001</v>
      </c>
      <c r="E47" s="37">
        <v>289823.3</v>
      </c>
      <c r="F47" s="37">
        <v>122282.16</v>
      </c>
      <c r="G47" s="37">
        <v>122282.16</v>
      </c>
      <c r="H47" s="38">
        <f>G47/G56*100</f>
        <v>0.07426201384504977</v>
      </c>
      <c r="I47" s="37">
        <f t="shared" si="1"/>
        <v>-217717.84</v>
      </c>
      <c r="J47" s="18">
        <f t="shared" si="2"/>
        <v>-167541.13999999998</v>
      </c>
      <c r="K47" s="18">
        <f t="shared" si="3"/>
        <v>0</v>
      </c>
      <c r="L47" s="28">
        <f t="shared" si="4"/>
        <v>35.96534117647059</v>
      </c>
      <c r="M47" s="28">
        <f t="shared" si="5"/>
        <v>42.191970072799535</v>
      </c>
      <c r="N47" s="28">
        <f t="shared" si="6"/>
        <v>100</v>
      </c>
      <c r="O47" s="19">
        <f>G47/G56*100</f>
        <v>0.07426201384504977</v>
      </c>
    </row>
    <row r="48" spans="1:15" s="33" customFormat="1" ht="15.75">
      <c r="A48" s="51" t="s">
        <v>57</v>
      </c>
      <c r="B48" s="49" t="s">
        <v>84</v>
      </c>
      <c r="C48" s="42">
        <f>SUM(C47)</f>
        <v>340000</v>
      </c>
      <c r="D48" s="42">
        <f>SUM(D47)</f>
        <v>-50176.70000000001</v>
      </c>
      <c r="E48" s="42">
        <f>SUM(E47)</f>
        <v>289823.3</v>
      </c>
      <c r="F48" s="42">
        <f>SUM(F47)</f>
        <v>122282.16</v>
      </c>
      <c r="G48" s="42">
        <f>SUM(G47)</f>
        <v>122282.16</v>
      </c>
      <c r="H48" s="47">
        <f>G48/G56*100</f>
        <v>0.07426201384504977</v>
      </c>
      <c r="I48" s="42">
        <f t="shared" si="1"/>
        <v>-217717.84</v>
      </c>
      <c r="J48" s="29">
        <f t="shared" si="2"/>
        <v>-167541.13999999998</v>
      </c>
      <c r="K48" s="29">
        <f t="shared" si="3"/>
        <v>0</v>
      </c>
      <c r="L48" s="30">
        <f t="shared" si="4"/>
        <v>35.96534117647059</v>
      </c>
      <c r="M48" s="30">
        <f t="shared" si="5"/>
        <v>42.191970072799535</v>
      </c>
      <c r="N48" s="30">
        <f t="shared" si="6"/>
        <v>100</v>
      </c>
      <c r="O48" s="19">
        <f>G48/G56*100</f>
        <v>0.07426201384504977</v>
      </c>
    </row>
    <row r="49" spans="1:15" s="19" customFormat="1" ht="31.5">
      <c r="A49" s="35" t="s">
        <v>102</v>
      </c>
      <c r="B49" s="36" t="s">
        <v>103</v>
      </c>
      <c r="C49" s="37">
        <v>666000</v>
      </c>
      <c r="D49" s="37">
        <f aca="true" t="shared" si="7" ref="D49:D54">E49-C49</f>
        <v>0</v>
      </c>
      <c r="E49" s="37">
        <v>666000</v>
      </c>
      <c r="F49" s="37">
        <v>221630</v>
      </c>
      <c r="G49" s="37">
        <v>221630</v>
      </c>
      <c r="H49" s="38">
        <f>G49/G56*100</f>
        <v>0.13459600426160592</v>
      </c>
      <c r="I49" s="37">
        <f t="shared" si="1"/>
        <v>-444370</v>
      </c>
      <c r="J49" s="18">
        <f t="shared" si="2"/>
        <v>-444370</v>
      </c>
      <c r="K49" s="18">
        <f t="shared" si="3"/>
        <v>0</v>
      </c>
      <c r="L49" s="28">
        <f t="shared" si="4"/>
        <v>33.27777777777778</v>
      </c>
      <c r="M49" s="28">
        <f t="shared" si="5"/>
        <v>33.27777777777778</v>
      </c>
      <c r="N49" s="28">
        <f t="shared" si="6"/>
        <v>100</v>
      </c>
      <c r="O49" s="19">
        <f>G49/G56*100</f>
        <v>0.13459600426160592</v>
      </c>
    </row>
    <row r="50" spans="1:15" s="33" customFormat="1" ht="31.5">
      <c r="A50" s="51" t="s">
        <v>104</v>
      </c>
      <c r="B50" s="49" t="s">
        <v>106</v>
      </c>
      <c r="C50" s="42">
        <f>C49</f>
        <v>666000</v>
      </c>
      <c r="D50" s="42">
        <f t="shared" si="7"/>
        <v>0</v>
      </c>
      <c r="E50" s="42">
        <f>E49</f>
        <v>666000</v>
      </c>
      <c r="F50" s="42">
        <f>F49</f>
        <v>221630</v>
      </c>
      <c r="G50" s="42">
        <f>SUM(G49)</f>
        <v>221630</v>
      </c>
      <c r="H50" s="47">
        <f>G50/G56*100</f>
        <v>0.13459600426160592</v>
      </c>
      <c r="I50" s="42">
        <f t="shared" si="1"/>
        <v>-444370</v>
      </c>
      <c r="J50" s="29">
        <f t="shared" si="2"/>
        <v>-444370</v>
      </c>
      <c r="K50" s="29">
        <f t="shared" si="3"/>
        <v>0</v>
      </c>
      <c r="L50" s="30">
        <f t="shared" si="4"/>
        <v>33.27777777777778</v>
      </c>
      <c r="M50" s="30">
        <f t="shared" si="5"/>
        <v>33.27777777777778</v>
      </c>
      <c r="N50" s="30">
        <f t="shared" si="6"/>
        <v>100</v>
      </c>
      <c r="O50" s="19">
        <f>G50/G56*100</f>
        <v>0.13459600426160592</v>
      </c>
    </row>
    <row r="51" spans="1:15" s="19" customFormat="1" ht="47.25" hidden="1">
      <c r="A51" s="35" t="s">
        <v>105</v>
      </c>
      <c r="B51" s="36" t="s">
        <v>107</v>
      </c>
      <c r="C51" s="37">
        <v>0</v>
      </c>
      <c r="D51" s="37">
        <f t="shared" si="7"/>
        <v>0</v>
      </c>
      <c r="E51" s="37">
        <v>0</v>
      </c>
      <c r="F51" s="37">
        <v>0</v>
      </c>
      <c r="G51" s="37">
        <v>0</v>
      </c>
      <c r="H51" s="47" t="e">
        <f>G51/G57*100</f>
        <v>#DIV/0!</v>
      </c>
      <c r="I51" s="37">
        <f t="shared" si="1"/>
        <v>0</v>
      </c>
      <c r="J51" s="18">
        <f t="shared" si="2"/>
        <v>0</v>
      </c>
      <c r="K51" s="18">
        <f t="shared" si="3"/>
        <v>0</v>
      </c>
      <c r="L51" s="28" t="e">
        <f t="shared" si="4"/>
        <v>#DIV/0!</v>
      </c>
      <c r="M51" s="28" t="e">
        <f t="shared" si="5"/>
        <v>#DIV/0!</v>
      </c>
      <c r="N51" s="28" t="e">
        <f t="shared" si="6"/>
        <v>#DIV/0!</v>
      </c>
      <c r="O51" s="19" t="e">
        <f>G51/G101*100</f>
        <v>#DIV/0!</v>
      </c>
    </row>
    <row r="52" spans="1:15" s="33" customFormat="1" ht="47.25" hidden="1">
      <c r="A52" s="51" t="s">
        <v>108</v>
      </c>
      <c r="B52" s="49" t="s">
        <v>94</v>
      </c>
      <c r="C52" s="42">
        <f>SUM(C51)</f>
        <v>0</v>
      </c>
      <c r="D52" s="37">
        <f t="shared" si="7"/>
        <v>0</v>
      </c>
      <c r="E52" s="42">
        <f>SUM(E51)</f>
        <v>0</v>
      </c>
      <c r="F52" s="42">
        <f>SUM(F51)</f>
        <v>0</v>
      </c>
      <c r="G52" s="42">
        <f>SUM(G51)</f>
        <v>0</v>
      </c>
      <c r="H52" s="47" t="e">
        <f>G52/G58*100</f>
        <v>#DIV/0!</v>
      </c>
      <c r="I52" s="37">
        <f t="shared" si="1"/>
        <v>0</v>
      </c>
      <c r="J52" s="18">
        <f t="shared" si="2"/>
        <v>0</v>
      </c>
      <c r="K52" s="18">
        <f t="shared" si="3"/>
        <v>0</v>
      </c>
      <c r="L52" s="28" t="e">
        <f t="shared" si="4"/>
        <v>#DIV/0!</v>
      </c>
      <c r="M52" s="28" t="e">
        <f t="shared" si="5"/>
        <v>#DIV/0!</v>
      </c>
      <c r="N52" s="28" t="e">
        <f t="shared" si="6"/>
        <v>#DIV/0!</v>
      </c>
      <c r="O52" s="19" t="e">
        <f>G52/G102*100</f>
        <v>#DIV/0!</v>
      </c>
    </row>
    <row r="53" spans="1:15" s="19" customFormat="1" ht="63">
      <c r="A53" s="35" t="s">
        <v>109</v>
      </c>
      <c r="B53" s="36" t="s">
        <v>110</v>
      </c>
      <c r="C53" s="37">
        <v>26263000</v>
      </c>
      <c r="D53" s="37">
        <f t="shared" si="7"/>
        <v>0</v>
      </c>
      <c r="E53" s="37">
        <v>26263000</v>
      </c>
      <c r="F53" s="37">
        <v>14420500</v>
      </c>
      <c r="G53" s="37">
        <v>14420500</v>
      </c>
      <c r="H53" s="38">
        <f>G53/G56*100</f>
        <v>8.757576498914805</v>
      </c>
      <c r="I53" s="37">
        <f t="shared" si="1"/>
        <v>-11842500</v>
      </c>
      <c r="J53" s="18">
        <f t="shared" si="2"/>
        <v>-11842500</v>
      </c>
      <c r="K53" s="18">
        <f t="shared" si="3"/>
        <v>0</v>
      </c>
      <c r="L53" s="28">
        <f t="shared" si="4"/>
        <v>54.90804553935193</v>
      </c>
      <c r="M53" s="28">
        <f t="shared" si="5"/>
        <v>54.90804553935193</v>
      </c>
      <c r="N53" s="28">
        <f t="shared" si="6"/>
        <v>100</v>
      </c>
      <c r="O53" s="19">
        <f>G53/G56*100</f>
        <v>8.757576498914805</v>
      </c>
    </row>
    <row r="54" spans="1:15" s="19" customFormat="1" ht="38.25" customHeight="1" hidden="1">
      <c r="A54" s="35" t="s">
        <v>122</v>
      </c>
      <c r="B54" s="36" t="s">
        <v>123</v>
      </c>
      <c r="C54" s="37">
        <v>0</v>
      </c>
      <c r="D54" s="37">
        <f t="shared" si="7"/>
        <v>0</v>
      </c>
      <c r="E54" s="37">
        <v>0</v>
      </c>
      <c r="F54" s="37">
        <v>0</v>
      </c>
      <c r="G54" s="37">
        <v>0</v>
      </c>
      <c r="H54" s="47" t="e">
        <f>G54/G60*100</f>
        <v>#DIV/0!</v>
      </c>
      <c r="I54" s="37">
        <f t="shared" si="1"/>
        <v>0</v>
      </c>
      <c r="J54" s="18">
        <f t="shared" si="2"/>
        <v>0</v>
      </c>
      <c r="K54" s="18">
        <f t="shared" si="3"/>
        <v>0</v>
      </c>
      <c r="L54" s="28">
        <v>0</v>
      </c>
      <c r="M54" s="28">
        <v>0</v>
      </c>
      <c r="N54" s="28">
        <v>0</v>
      </c>
      <c r="O54" s="19" t="e">
        <f>G54/G104*100</f>
        <v>#DIV/0!</v>
      </c>
    </row>
    <row r="55" spans="1:15" s="33" customFormat="1" ht="63">
      <c r="A55" s="51" t="s">
        <v>111</v>
      </c>
      <c r="B55" s="49" t="s">
        <v>112</v>
      </c>
      <c r="C55" s="42">
        <f>SUM(C53:C54)</f>
        <v>26263000</v>
      </c>
      <c r="D55" s="42">
        <f>SUM(D53:D54)</f>
        <v>0</v>
      </c>
      <c r="E55" s="42">
        <f>SUM(E53:E54)</f>
        <v>26263000</v>
      </c>
      <c r="F55" s="42">
        <f>SUM(F53:F54)</f>
        <v>14420500</v>
      </c>
      <c r="G55" s="42">
        <f>SUM(G53:G54)</f>
        <v>14420500</v>
      </c>
      <c r="H55" s="47">
        <f>G55/G56*100</f>
        <v>8.757576498914805</v>
      </c>
      <c r="I55" s="42">
        <f t="shared" si="1"/>
        <v>-11842500</v>
      </c>
      <c r="J55" s="29">
        <f t="shared" si="2"/>
        <v>-11842500</v>
      </c>
      <c r="K55" s="29">
        <f t="shared" si="3"/>
        <v>0</v>
      </c>
      <c r="L55" s="30">
        <f t="shared" si="4"/>
        <v>54.90804553935193</v>
      </c>
      <c r="M55" s="30">
        <f t="shared" si="5"/>
        <v>54.90804553935193</v>
      </c>
      <c r="N55" s="30">
        <f t="shared" si="6"/>
        <v>100</v>
      </c>
      <c r="O55" s="19">
        <f>G55/G56*100</f>
        <v>8.757576498914805</v>
      </c>
    </row>
    <row r="56" spans="1:15" s="33" customFormat="1" ht="15.75">
      <c r="A56" s="52" t="s">
        <v>0</v>
      </c>
      <c r="B56" s="50"/>
      <c r="C56" s="43">
        <f>C55+C52+C50+C48+C46+C41+C38+C35+C29+C27+C23+C14+C17</f>
        <v>324649423.73</v>
      </c>
      <c r="D56" s="43">
        <f>D55+D52+D50+D48+D46+D41+D38+D35+D29+D27+D23+D14+D17</f>
        <v>71912213.42</v>
      </c>
      <c r="E56" s="43">
        <f>E55+E52+E50+E48+E46+E41+E38+E35+E29+E27+E23+E14+E17</f>
        <v>396561637.15</v>
      </c>
      <c r="F56" s="43">
        <f>F55+F52+F50+F48+F46+F41+F38+F35+F29+F27+F23+F14+F17</f>
        <v>167499572.01</v>
      </c>
      <c r="G56" s="43">
        <f>G55+G52+G50+G48+G46+G41+G38+G35+G29+G27+G23+G14+G17</f>
        <v>164663134.85000005</v>
      </c>
      <c r="H56" s="47">
        <f>H55+H50+H48+H46+H38+H35+H27+H23+H14+H17+H41</f>
        <v>99.99999999999997</v>
      </c>
      <c r="I56" s="42">
        <f t="shared" si="1"/>
        <v>-159986288.87999997</v>
      </c>
      <c r="J56" s="29">
        <f t="shared" si="2"/>
        <v>-231898502.29999992</v>
      </c>
      <c r="K56" s="29">
        <f t="shared" si="3"/>
        <v>-2836437.159999937</v>
      </c>
      <c r="L56" s="30">
        <f t="shared" si="4"/>
        <v>50.72029174058994</v>
      </c>
      <c r="M56" s="30">
        <f t="shared" si="5"/>
        <v>41.52270906318555</v>
      </c>
      <c r="N56" s="30">
        <f t="shared" si="6"/>
        <v>98.30660035368294</v>
      </c>
      <c r="O56" s="19">
        <f>G56/G56*100</f>
        <v>100</v>
      </c>
    </row>
    <row r="57" spans="1:9" s="19" customFormat="1" ht="12.75" customHeight="1">
      <c r="A57" s="39"/>
      <c r="B57" s="39"/>
      <c r="C57" s="39"/>
      <c r="D57" s="39"/>
      <c r="E57" s="39"/>
      <c r="F57" s="39"/>
      <c r="G57" s="39"/>
      <c r="H57" s="46"/>
      <c r="I57" s="39"/>
    </row>
    <row r="58" spans="1:9" s="19" customFormat="1" ht="12.75" customHeight="1">
      <c r="A58" s="39"/>
      <c r="B58" s="39"/>
      <c r="C58" s="39"/>
      <c r="D58" s="48"/>
      <c r="E58" s="39"/>
      <c r="F58" s="39"/>
      <c r="G58" s="39"/>
      <c r="H58" s="55"/>
      <c r="I58" s="39"/>
    </row>
    <row r="59" spans="1:9" s="19" customFormat="1" ht="12.75" customHeight="1">
      <c r="A59" s="39"/>
      <c r="B59" s="39"/>
      <c r="C59" s="39"/>
      <c r="D59" s="46"/>
      <c r="E59" s="39"/>
      <c r="F59" s="39"/>
      <c r="G59" s="39"/>
      <c r="H59" s="55"/>
      <c r="I59" s="39"/>
    </row>
    <row r="60" spans="1:9" s="19" customFormat="1" ht="12.75" customHeight="1">
      <c r="A60" s="39"/>
      <c r="B60" s="39"/>
      <c r="C60" s="39"/>
      <c r="D60" s="48"/>
      <c r="E60" s="39"/>
      <c r="F60" s="39"/>
      <c r="G60" s="39"/>
      <c r="H60" s="39"/>
      <c r="I60" s="39"/>
    </row>
    <row r="61" spans="1:9" s="19" customFormat="1" ht="12.75" customHeight="1">
      <c r="A61" s="39"/>
      <c r="B61" s="39"/>
      <c r="C61" s="39"/>
      <c r="D61" s="39"/>
      <c r="E61" s="39"/>
      <c r="F61" s="39"/>
      <c r="G61" s="39"/>
      <c r="H61" s="39"/>
      <c r="I61" s="39"/>
    </row>
    <row r="62" spans="1:9" s="19" customFormat="1" ht="12.75" customHeight="1">
      <c r="A62" s="39"/>
      <c r="B62" s="39"/>
      <c r="C62" s="39"/>
      <c r="D62" s="39"/>
      <c r="E62" s="39"/>
      <c r="F62" s="39"/>
      <c r="G62" s="39"/>
      <c r="H62" s="39"/>
      <c r="I62" s="39"/>
    </row>
    <row r="63" spans="1:9" s="19" customFormat="1" ht="12.75" customHeight="1">
      <c r="A63" s="39"/>
      <c r="B63" s="39"/>
      <c r="C63" s="39"/>
      <c r="D63" s="39"/>
      <c r="E63" s="39"/>
      <c r="F63" s="39"/>
      <c r="G63" s="39"/>
      <c r="H63" s="39"/>
      <c r="I63" s="39"/>
    </row>
    <row r="64" spans="1:9" s="19" customFormat="1" ht="12.75" customHeight="1">
      <c r="A64" s="39"/>
      <c r="B64" s="39"/>
      <c r="C64" s="39"/>
      <c r="D64" s="39"/>
      <c r="E64" s="39"/>
      <c r="F64" s="39"/>
      <c r="G64" s="39"/>
      <c r="H64" s="39"/>
      <c r="I64" s="39"/>
    </row>
    <row r="65" spans="1:9" s="19" customFormat="1" ht="12.75" customHeight="1">
      <c r="A65" s="39"/>
      <c r="B65" s="39"/>
      <c r="C65" s="39"/>
      <c r="D65" s="39"/>
      <c r="E65" s="39"/>
      <c r="F65" s="39"/>
      <c r="G65" s="39"/>
      <c r="H65" s="39"/>
      <c r="I65" s="39"/>
    </row>
    <row r="66" spans="1:9" s="19" customFormat="1" ht="12.75" customHeight="1">
      <c r="A66" s="39"/>
      <c r="B66" s="39"/>
      <c r="C66" s="39"/>
      <c r="D66" s="39"/>
      <c r="E66" s="39"/>
      <c r="F66" s="39"/>
      <c r="G66" s="39"/>
      <c r="H66" s="39"/>
      <c r="I66" s="39"/>
    </row>
    <row r="67" spans="1:9" s="19" customFormat="1" ht="12.75" customHeight="1">
      <c r="A67" s="39"/>
      <c r="B67" s="39"/>
      <c r="C67" s="39"/>
      <c r="D67" s="39"/>
      <c r="E67" s="39"/>
      <c r="F67" s="39"/>
      <c r="G67" s="39"/>
      <c r="H67" s="39"/>
      <c r="I67" s="39"/>
    </row>
    <row r="68" spans="1:9" s="19" customFormat="1" ht="12.75" customHeight="1">
      <c r="A68" s="39"/>
      <c r="B68" s="39"/>
      <c r="C68" s="39"/>
      <c r="D68" s="39"/>
      <c r="E68" s="39"/>
      <c r="F68" s="39"/>
      <c r="G68" s="39"/>
      <c r="H68" s="39"/>
      <c r="I68" s="39"/>
    </row>
    <row r="69" spans="1:9" s="19" customFormat="1" ht="12.75" customHeight="1">
      <c r="A69" s="39"/>
      <c r="B69" s="39"/>
      <c r="C69" s="39"/>
      <c r="D69" s="39"/>
      <c r="E69" s="39"/>
      <c r="F69" s="39"/>
      <c r="G69" s="39"/>
      <c r="H69" s="39"/>
      <c r="I69" s="39"/>
    </row>
    <row r="70" spans="1:9" s="19" customFormat="1" ht="12.75" customHeight="1">
      <c r="A70" s="39"/>
      <c r="B70" s="39"/>
      <c r="C70" s="39"/>
      <c r="D70" s="39"/>
      <c r="E70" s="39"/>
      <c r="F70" s="39"/>
      <c r="G70" s="39"/>
      <c r="H70" s="39"/>
      <c r="I70" s="39"/>
    </row>
    <row r="71" spans="1:9" s="19" customFormat="1" ht="12.75" customHeight="1">
      <c r="A71" s="39"/>
      <c r="B71" s="39"/>
      <c r="C71" s="39"/>
      <c r="D71" s="39"/>
      <c r="E71" s="39"/>
      <c r="F71" s="39"/>
      <c r="G71" s="39"/>
      <c r="H71" s="39"/>
      <c r="I71" s="39"/>
    </row>
    <row r="72" spans="1:9" s="19" customFormat="1" ht="12.75" customHeight="1">
      <c r="A72" s="39"/>
      <c r="B72" s="39"/>
      <c r="C72" s="39"/>
      <c r="D72" s="39"/>
      <c r="E72" s="39"/>
      <c r="F72" s="39"/>
      <c r="G72" s="39"/>
      <c r="H72" s="39"/>
      <c r="I72" s="39"/>
    </row>
    <row r="73" spans="1:9" s="19" customFormat="1" ht="12.75" customHeight="1">
      <c r="A73" s="39"/>
      <c r="B73" s="39"/>
      <c r="C73" s="39"/>
      <c r="D73" s="39"/>
      <c r="E73" s="39"/>
      <c r="F73" s="39"/>
      <c r="G73" s="39"/>
      <c r="H73" s="39"/>
      <c r="I73" s="39"/>
    </row>
    <row r="74" spans="1:9" s="19" customFormat="1" ht="12.75" customHeight="1">
      <c r="A74" s="39"/>
      <c r="B74" s="39"/>
      <c r="C74" s="39"/>
      <c r="D74" s="39"/>
      <c r="E74" s="39"/>
      <c r="F74" s="39"/>
      <c r="G74" s="39"/>
      <c r="H74" s="39"/>
      <c r="I74" s="39"/>
    </row>
    <row r="75" spans="1:9" s="19" customFormat="1" ht="12.75" customHeight="1">
      <c r="A75" s="39"/>
      <c r="B75" s="39"/>
      <c r="C75" s="39"/>
      <c r="D75" s="39"/>
      <c r="E75" s="39"/>
      <c r="F75" s="39"/>
      <c r="G75" s="39"/>
      <c r="H75" s="39"/>
      <c r="I75" s="39"/>
    </row>
    <row r="76" spans="1:9" s="19" customFormat="1" ht="12.75" customHeight="1">
      <c r="A76" s="39"/>
      <c r="B76" s="39"/>
      <c r="C76" s="39"/>
      <c r="D76" s="39"/>
      <c r="E76" s="39"/>
      <c r="F76" s="39"/>
      <c r="G76" s="39"/>
      <c r="H76" s="39"/>
      <c r="I76" s="39"/>
    </row>
    <row r="77" spans="1:9" s="19" customFormat="1" ht="12.75" customHeight="1">
      <c r="A77" s="39"/>
      <c r="B77" s="39"/>
      <c r="C77" s="39"/>
      <c r="D77" s="39"/>
      <c r="E77" s="39"/>
      <c r="F77" s="39"/>
      <c r="G77" s="39"/>
      <c r="H77" s="39"/>
      <c r="I77" s="39"/>
    </row>
    <row r="78" spans="1:9" s="19" customFormat="1" ht="12.75" customHeight="1">
      <c r="A78" s="39"/>
      <c r="B78" s="39"/>
      <c r="C78" s="39"/>
      <c r="D78" s="39"/>
      <c r="E78" s="39"/>
      <c r="F78" s="39"/>
      <c r="G78" s="39"/>
      <c r="H78" s="39"/>
      <c r="I78" s="39"/>
    </row>
    <row r="79" spans="1:9" s="19" customFormat="1" ht="12.75" customHeight="1">
      <c r="A79" s="39"/>
      <c r="B79" s="39"/>
      <c r="C79" s="39"/>
      <c r="D79" s="39"/>
      <c r="E79" s="39"/>
      <c r="F79" s="39"/>
      <c r="G79" s="39"/>
      <c r="H79" s="39"/>
      <c r="I79" s="39"/>
    </row>
    <row r="80" spans="1:9" s="19" customFormat="1" ht="12.75" customHeight="1">
      <c r="A80" s="39"/>
      <c r="B80" s="39"/>
      <c r="C80" s="39"/>
      <c r="D80" s="39"/>
      <c r="E80" s="39"/>
      <c r="F80" s="39"/>
      <c r="G80" s="39"/>
      <c r="H80" s="39"/>
      <c r="I80" s="39"/>
    </row>
    <row r="81" spans="1:9" s="19" customFormat="1" ht="12.75" customHeight="1">
      <c r="A81" s="39"/>
      <c r="B81" s="39"/>
      <c r="C81" s="39"/>
      <c r="D81" s="39"/>
      <c r="E81" s="39"/>
      <c r="F81" s="39"/>
      <c r="G81" s="39"/>
      <c r="H81" s="39"/>
      <c r="I81" s="39"/>
    </row>
    <row r="82" spans="1:9" s="19" customFormat="1" ht="12.75" customHeight="1">
      <c r="A82" s="39"/>
      <c r="B82" s="39"/>
      <c r="C82" s="39"/>
      <c r="D82" s="39"/>
      <c r="E82" s="39"/>
      <c r="F82" s="39"/>
      <c r="G82" s="39"/>
      <c r="H82" s="39"/>
      <c r="I82" s="39"/>
    </row>
    <row r="83" spans="1:9" s="19" customFormat="1" ht="12.75" customHeight="1">
      <c r="A83" s="39"/>
      <c r="B83" s="39"/>
      <c r="C83" s="39"/>
      <c r="D83" s="39"/>
      <c r="E83" s="39"/>
      <c r="F83" s="39"/>
      <c r="G83" s="39"/>
      <c r="H83" s="39"/>
      <c r="I83" s="39"/>
    </row>
    <row r="84" spans="1:9" s="19" customFormat="1" ht="12.75" customHeight="1">
      <c r="A84" s="39"/>
      <c r="B84" s="39"/>
      <c r="C84" s="39"/>
      <c r="D84" s="39"/>
      <c r="E84" s="39"/>
      <c r="F84" s="39"/>
      <c r="G84" s="39"/>
      <c r="H84" s="39"/>
      <c r="I84" s="39"/>
    </row>
    <row r="85" spans="1:9" s="19" customFormat="1" ht="12.75" customHeight="1">
      <c r="A85" s="39"/>
      <c r="B85" s="39"/>
      <c r="C85" s="39"/>
      <c r="D85" s="39"/>
      <c r="E85" s="39"/>
      <c r="F85" s="39"/>
      <c r="G85" s="39"/>
      <c r="H85" s="39"/>
      <c r="I85" s="39"/>
    </row>
    <row r="86" spans="1:9" s="19" customFormat="1" ht="12.75" customHeight="1">
      <c r="A86" s="39"/>
      <c r="B86" s="39"/>
      <c r="C86" s="39"/>
      <c r="D86" s="39"/>
      <c r="E86" s="39"/>
      <c r="F86" s="39"/>
      <c r="G86" s="39"/>
      <c r="H86" s="39"/>
      <c r="I86" s="39"/>
    </row>
    <row r="87" spans="1:9" s="19" customFormat="1" ht="12.75" customHeight="1">
      <c r="A87" s="39"/>
      <c r="B87" s="39"/>
      <c r="C87" s="39"/>
      <c r="D87" s="39"/>
      <c r="E87" s="39"/>
      <c r="F87" s="39"/>
      <c r="G87" s="39"/>
      <c r="H87" s="39"/>
      <c r="I87" s="39"/>
    </row>
    <row r="88" spans="1:9" s="19" customFormat="1" ht="12.75" customHeight="1">
      <c r="A88" s="39"/>
      <c r="B88" s="39"/>
      <c r="C88" s="39"/>
      <c r="D88" s="39"/>
      <c r="E88" s="39"/>
      <c r="F88" s="39"/>
      <c r="G88" s="39"/>
      <c r="H88" s="39"/>
      <c r="I88" s="39"/>
    </row>
    <row r="89" spans="1:9" s="19" customFormat="1" ht="12.75" customHeight="1">
      <c r="A89" s="39"/>
      <c r="B89" s="39"/>
      <c r="C89" s="39"/>
      <c r="D89" s="39"/>
      <c r="E89" s="39"/>
      <c r="F89" s="39"/>
      <c r="G89" s="39"/>
      <c r="H89" s="39"/>
      <c r="I89" s="39"/>
    </row>
    <row r="90" spans="1:9" s="19" customFormat="1" ht="12.75" customHeight="1">
      <c r="A90" s="39"/>
      <c r="B90" s="39"/>
      <c r="C90" s="39"/>
      <c r="D90" s="39"/>
      <c r="E90" s="39"/>
      <c r="F90" s="39"/>
      <c r="G90" s="39"/>
      <c r="H90" s="39"/>
      <c r="I90" s="39"/>
    </row>
    <row r="91" spans="1:9" s="19" customFormat="1" ht="12.75" customHeight="1">
      <c r="A91" s="39"/>
      <c r="B91" s="39"/>
      <c r="C91" s="39"/>
      <c r="D91" s="39"/>
      <c r="E91" s="39"/>
      <c r="F91" s="39"/>
      <c r="G91" s="39"/>
      <c r="H91" s="39"/>
      <c r="I91" s="39"/>
    </row>
    <row r="92" spans="1:9" s="19" customFormat="1" ht="12.75" customHeight="1">
      <c r="A92" s="39"/>
      <c r="B92" s="39"/>
      <c r="C92" s="39"/>
      <c r="D92" s="39"/>
      <c r="E92" s="39"/>
      <c r="F92" s="39"/>
      <c r="G92" s="39"/>
      <c r="H92" s="39"/>
      <c r="I92" s="39"/>
    </row>
    <row r="93" spans="1:9" s="19" customFormat="1" ht="12.75" customHeight="1">
      <c r="A93" s="39"/>
      <c r="B93" s="39"/>
      <c r="C93" s="39"/>
      <c r="D93" s="39"/>
      <c r="E93" s="39"/>
      <c r="F93" s="39"/>
      <c r="G93" s="39"/>
      <c r="H93" s="39"/>
      <c r="I93" s="39"/>
    </row>
    <row r="94" spans="1:9" s="19" customFormat="1" ht="12.75" customHeight="1">
      <c r="A94" s="39"/>
      <c r="B94" s="39"/>
      <c r="C94" s="39"/>
      <c r="D94" s="39"/>
      <c r="E94" s="39"/>
      <c r="F94" s="39"/>
      <c r="G94" s="39"/>
      <c r="H94" s="39"/>
      <c r="I94" s="39"/>
    </row>
    <row r="95" spans="1:9" s="19" customFormat="1" ht="12.75" customHeight="1">
      <c r="A95" s="39"/>
      <c r="B95" s="39"/>
      <c r="C95" s="39"/>
      <c r="D95" s="39"/>
      <c r="E95" s="39"/>
      <c r="F95" s="39"/>
      <c r="G95" s="39"/>
      <c r="H95" s="39"/>
      <c r="I95" s="39"/>
    </row>
    <row r="96" spans="1:9" s="19" customFormat="1" ht="12.75" customHeight="1">
      <c r="A96" s="39"/>
      <c r="B96" s="39"/>
      <c r="C96" s="39"/>
      <c r="D96" s="39"/>
      <c r="E96" s="39"/>
      <c r="F96" s="39"/>
      <c r="G96" s="39"/>
      <c r="H96" s="39"/>
      <c r="I96" s="39"/>
    </row>
    <row r="97" spans="1:9" s="19" customFormat="1" ht="12.75" customHeight="1">
      <c r="A97" s="39"/>
      <c r="B97" s="39"/>
      <c r="C97" s="39"/>
      <c r="D97" s="39"/>
      <c r="E97" s="39"/>
      <c r="F97" s="39"/>
      <c r="G97" s="39"/>
      <c r="H97" s="39"/>
      <c r="I97" s="39"/>
    </row>
    <row r="98" spans="1:9" s="19" customFormat="1" ht="12.75" customHeight="1">
      <c r="A98" s="39"/>
      <c r="B98" s="39"/>
      <c r="C98" s="39"/>
      <c r="D98" s="39"/>
      <c r="E98" s="39"/>
      <c r="F98" s="39"/>
      <c r="G98" s="39"/>
      <c r="H98" s="39"/>
      <c r="I98" s="39"/>
    </row>
    <row r="99" spans="1:9" s="19" customFormat="1" ht="12.75" customHeight="1">
      <c r="A99" s="39"/>
      <c r="B99" s="39"/>
      <c r="C99" s="39"/>
      <c r="D99" s="39"/>
      <c r="E99" s="39"/>
      <c r="F99" s="39"/>
      <c r="G99" s="39"/>
      <c r="H99" s="39"/>
      <c r="I99" s="39"/>
    </row>
    <row r="100" spans="1:9" s="19" customFormat="1" ht="12.75" customHeight="1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s="19" customFormat="1" ht="12.75" customHeight="1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s="19" customFormat="1" ht="12.75" customHeight="1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s="19" customFormat="1" ht="12.75" customHeight="1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s="19" customFormat="1" ht="12.75" customHeight="1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s="19" customFormat="1" ht="12.75" customHeight="1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s="19" customFormat="1" ht="12.75" customHeight="1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s="19" customFormat="1" ht="12.75" customHeight="1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s="19" customFormat="1" ht="12.75" customHeight="1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s="19" customFormat="1" ht="12.75" customHeight="1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s="19" customFormat="1" ht="12.75" customHeight="1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s="19" customFormat="1" ht="12.75" customHeight="1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s="19" customFormat="1" ht="12.75" customHeight="1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s="19" customFormat="1" ht="12.75" customHeight="1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s="19" customFormat="1" ht="12.75" customHeight="1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s="19" customFormat="1" ht="12.75" customHeight="1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s="19" customFormat="1" ht="12.75" customHeight="1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s="19" customFormat="1" ht="12.75" customHeight="1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s="19" customFormat="1" ht="12.75" customHeight="1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s="19" customFormat="1" ht="12.75" customHeight="1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s="19" customFormat="1" ht="12.75" customHeight="1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s="19" customFormat="1" ht="12.75" customHeight="1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s="19" customFormat="1" ht="12.75" customHeight="1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s="19" customFormat="1" ht="12.75" customHeight="1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s="19" customFormat="1" ht="12.75" customHeight="1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s="19" customFormat="1" ht="12.75" customHeight="1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s="19" customFormat="1" ht="12.75" customHeight="1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s="19" customFormat="1" ht="12.75" customHeight="1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s="19" customFormat="1" ht="12.75" customHeight="1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s="19" customFormat="1" ht="12.75" customHeight="1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s="19" customFormat="1" ht="12.75" customHeight="1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s="19" customFormat="1" ht="12.75" customHeight="1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s="19" customFormat="1" ht="12.75" customHeight="1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s="19" customFormat="1" ht="12.75" customHeight="1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s="19" customFormat="1" ht="12.75" customHeight="1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s="19" customFormat="1" ht="12.75" customHeight="1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s="19" customFormat="1" ht="12.75" customHeight="1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s="19" customFormat="1" ht="12.75" customHeight="1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s="19" customFormat="1" ht="12.75" customHeight="1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s="19" customFormat="1" ht="12.75" customHeight="1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s="19" customFormat="1" ht="12.75" customHeight="1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s="19" customFormat="1" ht="12.75" customHeight="1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s="19" customFormat="1" ht="12.75" customHeight="1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s="19" customFormat="1" ht="12.75" customHeight="1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s="19" customFormat="1" ht="12.75" customHeight="1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s="19" customFormat="1" ht="12.75" customHeight="1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s="19" customFormat="1" ht="12.75" customHeight="1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s="19" customFormat="1" ht="12.75" customHeight="1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s="19" customFormat="1" ht="12.75" customHeight="1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s="19" customFormat="1" ht="12.75" customHeight="1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s="19" customFormat="1" ht="12.75" customHeight="1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s="19" customFormat="1" ht="12.75" customHeight="1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s="19" customFormat="1" ht="12.75" customHeight="1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s="19" customFormat="1" ht="12.75" customHeight="1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s="19" customFormat="1" ht="12.75" customHeight="1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s="19" customFormat="1" ht="12.75" customHeight="1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s="19" customFormat="1" ht="12.75" customHeight="1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s="19" customFormat="1" ht="12.75" customHeight="1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s="19" customFormat="1" ht="12.75" customHeight="1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s="19" customFormat="1" ht="12.75" customHeight="1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s="19" customFormat="1" ht="12.75" customHeight="1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s="19" customFormat="1" ht="12.75" customHeight="1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s="19" customFormat="1" ht="12.75" customHeight="1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s="19" customFormat="1" ht="12.75" customHeight="1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s="19" customFormat="1" ht="12.75" customHeight="1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s="19" customFormat="1" ht="12.75" customHeight="1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s="19" customFormat="1" ht="12.75" customHeight="1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s="19" customFormat="1" ht="12.75" customHeight="1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s="19" customFormat="1" ht="12.75" customHeight="1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s="19" customFormat="1" ht="12.75" customHeight="1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s="19" customFormat="1" ht="12.75" customHeight="1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s="19" customFormat="1" ht="12.75" customHeight="1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s="19" customFormat="1" ht="12.75" customHeight="1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s="19" customFormat="1" ht="12.75" customHeight="1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s="19" customFormat="1" ht="12.75" customHeight="1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s="19" customFormat="1" ht="12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s="19" customFormat="1" ht="12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s="19" customFormat="1" ht="12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s="19" customFormat="1" ht="12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s="19" customFormat="1" ht="12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s="19" customFormat="1" ht="12.75" customHeight="1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s="19" customFormat="1" ht="12.75" customHeight="1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s="19" customFormat="1" ht="12.75" customHeight="1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s="19" customFormat="1" ht="12.75" customHeight="1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s="19" customFormat="1" ht="12.75" customHeight="1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s="19" customFormat="1" ht="12.75" customHeight="1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s="19" customFormat="1" ht="12.75" customHeight="1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s="19" customFormat="1" ht="12.75" customHeight="1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s="19" customFormat="1" ht="12.75" customHeight="1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s="19" customFormat="1" ht="12.75" customHeight="1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s="19" customFormat="1" ht="12.75" customHeight="1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s="19" customFormat="1" ht="12.75" customHeight="1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s="19" customFormat="1" ht="12.75" customHeight="1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s="19" customFormat="1" ht="12.75" customHeight="1">
      <c r="A193" s="39"/>
      <c r="B193" s="39"/>
      <c r="C193" s="39"/>
      <c r="D193" s="39"/>
      <c r="E193" s="39"/>
      <c r="F193" s="39"/>
      <c r="G193" s="39"/>
      <c r="H193" s="39"/>
      <c r="I193" s="39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N162"/>
  <sheetViews>
    <sheetView zoomScale="75" zoomScaleNormal="75" zoomScalePageLayoutView="0" workbookViewId="0" topLeftCell="A7">
      <selection activeCell="G65" sqref="G65"/>
    </sheetView>
  </sheetViews>
  <sheetFormatPr defaultColWidth="9.140625" defaultRowHeight="12.75"/>
  <cols>
    <col min="1" max="1" width="6.7109375" style="44" customWidth="1"/>
    <col min="2" max="2" width="34.57421875" style="44" customWidth="1"/>
    <col min="3" max="3" width="13.421875" style="44" customWidth="1"/>
    <col min="4" max="4" width="14.140625" style="44" customWidth="1"/>
    <col min="5" max="5" width="16.8515625" style="44" customWidth="1"/>
    <col min="6" max="6" width="13.57421875" style="44" customWidth="1"/>
    <col min="7" max="7" width="13.421875" style="44" customWidth="1"/>
    <col min="8" max="8" width="13.421875" style="1" customWidth="1"/>
    <col min="9" max="9" width="13.8515625" style="1" customWidth="1"/>
    <col min="10" max="10" width="15.28125" style="1" customWidth="1"/>
    <col min="11" max="11" width="13.57421875" style="1" customWidth="1"/>
    <col min="12" max="16384" width="9.140625" style="1" customWidth="1"/>
  </cols>
  <sheetData>
    <row r="4" spans="1:14" ht="15.75" customHeight="1">
      <c r="A4" s="61" t="s">
        <v>36</v>
      </c>
      <c r="B4" s="61"/>
      <c r="C4" s="63"/>
      <c r="D4" s="61"/>
      <c r="E4" s="63"/>
      <c r="F4" s="63"/>
      <c r="G4" s="63"/>
      <c r="H4" s="61"/>
      <c r="I4" s="61"/>
      <c r="J4" s="61"/>
      <c r="K4" s="63"/>
      <c r="L4" s="63"/>
      <c r="M4" s="63"/>
      <c r="N4" s="63"/>
    </row>
    <row r="5" spans="1:14" ht="19.5" customHeight="1">
      <c r="A5" s="60" t="s">
        <v>161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2.75">
      <c r="A6" s="62"/>
      <c r="B6" s="62"/>
      <c r="C6" s="62"/>
      <c r="D6" s="62"/>
      <c r="E6" s="62"/>
      <c r="F6" s="62"/>
      <c r="G6" s="45"/>
      <c r="H6" s="4"/>
      <c r="N6" s="5" t="s">
        <v>88</v>
      </c>
    </row>
    <row r="7" spans="1:14" ht="54.75" customHeight="1">
      <c r="A7" s="40" t="s">
        <v>1</v>
      </c>
      <c r="B7" s="40" t="s">
        <v>2</v>
      </c>
      <c r="C7" s="40" t="s">
        <v>135</v>
      </c>
      <c r="D7" s="40" t="s">
        <v>85</v>
      </c>
      <c r="E7" s="40" t="s">
        <v>136</v>
      </c>
      <c r="F7" s="40" t="s">
        <v>159</v>
      </c>
      <c r="G7" s="40" t="s">
        <v>143</v>
      </c>
      <c r="H7" s="10" t="s">
        <v>66</v>
      </c>
      <c r="I7" s="10" t="s">
        <v>86</v>
      </c>
      <c r="J7" s="10" t="s">
        <v>87</v>
      </c>
      <c r="K7" s="10" t="s">
        <v>160</v>
      </c>
      <c r="L7" s="10" t="s">
        <v>137</v>
      </c>
      <c r="M7" s="10" t="s">
        <v>138</v>
      </c>
      <c r="N7" s="10" t="s">
        <v>145</v>
      </c>
    </row>
    <row r="8" spans="1:14" ht="12.75">
      <c r="A8" s="41" t="s">
        <v>67</v>
      </c>
      <c r="B8" s="41" t="s">
        <v>68</v>
      </c>
      <c r="C8" s="41" t="s">
        <v>69</v>
      </c>
      <c r="D8" s="41" t="s">
        <v>70</v>
      </c>
      <c r="E8" s="41" t="s">
        <v>71</v>
      </c>
      <c r="F8" s="41" t="s">
        <v>72</v>
      </c>
      <c r="G8" s="41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4" s="2" customFormat="1" ht="47.25">
      <c r="A9" s="35" t="s">
        <v>3</v>
      </c>
      <c r="B9" s="36" t="s">
        <v>115</v>
      </c>
      <c r="C9" s="37">
        <v>570000</v>
      </c>
      <c r="D9" s="37">
        <f>E9-C9</f>
        <v>-10869.099999999977</v>
      </c>
      <c r="E9" s="37">
        <v>559130.9</v>
      </c>
      <c r="F9" s="37">
        <v>274490.71</v>
      </c>
      <c r="G9" s="37">
        <v>274490.71</v>
      </c>
      <c r="H9" s="13">
        <f>G9/G33*100</f>
        <v>11.475852669764784</v>
      </c>
      <c r="I9" s="16">
        <f>G9-C9</f>
        <v>-295509.29</v>
      </c>
      <c r="J9" s="16">
        <f>G9-E9</f>
        <v>-284640.19</v>
      </c>
      <c r="K9" s="16">
        <f>G9-F9</f>
        <v>0</v>
      </c>
      <c r="L9" s="13">
        <f>G9/C9*100</f>
        <v>48.156264912280704</v>
      </c>
      <c r="M9" s="13">
        <f>G9/E9*100</f>
        <v>49.09238784692458</v>
      </c>
      <c r="N9" s="13">
        <f>G9/F9*100</f>
        <v>100</v>
      </c>
    </row>
    <row r="10" spans="1:14" s="2" customFormat="1" ht="94.5">
      <c r="A10" s="35" t="s">
        <v>4</v>
      </c>
      <c r="B10" s="36" t="s">
        <v>116</v>
      </c>
      <c r="C10" s="37">
        <v>1939045</v>
      </c>
      <c r="D10" s="37">
        <f aca="true" t="shared" si="0" ref="D10:D29">E10-C10</f>
        <v>72576.37000000011</v>
      </c>
      <c r="E10" s="37">
        <v>2011621.37</v>
      </c>
      <c r="F10" s="37">
        <v>1156672.15</v>
      </c>
      <c r="G10" s="37">
        <v>1156472.15</v>
      </c>
      <c r="H10" s="13">
        <f>G10/G33*100</f>
        <v>48.34955620205186</v>
      </c>
      <c r="I10" s="16">
        <f aca="true" t="shared" si="1" ref="I10:I33">G10-C10</f>
        <v>-782572.8500000001</v>
      </c>
      <c r="J10" s="16">
        <f aca="true" t="shared" si="2" ref="J10:J33">G10-E10</f>
        <v>-855149.2200000002</v>
      </c>
      <c r="K10" s="16">
        <f aca="true" t="shared" si="3" ref="K10:K33">G10-F10</f>
        <v>-200</v>
      </c>
      <c r="L10" s="13">
        <f aca="true" t="shared" si="4" ref="L10:L33">G10/C10*100</f>
        <v>59.64132601357884</v>
      </c>
      <c r="M10" s="13">
        <f aca="true" t="shared" si="5" ref="M10:M33">G10/E10*100</f>
        <v>57.48955381200786</v>
      </c>
      <c r="N10" s="13">
        <f aca="true" t="shared" si="6" ref="N10:N33">G10/F10*100</f>
        <v>99.9827090156878</v>
      </c>
    </row>
    <row r="11" spans="1:14" s="2" customFormat="1" ht="31.5">
      <c r="A11" s="35" t="s">
        <v>5</v>
      </c>
      <c r="B11" s="36" t="s">
        <v>6</v>
      </c>
      <c r="C11" s="37">
        <v>117755</v>
      </c>
      <c r="D11" s="37">
        <f t="shared" si="0"/>
        <v>0</v>
      </c>
      <c r="E11" s="37">
        <v>117755</v>
      </c>
      <c r="F11" s="37">
        <v>0</v>
      </c>
      <c r="G11" s="37">
        <v>0</v>
      </c>
      <c r="H11" s="13">
        <f>G11/G33*100</f>
        <v>0</v>
      </c>
      <c r="I11" s="16">
        <f t="shared" si="1"/>
        <v>-117755</v>
      </c>
      <c r="J11" s="16">
        <f t="shared" si="2"/>
        <v>-117755</v>
      </c>
      <c r="K11" s="16">
        <f t="shared" si="3"/>
        <v>0</v>
      </c>
      <c r="L11" s="13">
        <f t="shared" si="4"/>
        <v>0</v>
      </c>
      <c r="M11" s="13">
        <f t="shared" si="5"/>
        <v>0</v>
      </c>
      <c r="N11" s="13" t="e">
        <f t="shared" si="6"/>
        <v>#DIV/0!</v>
      </c>
    </row>
    <row r="12" spans="1:14" s="2" customFormat="1" ht="15.75">
      <c r="A12" s="35" t="s">
        <v>93</v>
      </c>
      <c r="B12" s="36" t="s">
        <v>7</v>
      </c>
      <c r="C12" s="37">
        <v>15000</v>
      </c>
      <c r="D12" s="37">
        <f t="shared" si="0"/>
        <v>0</v>
      </c>
      <c r="E12" s="37">
        <v>15000</v>
      </c>
      <c r="F12" s="37">
        <v>0</v>
      </c>
      <c r="G12" s="37">
        <v>0</v>
      </c>
      <c r="H12" s="13">
        <f>G12/G33*100</f>
        <v>0</v>
      </c>
      <c r="I12" s="16">
        <f t="shared" si="1"/>
        <v>-15000</v>
      </c>
      <c r="J12" s="16">
        <f t="shared" si="2"/>
        <v>-15000</v>
      </c>
      <c r="K12" s="16">
        <f t="shared" si="3"/>
        <v>0</v>
      </c>
      <c r="L12" s="13">
        <f t="shared" si="4"/>
        <v>0</v>
      </c>
      <c r="M12" s="13">
        <f t="shared" si="5"/>
        <v>0</v>
      </c>
      <c r="N12" s="13" t="e">
        <f t="shared" si="6"/>
        <v>#DIV/0!</v>
      </c>
    </row>
    <row r="13" spans="1:14" s="2" customFormat="1" ht="31.5">
      <c r="A13" s="35" t="s">
        <v>98</v>
      </c>
      <c r="B13" s="36" t="s">
        <v>8</v>
      </c>
      <c r="C13" s="37">
        <v>49000</v>
      </c>
      <c r="D13" s="37">
        <f t="shared" si="0"/>
        <v>0</v>
      </c>
      <c r="E13" s="37">
        <v>49000</v>
      </c>
      <c r="F13" s="37">
        <v>0</v>
      </c>
      <c r="G13" s="37">
        <v>0</v>
      </c>
      <c r="H13" s="13">
        <f>G13/G33*100</f>
        <v>0</v>
      </c>
      <c r="I13" s="16">
        <f t="shared" si="1"/>
        <v>-49000</v>
      </c>
      <c r="J13" s="16">
        <f t="shared" si="2"/>
        <v>-49000</v>
      </c>
      <c r="K13" s="16">
        <f t="shared" si="3"/>
        <v>0</v>
      </c>
      <c r="L13" s="13">
        <f t="shared" si="4"/>
        <v>0</v>
      </c>
      <c r="M13" s="13">
        <f t="shared" si="5"/>
        <v>0</v>
      </c>
      <c r="N13" s="13" t="e">
        <f t="shared" si="6"/>
        <v>#DIV/0!</v>
      </c>
    </row>
    <row r="14" spans="1:14" s="3" customFormat="1" ht="31.5">
      <c r="A14" s="51" t="s">
        <v>37</v>
      </c>
      <c r="B14" s="49" t="s">
        <v>38</v>
      </c>
      <c r="C14" s="42">
        <f>SUM(C9:C13)</f>
        <v>2690800</v>
      </c>
      <c r="D14" s="42">
        <f>SUM(D9:D13)</f>
        <v>61707.270000000135</v>
      </c>
      <c r="E14" s="42">
        <f>SUM(E9:E13)</f>
        <v>2752507.27</v>
      </c>
      <c r="F14" s="42">
        <f>SUM(F9:F13)</f>
        <v>1431162.8599999999</v>
      </c>
      <c r="G14" s="42">
        <f>SUM(G9:G13)</f>
        <v>1430962.8599999999</v>
      </c>
      <c r="H14" s="14">
        <f>G14/G33*100</f>
        <v>59.82540887181664</v>
      </c>
      <c r="I14" s="17">
        <f t="shared" si="1"/>
        <v>-1259837.1400000001</v>
      </c>
      <c r="J14" s="17">
        <f t="shared" si="2"/>
        <v>-1321544.4100000001</v>
      </c>
      <c r="K14" s="17">
        <f t="shared" si="3"/>
        <v>-200</v>
      </c>
      <c r="L14" s="14">
        <f t="shared" si="4"/>
        <v>53.1798297903969</v>
      </c>
      <c r="M14" s="14">
        <f t="shared" si="5"/>
        <v>51.98761418711892</v>
      </c>
      <c r="N14" s="14">
        <f t="shared" si="6"/>
        <v>99.98602535004298</v>
      </c>
    </row>
    <row r="15" spans="1:14" s="3" customFormat="1" ht="31.5">
      <c r="A15" s="35" t="s">
        <v>63</v>
      </c>
      <c r="B15" s="36" t="s">
        <v>60</v>
      </c>
      <c r="C15" s="37">
        <v>79200</v>
      </c>
      <c r="D15" s="37">
        <f t="shared" si="0"/>
        <v>0</v>
      </c>
      <c r="E15" s="37">
        <v>79200</v>
      </c>
      <c r="F15" s="37">
        <v>39600</v>
      </c>
      <c r="G15" s="37">
        <v>32917.95</v>
      </c>
      <c r="H15" s="13">
        <f>G15/G33*100</f>
        <v>1.3762270657199422</v>
      </c>
      <c r="I15" s="16">
        <f t="shared" si="1"/>
        <v>-46282.05</v>
      </c>
      <c r="J15" s="16">
        <f t="shared" si="2"/>
        <v>-46282.05</v>
      </c>
      <c r="K15" s="16">
        <f t="shared" si="3"/>
        <v>-6682.050000000003</v>
      </c>
      <c r="L15" s="13">
        <f t="shared" si="4"/>
        <v>41.56306818181818</v>
      </c>
      <c r="M15" s="13">
        <f t="shared" si="5"/>
        <v>41.56306818181818</v>
      </c>
      <c r="N15" s="13">
        <f t="shared" si="6"/>
        <v>83.12613636363636</v>
      </c>
    </row>
    <row r="16" spans="1:14" s="3" customFormat="1" ht="15.75">
      <c r="A16" s="51" t="s">
        <v>39</v>
      </c>
      <c r="B16" s="49" t="s">
        <v>40</v>
      </c>
      <c r="C16" s="42">
        <f>C15</f>
        <v>79200</v>
      </c>
      <c r="D16" s="42">
        <f>D15</f>
        <v>0</v>
      </c>
      <c r="E16" s="42">
        <f>E15</f>
        <v>79200</v>
      </c>
      <c r="F16" s="42">
        <f>F15</f>
        <v>39600</v>
      </c>
      <c r="G16" s="42">
        <f>G15</f>
        <v>32917.95</v>
      </c>
      <c r="H16" s="14">
        <f>G16/G33*100</f>
        <v>1.3762270657199422</v>
      </c>
      <c r="I16" s="17">
        <f t="shared" si="1"/>
        <v>-46282.05</v>
      </c>
      <c r="J16" s="17">
        <f t="shared" si="2"/>
        <v>-46282.05</v>
      </c>
      <c r="K16" s="17">
        <f t="shared" si="3"/>
        <v>-6682.050000000003</v>
      </c>
      <c r="L16" s="14">
        <f t="shared" si="4"/>
        <v>41.56306818181818</v>
      </c>
      <c r="M16" s="14">
        <f t="shared" si="5"/>
        <v>41.56306818181818</v>
      </c>
      <c r="N16" s="14">
        <f t="shared" si="6"/>
        <v>83.12613636363636</v>
      </c>
    </row>
    <row r="17" spans="1:14" s="2" customFormat="1" ht="31.5">
      <c r="A17" s="35" t="s">
        <v>9</v>
      </c>
      <c r="B17" s="36" t="s">
        <v>117</v>
      </c>
      <c r="C17" s="37">
        <v>15000</v>
      </c>
      <c r="D17" s="37">
        <f t="shared" si="0"/>
        <v>0</v>
      </c>
      <c r="E17" s="37">
        <v>15000</v>
      </c>
      <c r="F17" s="37">
        <v>0</v>
      </c>
      <c r="G17" s="37">
        <v>0</v>
      </c>
      <c r="H17" s="13">
        <f>G17/G33*100</f>
        <v>0</v>
      </c>
      <c r="I17" s="16">
        <f t="shared" si="1"/>
        <v>-15000</v>
      </c>
      <c r="J17" s="16">
        <f t="shared" si="2"/>
        <v>-15000</v>
      </c>
      <c r="K17" s="16">
        <f t="shared" si="3"/>
        <v>0</v>
      </c>
      <c r="L17" s="13">
        <f t="shared" si="4"/>
        <v>0</v>
      </c>
      <c r="M17" s="13">
        <f t="shared" si="5"/>
        <v>0</v>
      </c>
      <c r="N17" s="13" t="e">
        <f t="shared" si="6"/>
        <v>#DIV/0!</v>
      </c>
    </row>
    <row r="18" spans="1:14" s="2" customFormat="1" ht="63">
      <c r="A18" s="35" t="s">
        <v>89</v>
      </c>
      <c r="B18" s="36" t="s">
        <v>62</v>
      </c>
      <c r="C18" s="37">
        <v>3000</v>
      </c>
      <c r="D18" s="37">
        <f t="shared" si="0"/>
        <v>-410</v>
      </c>
      <c r="E18" s="37">
        <v>2590</v>
      </c>
      <c r="F18" s="37">
        <v>0</v>
      </c>
      <c r="G18" s="37">
        <v>0</v>
      </c>
      <c r="H18" s="13">
        <f>G18/G33*100</f>
        <v>0</v>
      </c>
      <c r="I18" s="16">
        <f t="shared" si="1"/>
        <v>-3000</v>
      </c>
      <c r="J18" s="16">
        <f t="shared" si="2"/>
        <v>-2590</v>
      </c>
      <c r="K18" s="16">
        <f t="shared" si="3"/>
        <v>0</v>
      </c>
      <c r="L18" s="13">
        <f t="shared" si="4"/>
        <v>0</v>
      </c>
      <c r="M18" s="13">
        <f t="shared" si="5"/>
        <v>0</v>
      </c>
      <c r="N18" s="13" t="e">
        <f t="shared" si="6"/>
        <v>#DIV/0!</v>
      </c>
    </row>
    <row r="19" spans="1:14" s="3" customFormat="1" ht="47.25">
      <c r="A19" s="51" t="s">
        <v>41</v>
      </c>
      <c r="B19" s="49" t="s">
        <v>42</v>
      </c>
      <c r="C19" s="42">
        <f>C17+C18</f>
        <v>18000</v>
      </c>
      <c r="D19" s="42">
        <f>SUM(D17:D18)</f>
        <v>-410</v>
      </c>
      <c r="E19" s="42">
        <f>SUM(E17:E18)</f>
        <v>17590</v>
      </c>
      <c r="F19" s="42">
        <f>SUM(F17:F18)</f>
        <v>0</v>
      </c>
      <c r="G19" s="42">
        <f>SUM(G17:G18)</f>
        <v>0</v>
      </c>
      <c r="H19" s="14">
        <f>G19/G33*100</f>
        <v>0</v>
      </c>
      <c r="I19" s="17">
        <f t="shared" si="1"/>
        <v>-18000</v>
      </c>
      <c r="J19" s="17">
        <f t="shared" si="2"/>
        <v>-17590</v>
      </c>
      <c r="K19" s="17">
        <f t="shared" si="3"/>
        <v>0</v>
      </c>
      <c r="L19" s="14">
        <f t="shared" si="4"/>
        <v>0</v>
      </c>
      <c r="M19" s="14">
        <f t="shared" si="5"/>
        <v>0</v>
      </c>
      <c r="N19" s="14" t="e">
        <f t="shared" si="6"/>
        <v>#DIV/0!</v>
      </c>
    </row>
    <row r="20" spans="1:14" s="2" customFormat="1" ht="15.75">
      <c r="A20" s="35" t="s">
        <v>90</v>
      </c>
      <c r="B20" s="36" t="s">
        <v>92</v>
      </c>
      <c r="C20" s="37">
        <v>481100</v>
      </c>
      <c r="D20" s="37">
        <f>E20-C20</f>
        <v>521861.30000000005</v>
      </c>
      <c r="E20" s="37">
        <v>1002961.3</v>
      </c>
      <c r="F20" s="37">
        <v>20000</v>
      </c>
      <c r="G20" s="37">
        <v>20000</v>
      </c>
      <c r="H20" s="13">
        <f>G20/G33*100</f>
        <v>0.8361559973934843</v>
      </c>
      <c r="I20" s="16">
        <f t="shared" si="1"/>
        <v>-461100</v>
      </c>
      <c r="J20" s="16">
        <f t="shared" si="2"/>
        <v>-982961.3</v>
      </c>
      <c r="K20" s="16">
        <f t="shared" si="3"/>
        <v>0</v>
      </c>
      <c r="L20" s="13">
        <f t="shared" si="4"/>
        <v>4.157139887757223</v>
      </c>
      <c r="M20" s="13">
        <f t="shared" si="5"/>
        <v>1.9940948868116846</v>
      </c>
      <c r="N20" s="13">
        <f t="shared" si="6"/>
        <v>100</v>
      </c>
    </row>
    <row r="21" spans="1:14" s="2" customFormat="1" ht="31.5" hidden="1">
      <c r="A21" s="35" t="s">
        <v>91</v>
      </c>
      <c r="B21" s="36" t="s">
        <v>14</v>
      </c>
      <c r="C21" s="37">
        <v>0</v>
      </c>
      <c r="D21" s="37">
        <f>E21-C21</f>
        <v>0</v>
      </c>
      <c r="E21" s="37">
        <v>0</v>
      </c>
      <c r="F21" s="37">
        <v>0</v>
      </c>
      <c r="G21" s="37">
        <v>0</v>
      </c>
      <c r="H21" s="13">
        <f>G21/G33*100</f>
        <v>0</v>
      </c>
      <c r="I21" s="16">
        <f t="shared" si="1"/>
        <v>0</v>
      </c>
      <c r="J21" s="16">
        <f t="shared" si="2"/>
        <v>0</v>
      </c>
      <c r="K21" s="16">
        <f t="shared" si="3"/>
        <v>0</v>
      </c>
      <c r="L21" s="13">
        <v>0</v>
      </c>
      <c r="M21" s="13" t="e">
        <f t="shared" si="5"/>
        <v>#DIV/0!</v>
      </c>
      <c r="N21" s="13" t="e">
        <f t="shared" si="6"/>
        <v>#DIV/0!</v>
      </c>
    </row>
    <row r="22" spans="1:14" s="3" customFormat="1" ht="15.75">
      <c r="A22" s="51" t="s">
        <v>43</v>
      </c>
      <c r="B22" s="49" t="s">
        <v>44</v>
      </c>
      <c r="C22" s="42">
        <f>SUM(C20:C21)</f>
        <v>481100</v>
      </c>
      <c r="D22" s="42">
        <f>SUM(D20:D21)</f>
        <v>521861.30000000005</v>
      </c>
      <c r="E22" s="42">
        <f>SUM(E20:E21)</f>
        <v>1002961.3</v>
      </c>
      <c r="F22" s="42">
        <f>SUM(F20:F21)</f>
        <v>20000</v>
      </c>
      <c r="G22" s="42">
        <f>SUM(G20:G21)</f>
        <v>20000</v>
      </c>
      <c r="H22" s="14">
        <f>G22/G33*100</f>
        <v>0.8361559973934843</v>
      </c>
      <c r="I22" s="17">
        <f t="shared" si="1"/>
        <v>-461100</v>
      </c>
      <c r="J22" s="17">
        <f t="shared" si="2"/>
        <v>-982961.3</v>
      </c>
      <c r="K22" s="17">
        <f t="shared" si="3"/>
        <v>0</v>
      </c>
      <c r="L22" s="14">
        <f t="shared" si="4"/>
        <v>4.157139887757223</v>
      </c>
      <c r="M22" s="14">
        <f t="shared" si="5"/>
        <v>1.9940948868116846</v>
      </c>
      <c r="N22" s="14">
        <f t="shared" si="6"/>
        <v>100</v>
      </c>
    </row>
    <row r="23" spans="1:14" s="2" customFormat="1" ht="15.75">
      <c r="A23" s="35" t="s">
        <v>17</v>
      </c>
      <c r="B23" s="36" t="s">
        <v>18</v>
      </c>
      <c r="C23" s="37">
        <v>60000</v>
      </c>
      <c r="D23" s="37">
        <f>E23-C23</f>
        <v>10869.100000000006</v>
      </c>
      <c r="E23" s="37">
        <v>70869.1</v>
      </c>
      <c r="F23" s="37">
        <v>33483.99</v>
      </c>
      <c r="G23" s="37">
        <v>33483.99</v>
      </c>
      <c r="H23" s="13">
        <f>G23/G33*100</f>
        <v>1.3998919527581726</v>
      </c>
      <c r="I23" s="16">
        <f t="shared" si="1"/>
        <v>-26516.010000000002</v>
      </c>
      <c r="J23" s="16">
        <f t="shared" si="2"/>
        <v>-37385.11000000001</v>
      </c>
      <c r="K23" s="16">
        <f t="shared" si="3"/>
        <v>0</v>
      </c>
      <c r="L23" s="13">
        <f t="shared" si="4"/>
        <v>55.806650000000005</v>
      </c>
      <c r="M23" s="13">
        <f t="shared" si="5"/>
        <v>47.24765800609856</v>
      </c>
      <c r="N23" s="13">
        <f t="shared" si="6"/>
        <v>100</v>
      </c>
    </row>
    <row r="24" spans="1:14" s="2" customFormat="1" ht="15.75">
      <c r="A24" s="35" t="s">
        <v>82</v>
      </c>
      <c r="B24" s="36" t="s">
        <v>83</v>
      </c>
      <c r="C24" s="37">
        <v>189500</v>
      </c>
      <c r="D24" s="37">
        <f t="shared" si="0"/>
        <v>0</v>
      </c>
      <c r="E24" s="37">
        <v>189500</v>
      </c>
      <c r="F24" s="37">
        <v>104385.11</v>
      </c>
      <c r="G24" s="37">
        <v>104385.11</v>
      </c>
      <c r="H24" s="13">
        <f>G24/G33*100</f>
        <v>4.364111788253929</v>
      </c>
      <c r="I24" s="16">
        <f t="shared" si="1"/>
        <v>-85114.89</v>
      </c>
      <c r="J24" s="16">
        <f t="shared" si="2"/>
        <v>-85114.89</v>
      </c>
      <c r="K24" s="16">
        <f t="shared" si="3"/>
        <v>0</v>
      </c>
      <c r="L24" s="13">
        <f t="shared" si="4"/>
        <v>55.0844907651715</v>
      </c>
      <c r="M24" s="13">
        <f t="shared" si="5"/>
        <v>55.0844907651715</v>
      </c>
      <c r="N24" s="13">
        <f t="shared" si="6"/>
        <v>100</v>
      </c>
    </row>
    <row r="25" spans="1:14" s="3" customFormat="1" ht="31.5">
      <c r="A25" s="51" t="s">
        <v>45</v>
      </c>
      <c r="B25" s="49" t="s">
        <v>46</v>
      </c>
      <c r="C25" s="42">
        <f>SUM(C23:C24)</f>
        <v>249500</v>
      </c>
      <c r="D25" s="42">
        <f>SUM(D23:D24)</f>
        <v>10869.100000000006</v>
      </c>
      <c r="E25" s="42">
        <f>SUM(E23:E24)</f>
        <v>260369.1</v>
      </c>
      <c r="F25" s="42">
        <f>SUM(F23:F24)</f>
        <v>137869.1</v>
      </c>
      <c r="G25" s="42">
        <f>SUM(G23:G24)</f>
        <v>137869.1</v>
      </c>
      <c r="H25" s="14">
        <f>G25/G33*100</f>
        <v>5.764003741012102</v>
      </c>
      <c r="I25" s="17">
        <f t="shared" si="1"/>
        <v>-111630.9</v>
      </c>
      <c r="J25" s="17">
        <f t="shared" si="2"/>
        <v>-122500</v>
      </c>
      <c r="K25" s="17">
        <f t="shared" si="3"/>
        <v>0</v>
      </c>
      <c r="L25" s="14">
        <f t="shared" si="4"/>
        <v>55.25815631262525</v>
      </c>
      <c r="M25" s="14">
        <f t="shared" si="5"/>
        <v>52.95140629206768</v>
      </c>
      <c r="N25" s="14">
        <f t="shared" si="6"/>
        <v>100</v>
      </c>
    </row>
    <row r="26" spans="1:14" s="2" customFormat="1" ht="15.75">
      <c r="A26" s="35" t="s">
        <v>27</v>
      </c>
      <c r="B26" s="36" t="s">
        <v>28</v>
      </c>
      <c r="C26" s="37">
        <v>1478600</v>
      </c>
      <c r="D26" s="37">
        <f t="shared" si="0"/>
        <v>0</v>
      </c>
      <c r="E26" s="37">
        <v>1478600</v>
      </c>
      <c r="F26" s="37">
        <v>750473.36</v>
      </c>
      <c r="G26" s="37">
        <v>750473.36</v>
      </c>
      <c r="H26" s="13">
        <f>G26/G33*100</f>
        <v>31.375640042401976</v>
      </c>
      <c r="I26" s="16">
        <f t="shared" si="1"/>
        <v>-728126.64</v>
      </c>
      <c r="J26" s="16">
        <f t="shared" si="2"/>
        <v>-728126.64</v>
      </c>
      <c r="K26" s="16">
        <f t="shared" si="3"/>
        <v>0</v>
      </c>
      <c r="L26" s="13">
        <f t="shared" si="4"/>
        <v>50.75567158122548</v>
      </c>
      <c r="M26" s="13">
        <f t="shared" si="5"/>
        <v>50.75567158122548</v>
      </c>
      <c r="N26" s="13">
        <f t="shared" si="6"/>
        <v>100</v>
      </c>
    </row>
    <row r="27" spans="1:14" s="3" customFormat="1" ht="15.75">
      <c r="A27" s="51" t="s">
        <v>51</v>
      </c>
      <c r="B27" s="49" t="s">
        <v>28</v>
      </c>
      <c r="C27" s="42">
        <f>SUM(C26:C26)</f>
        <v>1478600</v>
      </c>
      <c r="D27" s="42">
        <f>SUM(D26:D26)</f>
        <v>0</v>
      </c>
      <c r="E27" s="42">
        <f>SUM(E26:E26)</f>
        <v>1478600</v>
      </c>
      <c r="F27" s="42">
        <f>SUM(F26:F26)</f>
        <v>750473.36</v>
      </c>
      <c r="G27" s="42">
        <f>SUM(G26:G26)</f>
        <v>750473.36</v>
      </c>
      <c r="H27" s="14">
        <f>G27/G33*100</f>
        <v>31.375640042401976</v>
      </c>
      <c r="I27" s="17">
        <f t="shared" si="1"/>
        <v>-728126.64</v>
      </c>
      <c r="J27" s="17">
        <f t="shared" si="2"/>
        <v>-728126.64</v>
      </c>
      <c r="K27" s="17">
        <f t="shared" si="3"/>
        <v>0</v>
      </c>
      <c r="L27" s="14">
        <f t="shared" si="4"/>
        <v>50.75567158122548</v>
      </c>
      <c r="M27" s="14">
        <f t="shared" si="5"/>
        <v>50.75567158122548</v>
      </c>
      <c r="N27" s="14">
        <f t="shared" si="6"/>
        <v>100</v>
      </c>
    </row>
    <row r="28" spans="1:14" s="2" customFormat="1" ht="15.75">
      <c r="A28" s="35" t="s">
        <v>32</v>
      </c>
      <c r="B28" s="36" t="s">
        <v>33</v>
      </c>
      <c r="C28" s="37">
        <v>45200</v>
      </c>
      <c r="D28" s="37">
        <f t="shared" si="0"/>
        <v>0</v>
      </c>
      <c r="E28" s="37">
        <v>45200</v>
      </c>
      <c r="F28" s="37">
        <v>19674.9</v>
      </c>
      <c r="G28" s="37">
        <v>19674.9</v>
      </c>
      <c r="H28" s="13">
        <f>G28/G33*100</f>
        <v>0.8225642816558534</v>
      </c>
      <c r="I28" s="16">
        <f t="shared" si="1"/>
        <v>-25525.1</v>
      </c>
      <c r="J28" s="16">
        <f t="shared" si="2"/>
        <v>-25525.1</v>
      </c>
      <c r="K28" s="16">
        <f t="shared" si="3"/>
        <v>0</v>
      </c>
      <c r="L28" s="13">
        <f t="shared" si="4"/>
        <v>43.528539823008856</v>
      </c>
      <c r="M28" s="13">
        <f t="shared" si="5"/>
        <v>43.528539823008856</v>
      </c>
      <c r="N28" s="13">
        <f t="shared" si="6"/>
        <v>100</v>
      </c>
    </row>
    <row r="29" spans="1:14" s="3" customFormat="1" ht="31.5">
      <c r="A29" s="35" t="s">
        <v>34</v>
      </c>
      <c r="B29" s="36" t="s">
        <v>35</v>
      </c>
      <c r="C29" s="37">
        <v>1400</v>
      </c>
      <c r="D29" s="37">
        <f t="shared" si="0"/>
        <v>60000</v>
      </c>
      <c r="E29" s="37">
        <v>61400</v>
      </c>
      <c r="F29" s="37">
        <v>1400</v>
      </c>
      <c r="G29" s="37">
        <v>0</v>
      </c>
      <c r="H29" s="13">
        <f>G29/G33*100</f>
        <v>0</v>
      </c>
      <c r="I29" s="16">
        <f t="shared" si="1"/>
        <v>-1400</v>
      </c>
      <c r="J29" s="16">
        <f t="shared" si="2"/>
        <v>-61400</v>
      </c>
      <c r="K29" s="16">
        <f t="shared" si="3"/>
        <v>-1400</v>
      </c>
      <c r="L29" s="13">
        <f t="shared" si="4"/>
        <v>0</v>
      </c>
      <c r="M29" s="13">
        <f t="shared" si="5"/>
        <v>0</v>
      </c>
      <c r="N29" s="13">
        <f t="shared" si="6"/>
        <v>0</v>
      </c>
    </row>
    <row r="30" spans="1:14" s="3" customFormat="1" ht="15.75">
      <c r="A30" s="51" t="s">
        <v>53</v>
      </c>
      <c r="B30" s="49" t="s">
        <v>54</v>
      </c>
      <c r="C30" s="42">
        <f>C29+C28</f>
        <v>46600</v>
      </c>
      <c r="D30" s="42">
        <f>D29+D28</f>
        <v>60000</v>
      </c>
      <c r="E30" s="42">
        <f>E29+E28</f>
        <v>106600</v>
      </c>
      <c r="F30" s="42">
        <f>F29+F28</f>
        <v>21074.9</v>
      </c>
      <c r="G30" s="42">
        <f>G29+G28</f>
        <v>19674.9</v>
      </c>
      <c r="H30" s="14">
        <f>G30/G33*100</f>
        <v>0.8225642816558534</v>
      </c>
      <c r="I30" s="17">
        <f t="shared" si="1"/>
        <v>-26925.1</v>
      </c>
      <c r="J30" s="17">
        <f t="shared" si="2"/>
        <v>-86925.1</v>
      </c>
      <c r="K30" s="17">
        <f t="shared" si="3"/>
        <v>-1400</v>
      </c>
      <c r="L30" s="14">
        <f t="shared" si="4"/>
        <v>42.22081545064378</v>
      </c>
      <c r="M30" s="14">
        <f t="shared" si="5"/>
        <v>18.45675422138837</v>
      </c>
      <c r="N30" s="14">
        <f t="shared" si="6"/>
        <v>93.35702660510844</v>
      </c>
    </row>
    <row r="31" spans="1:14" s="2" customFormat="1" ht="15.75">
      <c r="A31" s="35" t="s">
        <v>56</v>
      </c>
      <c r="B31" s="36" t="s">
        <v>113</v>
      </c>
      <c r="C31" s="37">
        <v>15000</v>
      </c>
      <c r="D31" s="37">
        <f>E31-C31</f>
        <v>0</v>
      </c>
      <c r="E31" s="37">
        <v>15000</v>
      </c>
      <c r="F31" s="37">
        <v>0</v>
      </c>
      <c r="G31" s="37">
        <v>0</v>
      </c>
      <c r="H31" s="13">
        <f>G31/G33*100</f>
        <v>0</v>
      </c>
      <c r="I31" s="16">
        <f t="shared" si="1"/>
        <v>-15000</v>
      </c>
      <c r="J31" s="16">
        <f t="shared" si="2"/>
        <v>-15000</v>
      </c>
      <c r="K31" s="16">
        <f t="shared" si="3"/>
        <v>0</v>
      </c>
      <c r="L31" s="13">
        <f t="shared" si="4"/>
        <v>0</v>
      </c>
      <c r="M31" s="13">
        <f t="shared" si="5"/>
        <v>0</v>
      </c>
      <c r="N31" s="13" t="e">
        <f t="shared" si="6"/>
        <v>#DIV/0!</v>
      </c>
    </row>
    <row r="32" spans="1:14" s="3" customFormat="1" ht="15.75">
      <c r="A32" s="51" t="s">
        <v>57</v>
      </c>
      <c r="B32" s="49" t="s">
        <v>84</v>
      </c>
      <c r="C32" s="42">
        <f>SUM(C31:C31)</f>
        <v>15000</v>
      </c>
      <c r="D32" s="42">
        <f>SUM(D31:D31)</f>
        <v>0</v>
      </c>
      <c r="E32" s="42">
        <f>SUM(E31:E31)</f>
        <v>15000</v>
      </c>
      <c r="F32" s="42">
        <f>SUM(F31:F31)</f>
        <v>0</v>
      </c>
      <c r="G32" s="42">
        <f>SUM(G31:G31)</f>
        <v>0</v>
      </c>
      <c r="H32" s="14">
        <f>G32/G33*100</f>
        <v>0</v>
      </c>
      <c r="I32" s="17">
        <f t="shared" si="1"/>
        <v>-15000</v>
      </c>
      <c r="J32" s="17">
        <f t="shared" si="2"/>
        <v>-15000</v>
      </c>
      <c r="K32" s="17">
        <f t="shared" si="3"/>
        <v>0</v>
      </c>
      <c r="L32" s="14">
        <f t="shared" si="4"/>
        <v>0</v>
      </c>
      <c r="M32" s="14">
        <f t="shared" si="5"/>
        <v>0</v>
      </c>
      <c r="N32" s="14" t="e">
        <f t="shared" si="6"/>
        <v>#DIV/0!</v>
      </c>
    </row>
    <row r="33" spans="1:14" s="3" customFormat="1" ht="15.75">
      <c r="A33" s="52" t="s">
        <v>0</v>
      </c>
      <c r="B33" s="50"/>
      <c r="C33" s="43">
        <f>C14+C19+C25+C27+C16+C30+C32+C22</f>
        <v>5058800</v>
      </c>
      <c r="D33" s="43">
        <f>D14+D19+D25+D27+D16+D30+D32+D22</f>
        <v>654027.6700000002</v>
      </c>
      <c r="E33" s="43">
        <f>E14+E19+E25+E27+E16+E30+E32+E22</f>
        <v>5712827.67</v>
      </c>
      <c r="F33" s="43">
        <f>F14+F19+F25+F27+F16+F30+F32+F22</f>
        <v>2400180.2199999997</v>
      </c>
      <c r="G33" s="43">
        <f>G14+G19+G25+G27+G16+G30+G32+G22</f>
        <v>2391898.17</v>
      </c>
      <c r="H33" s="14">
        <f>G33/G33*100</f>
        <v>100</v>
      </c>
      <c r="I33" s="17">
        <f t="shared" si="1"/>
        <v>-2666901.83</v>
      </c>
      <c r="J33" s="17">
        <f t="shared" si="2"/>
        <v>-3320929.5</v>
      </c>
      <c r="K33" s="17">
        <f t="shared" si="3"/>
        <v>-8282.049999999814</v>
      </c>
      <c r="L33" s="14">
        <f t="shared" si="4"/>
        <v>47.28192792757176</v>
      </c>
      <c r="M33" s="14">
        <f t="shared" si="5"/>
        <v>41.868901149612306</v>
      </c>
      <c r="N33" s="14">
        <f t="shared" si="6"/>
        <v>99.65494049442671</v>
      </c>
    </row>
    <row r="34" spans="1:7" s="2" customFormat="1" ht="12.75" customHeight="1">
      <c r="A34" s="39"/>
      <c r="B34" s="39"/>
      <c r="C34" s="39"/>
      <c r="D34" s="39"/>
      <c r="E34" s="39"/>
      <c r="F34" s="39"/>
      <c r="G34" s="39"/>
    </row>
    <row r="35" spans="1:7" s="2" customFormat="1" ht="12.75" customHeight="1">
      <c r="A35" s="39"/>
      <c r="B35" s="39"/>
      <c r="C35" s="39"/>
      <c r="D35" s="46"/>
      <c r="E35" s="39"/>
      <c r="F35" s="39"/>
      <c r="G35" s="39"/>
    </row>
    <row r="36" spans="1:7" s="2" customFormat="1" ht="12.75" customHeight="1">
      <c r="A36" s="39"/>
      <c r="B36" s="39"/>
      <c r="C36" s="39"/>
      <c r="D36" s="39"/>
      <c r="E36" s="39"/>
      <c r="F36" s="39"/>
      <c r="G36" s="39"/>
    </row>
    <row r="37" spans="1:7" s="2" customFormat="1" ht="12.75" customHeight="1">
      <c r="A37" s="39"/>
      <c r="B37" s="39"/>
      <c r="C37" s="39"/>
      <c r="D37" s="39"/>
      <c r="E37" s="39"/>
      <c r="F37" s="39"/>
      <c r="G37" s="39"/>
    </row>
    <row r="38" spans="1:7" s="2" customFormat="1" ht="12.75" customHeight="1">
      <c r="A38" s="39"/>
      <c r="B38" s="39"/>
      <c r="C38" s="39"/>
      <c r="D38" s="39"/>
      <c r="E38" s="39"/>
      <c r="F38" s="39"/>
      <c r="G38" s="39"/>
    </row>
    <row r="39" spans="1:7" s="2" customFormat="1" ht="12.75" customHeight="1">
      <c r="A39" s="39"/>
      <c r="B39" s="39"/>
      <c r="C39" s="39"/>
      <c r="D39" s="39"/>
      <c r="E39" s="39"/>
      <c r="F39" s="39"/>
      <c r="G39" s="39"/>
    </row>
    <row r="40" spans="1:7" s="2" customFormat="1" ht="12.75" customHeight="1">
      <c r="A40" s="39"/>
      <c r="B40" s="39"/>
      <c r="C40" s="39"/>
      <c r="D40" s="39"/>
      <c r="E40" s="39"/>
      <c r="F40" s="39"/>
      <c r="G40" s="39"/>
    </row>
    <row r="41" spans="1:7" s="2" customFormat="1" ht="12.75" customHeight="1">
      <c r="A41" s="39"/>
      <c r="B41" s="39"/>
      <c r="C41" s="39"/>
      <c r="D41" s="39"/>
      <c r="E41" s="39"/>
      <c r="F41" s="39"/>
      <c r="G41" s="39"/>
    </row>
    <row r="42" spans="1:7" s="2" customFormat="1" ht="12.75" customHeight="1">
      <c r="A42" s="39"/>
      <c r="B42" s="39"/>
      <c r="C42" s="39"/>
      <c r="D42" s="39"/>
      <c r="E42" s="39"/>
      <c r="F42" s="39"/>
      <c r="G42" s="39"/>
    </row>
    <row r="43" spans="1:7" s="2" customFormat="1" ht="12.75" customHeight="1">
      <c r="A43" s="39"/>
      <c r="B43" s="39"/>
      <c r="C43" s="39"/>
      <c r="D43" s="39"/>
      <c r="E43" s="39"/>
      <c r="F43" s="39"/>
      <c r="G43" s="39"/>
    </row>
    <row r="44" spans="1:7" s="2" customFormat="1" ht="12.75" customHeight="1">
      <c r="A44" s="39"/>
      <c r="B44" s="39"/>
      <c r="C44" s="39"/>
      <c r="D44" s="39"/>
      <c r="E44" s="39"/>
      <c r="F44" s="39"/>
      <c r="G44" s="39"/>
    </row>
    <row r="45" spans="1:7" s="2" customFormat="1" ht="12.75" customHeight="1">
      <c r="A45" s="39"/>
      <c r="B45" s="39"/>
      <c r="C45" s="39"/>
      <c r="D45" s="39"/>
      <c r="E45" s="39"/>
      <c r="F45" s="39"/>
      <c r="G45" s="39"/>
    </row>
    <row r="46" spans="1:7" s="2" customFormat="1" ht="12.75" customHeight="1">
      <c r="A46" s="39"/>
      <c r="B46" s="39"/>
      <c r="C46" s="39"/>
      <c r="D46" s="39"/>
      <c r="E46" s="39"/>
      <c r="F46" s="39"/>
      <c r="G46" s="39"/>
    </row>
    <row r="47" spans="1:7" s="2" customFormat="1" ht="12.75" customHeight="1">
      <c r="A47" s="39"/>
      <c r="B47" s="39"/>
      <c r="C47" s="39"/>
      <c r="D47" s="39"/>
      <c r="E47" s="39"/>
      <c r="F47" s="39"/>
      <c r="G47" s="39"/>
    </row>
    <row r="48" spans="1:7" s="2" customFormat="1" ht="12.75" customHeight="1">
      <c r="A48" s="39"/>
      <c r="B48" s="39"/>
      <c r="C48" s="39"/>
      <c r="D48" s="39"/>
      <c r="E48" s="39"/>
      <c r="F48" s="39"/>
      <c r="G48" s="39"/>
    </row>
    <row r="49" spans="1:7" s="2" customFormat="1" ht="12.75" customHeight="1">
      <c r="A49" s="39"/>
      <c r="B49" s="39"/>
      <c r="C49" s="39"/>
      <c r="D49" s="39"/>
      <c r="E49" s="39"/>
      <c r="F49" s="39"/>
      <c r="G49" s="39"/>
    </row>
    <row r="50" spans="1:7" s="2" customFormat="1" ht="12.75" customHeight="1">
      <c r="A50" s="39"/>
      <c r="B50" s="39"/>
      <c r="C50" s="39"/>
      <c r="D50" s="39"/>
      <c r="E50" s="39"/>
      <c r="F50" s="39"/>
      <c r="G50" s="39"/>
    </row>
    <row r="51" spans="1:7" s="2" customFormat="1" ht="12.75" customHeight="1">
      <c r="A51" s="39"/>
      <c r="B51" s="39"/>
      <c r="C51" s="39"/>
      <c r="D51" s="39"/>
      <c r="E51" s="39"/>
      <c r="F51" s="39"/>
      <c r="G51" s="39"/>
    </row>
    <row r="52" spans="1:7" s="2" customFormat="1" ht="12.75" customHeight="1">
      <c r="A52" s="39"/>
      <c r="B52" s="39"/>
      <c r="C52" s="39"/>
      <c r="D52" s="39"/>
      <c r="E52" s="39"/>
      <c r="F52" s="39"/>
      <c r="G52" s="39"/>
    </row>
    <row r="53" spans="1:7" s="2" customFormat="1" ht="12.75" customHeight="1">
      <c r="A53" s="39"/>
      <c r="B53" s="39"/>
      <c r="C53" s="39"/>
      <c r="D53" s="39"/>
      <c r="E53" s="39"/>
      <c r="F53" s="39"/>
      <c r="G53" s="39"/>
    </row>
    <row r="54" spans="1:7" s="2" customFormat="1" ht="12.75" customHeight="1">
      <c r="A54" s="39"/>
      <c r="B54" s="39"/>
      <c r="C54" s="39"/>
      <c r="D54" s="39"/>
      <c r="E54" s="39"/>
      <c r="F54" s="39"/>
      <c r="G54" s="39"/>
    </row>
    <row r="55" spans="1:7" s="2" customFormat="1" ht="12.75" customHeight="1">
      <c r="A55" s="39"/>
      <c r="B55" s="39"/>
      <c r="C55" s="39"/>
      <c r="D55" s="39"/>
      <c r="E55" s="39"/>
      <c r="F55" s="39"/>
      <c r="G55" s="39"/>
    </row>
    <row r="56" spans="1:7" s="2" customFormat="1" ht="12.75" customHeight="1">
      <c r="A56" s="39"/>
      <c r="B56" s="39"/>
      <c r="C56" s="39"/>
      <c r="D56" s="39"/>
      <c r="E56" s="39"/>
      <c r="F56" s="39"/>
      <c r="G56" s="39"/>
    </row>
    <row r="57" spans="1:7" s="2" customFormat="1" ht="12.75" customHeight="1">
      <c r="A57" s="39"/>
      <c r="B57" s="39"/>
      <c r="C57" s="39"/>
      <c r="D57" s="39"/>
      <c r="E57" s="39"/>
      <c r="F57" s="39"/>
      <c r="G57" s="39"/>
    </row>
    <row r="58" spans="1:7" s="2" customFormat="1" ht="12.75" customHeight="1">
      <c r="A58" s="39"/>
      <c r="B58" s="39"/>
      <c r="C58" s="39"/>
      <c r="D58" s="39"/>
      <c r="E58" s="39"/>
      <c r="F58" s="39"/>
      <c r="G58" s="39"/>
    </row>
    <row r="59" spans="1:7" s="2" customFormat="1" ht="12.75" customHeight="1">
      <c r="A59" s="39"/>
      <c r="B59" s="39"/>
      <c r="C59" s="39"/>
      <c r="D59" s="39"/>
      <c r="E59" s="39"/>
      <c r="F59" s="39"/>
      <c r="G59" s="39"/>
    </row>
    <row r="60" spans="1:7" s="2" customFormat="1" ht="12.75" customHeight="1">
      <c r="A60" s="39"/>
      <c r="B60" s="39"/>
      <c r="C60" s="39"/>
      <c r="D60" s="39"/>
      <c r="E60" s="39"/>
      <c r="F60" s="39"/>
      <c r="G60" s="39"/>
    </row>
    <row r="61" spans="1:7" s="2" customFormat="1" ht="12.75" customHeight="1">
      <c r="A61" s="39"/>
      <c r="B61" s="39"/>
      <c r="C61" s="39"/>
      <c r="D61" s="39"/>
      <c r="E61" s="39"/>
      <c r="F61" s="39"/>
      <c r="G61" s="39"/>
    </row>
    <row r="62" spans="1:7" s="2" customFormat="1" ht="12.75" customHeight="1">
      <c r="A62" s="39"/>
      <c r="B62" s="39"/>
      <c r="C62" s="39"/>
      <c r="D62" s="39"/>
      <c r="E62" s="39"/>
      <c r="F62" s="39"/>
      <c r="G62" s="39"/>
    </row>
    <row r="63" spans="1:7" s="2" customFormat="1" ht="12.75" customHeight="1">
      <c r="A63" s="39"/>
      <c r="B63" s="39"/>
      <c r="C63" s="39"/>
      <c r="D63" s="39"/>
      <c r="E63" s="39"/>
      <c r="F63" s="39"/>
      <c r="G63" s="39"/>
    </row>
    <row r="64" spans="1:7" s="2" customFormat="1" ht="12.75" customHeight="1">
      <c r="A64" s="39"/>
      <c r="B64" s="39"/>
      <c r="C64" s="39"/>
      <c r="D64" s="39"/>
      <c r="E64" s="39"/>
      <c r="F64" s="39"/>
      <c r="G64" s="39"/>
    </row>
    <row r="65" spans="1:7" s="2" customFormat="1" ht="12.75" customHeight="1">
      <c r="A65" s="39"/>
      <c r="B65" s="39"/>
      <c r="C65" s="39"/>
      <c r="D65" s="39"/>
      <c r="E65" s="39"/>
      <c r="F65" s="39"/>
      <c r="G65" s="39"/>
    </row>
    <row r="66" spans="1:7" s="2" customFormat="1" ht="12.75" customHeight="1">
      <c r="A66" s="39"/>
      <c r="B66" s="39"/>
      <c r="C66" s="39"/>
      <c r="D66" s="39"/>
      <c r="E66" s="39"/>
      <c r="F66" s="39"/>
      <c r="G66" s="39"/>
    </row>
    <row r="67" spans="1:7" s="2" customFormat="1" ht="12.75" customHeight="1">
      <c r="A67" s="39"/>
      <c r="B67" s="39"/>
      <c r="C67" s="39"/>
      <c r="D67" s="39"/>
      <c r="E67" s="39"/>
      <c r="F67" s="39"/>
      <c r="G67" s="39"/>
    </row>
    <row r="68" spans="1:7" s="2" customFormat="1" ht="12.75" customHeight="1">
      <c r="A68" s="39"/>
      <c r="B68" s="39"/>
      <c r="C68" s="39"/>
      <c r="D68" s="39"/>
      <c r="E68" s="39"/>
      <c r="F68" s="39"/>
      <c r="G68" s="39"/>
    </row>
    <row r="69" spans="1:7" s="2" customFormat="1" ht="12.75" customHeight="1">
      <c r="A69" s="39"/>
      <c r="B69" s="39"/>
      <c r="C69" s="39"/>
      <c r="D69" s="39"/>
      <c r="E69" s="39"/>
      <c r="F69" s="39"/>
      <c r="G69" s="39"/>
    </row>
    <row r="70" spans="1:7" s="2" customFormat="1" ht="12.75" customHeight="1">
      <c r="A70" s="39"/>
      <c r="B70" s="39"/>
      <c r="C70" s="39"/>
      <c r="D70" s="39"/>
      <c r="E70" s="39"/>
      <c r="F70" s="39"/>
      <c r="G70" s="39"/>
    </row>
    <row r="71" spans="1:7" s="2" customFormat="1" ht="12.75" customHeight="1">
      <c r="A71" s="39"/>
      <c r="B71" s="39"/>
      <c r="C71" s="39"/>
      <c r="D71" s="39"/>
      <c r="E71" s="39"/>
      <c r="F71" s="39"/>
      <c r="G71" s="39"/>
    </row>
    <row r="72" spans="1:7" s="2" customFormat="1" ht="12.75" customHeight="1">
      <c r="A72" s="39"/>
      <c r="B72" s="39"/>
      <c r="C72" s="39"/>
      <c r="D72" s="39"/>
      <c r="E72" s="39"/>
      <c r="F72" s="39"/>
      <c r="G72" s="39"/>
    </row>
    <row r="73" spans="1:7" s="2" customFormat="1" ht="12.75" customHeight="1">
      <c r="A73" s="39"/>
      <c r="B73" s="39"/>
      <c r="C73" s="39"/>
      <c r="D73" s="39"/>
      <c r="E73" s="39"/>
      <c r="F73" s="39"/>
      <c r="G73" s="39"/>
    </row>
    <row r="74" spans="1:7" s="2" customFormat="1" ht="12.75" customHeight="1">
      <c r="A74" s="39"/>
      <c r="B74" s="39"/>
      <c r="C74" s="39"/>
      <c r="D74" s="39"/>
      <c r="E74" s="39"/>
      <c r="F74" s="39"/>
      <c r="G74" s="39"/>
    </row>
    <row r="75" spans="1:7" s="2" customFormat="1" ht="12.75" customHeight="1">
      <c r="A75" s="39"/>
      <c r="B75" s="39"/>
      <c r="C75" s="39"/>
      <c r="D75" s="39"/>
      <c r="E75" s="39"/>
      <c r="F75" s="39"/>
      <c r="G75" s="39"/>
    </row>
    <row r="76" spans="1:7" s="2" customFormat="1" ht="12.75" customHeight="1">
      <c r="A76" s="39"/>
      <c r="B76" s="39"/>
      <c r="C76" s="39"/>
      <c r="D76" s="39"/>
      <c r="E76" s="39"/>
      <c r="F76" s="39"/>
      <c r="G76" s="39"/>
    </row>
    <row r="77" spans="1:7" s="2" customFormat="1" ht="12.75" customHeight="1">
      <c r="A77" s="39"/>
      <c r="B77" s="39"/>
      <c r="C77" s="39"/>
      <c r="D77" s="39"/>
      <c r="E77" s="39"/>
      <c r="F77" s="39"/>
      <c r="G77" s="39"/>
    </row>
    <row r="78" spans="1:7" s="2" customFormat="1" ht="12.75" customHeight="1">
      <c r="A78" s="39"/>
      <c r="B78" s="39"/>
      <c r="C78" s="39"/>
      <c r="D78" s="39"/>
      <c r="E78" s="39"/>
      <c r="F78" s="39"/>
      <c r="G78" s="39"/>
    </row>
    <row r="79" spans="1:7" s="2" customFormat="1" ht="12.75" customHeight="1">
      <c r="A79" s="39"/>
      <c r="B79" s="39"/>
      <c r="C79" s="39"/>
      <c r="D79" s="39"/>
      <c r="E79" s="39"/>
      <c r="F79" s="39"/>
      <c r="G79" s="39"/>
    </row>
    <row r="80" spans="1:7" s="2" customFormat="1" ht="12.75" customHeight="1">
      <c r="A80" s="39"/>
      <c r="B80" s="39"/>
      <c r="C80" s="39"/>
      <c r="D80" s="39"/>
      <c r="E80" s="39"/>
      <c r="F80" s="39"/>
      <c r="G80" s="39"/>
    </row>
    <row r="81" spans="1:7" s="2" customFormat="1" ht="12.75" customHeight="1">
      <c r="A81" s="39"/>
      <c r="B81" s="39"/>
      <c r="C81" s="39"/>
      <c r="D81" s="39"/>
      <c r="E81" s="39"/>
      <c r="F81" s="39"/>
      <c r="G81" s="39"/>
    </row>
    <row r="82" spans="1:7" s="2" customFormat="1" ht="12.75" customHeight="1">
      <c r="A82" s="39"/>
      <c r="B82" s="39"/>
      <c r="C82" s="39"/>
      <c r="D82" s="39"/>
      <c r="E82" s="39"/>
      <c r="F82" s="39"/>
      <c r="G82" s="39"/>
    </row>
    <row r="83" spans="1:7" s="2" customFormat="1" ht="12.75" customHeight="1">
      <c r="A83" s="39"/>
      <c r="B83" s="39"/>
      <c r="C83" s="39"/>
      <c r="D83" s="39"/>
      <c r="E83" s="39"/>
      <c r="F83" s="39"/>
      <c r="G83" s="39"/>
    </row>
    <row r="84" spans="1:7" s="2" customFormat="1" ht="12.75" customHeight="1">
      <c r="A84" s="39"/>
      <c r="B84" s="39"/>
      <c r="C84" s="39"/>
      <c r="D84" s="39"/>
      <c r="E84" s="39"/>
      <c r="F84" s="39"/>
      <c r="G84" s="39"/>
    </row>
    <row r="85" spans="1:7" s="2" customFormat="1" ht="12.75" customHeight="1">
      <c r="A85" s="39"/>
      <c r="B85" s="39"/>
      <c r="C85" s="39"/>
      <c r="D85" s="39"/>
      <c r="E85" s="39"/>
      <c r="F85" s="39"/>
      <c r="G85" s="39"/>
    </row>
    <row r="86" spans="1:7" s="2" customFormat="1" ht="12.75" customHeight="1">
      <c r="A86" s="39"/>
      <c r="B86" s="39"/>
      <c r="C86" s="39"/>
      <c r="D86" s="39"/>
      <c r="E86" s="39"/>
      <c r="F86" s="39"/>
      <c r="G86" s="39"/>
    </row>
    <row r="87" spans="1:7" s="2" customFormat="1" ht="12.75" customHeight="1">
      <c r="A87" s="39"/>
      <c r="B87" s="39"/>
      <c r="C87" s="39"/>
      <c r="D87" s="39"/>
      <c r="E87" s="39"/>
      <c r="F87" s="39"/>
      <c r="G87" s="39"/>
    </row>
    <row r="88" spans="1:7" s="2" customFormat="1" ht="12.75" customHeight="1">
      <c r="A88" s="39"/>
      <c r="B88" s="39"/>
      <c r="C88" s="39"/>
      <c r="D88" s="39"/>
      <c r="E88" s="39"/>
      <c r="F88" s="39"/>
      <c r="G88" s="39"/>
    </row>
    <row r="89" spans="1:7" s="2" customFormat="1" ht="12.75" customHeight="1">
      <c r="A89" s="39"/>
      <c r="B89" s="39"/>
      <c r="C89" s="39"/>
      <c r="D89" s="39"/>
      <c r="E89" s="39"/>
      <c r="F89" s="39"/>
      <c r="G89" s="39"/>
    </row>
    <row r="90" spans="1:7" s="2" customFormat="1" ht="12.75" customHeight="1">
      <c r="A90" s="39"/>
      <c r="B90" s="39"/>
      <c r="C90" s="39"/>
      <c r="D90" s="39"/>
      <c r="E90" s="39"/>
      <c r="F90" s="39"/>
      <c r="G90" s="39"/>
    </row>
    <row r="91" spans="1:7" s="2" customFormat="1" ht="12.75" customHeight="1">
      <c r="A91" s="39"/>
      <c r="B91" s="39"/>
      <c r="C91" s="39"/>
      <c r="D91" s="39"/>
      <c r="E91" s="39"/>
      <c r="F91" s="39"/>
      <c r="G91" s="39"/>
    </row>
    <row r="92" spans="1:7" s="2" customFormat="1" ht="12.75" customHeight="1">
      <c r="A92" s="39"/>
      <c r="B92" s="39"/>
      <c r="C92" s="39"/>
      <c r="D92" s="39"/>
      <c r="E92" s="39"/>
      <c r="F92" s="39"/>
      <c r="G92" s="39"/>
    </row>
    <row r="93" spans="1:7" s="2" customFormat="1" ht="12.75" customHeight="1">
      <c r="A93" s="39"/>
      <c r="B93" s="39"/>
      <c r="C93" s="39"/>
      <c r="D93" s="39"/>
      <c r="E93" s="39"/>
      <c r="F93" s="39"/>
      <c r="G93" s="39"/>
    </row>
    <row r="94" spans="1:7" s="2" customFormat="1" ht="12.75" customHeight="1">
      <c r="A94" s="39"/>
      <c r="B94" s="39"/>
      <c r="C94" s="39"/>
      <c r="D94" s="39"/>
      <c r="E94" s="39"/>
      <c r="F94" s="39"/>
      <c r="G94" s="39"/>
    </row>
    <row r="95" spans="1:7" s="2" customFormat="1" ht="12.75" customHeight="1">
      <c r="A95" s="39"/>
      <c r="B95" s="39"/>
      <c r="C95" s="39"/>
      <c r="D95" s="39"/>
      <c r="E95" s="39"/>
      <c r="F95" s="39"/>
      <c r="G95" s="39"/>
    </row>
    <row r="96" spans="1:7" s="2" customFormat="1" ht="12.75" customHeight="1">
      <c r="A96" s="39"/>
      <c r="B96" s="39"/>
      <c r="C96" s="39"/>
      <c r="D96" s="39"/>
      <c r="E96" s="39"/>
      <c r="F96" s="39"/>
      <c r="G96" s="39"/>
    </row>
    <row r="97" spans="1:7" s="2" customFormat="1" ht="12.75" customHeight="1">
      <c r="A97" s="39"/>
      <c r="B97" s="39"/>
      <c r="C97" s="39"/>
      <c r="D97" s="39"/>
      <c r="E97" s="39"/>
      <c r="F97" s="39"/>
      <c r="G97" s="39"/>
    </row>
    <row r="98" spans="1:7" s="2" customFormat="1" ht="12.75" customHeight="1">
      <c r="A98" s="39"/>
      <c r="B98" s="39"/>
      <c r="C98" s="39"/>
      <c r="D98" s="39"/>
      <c r="E98" s="39"/>
      <c r="F98" s="39"/>
      <c r="G98" s="39"/>
    </row>
    <row r="99" spans="1:7" s="2" customFormat="1" ht="12.75" customHeight="1">
      <c r="A99" s="39"/>
      <c r="B99" s="39"/>
      <c r="C99" s="39"/>
      <c r="D99" s="39"/>
      <c r="E99" s="39"/>
      <c r="F99" s="39"/>
      <c r="G99" s="39"/>
    </row>
    <row r="100" spans="1:7" s="2" customFormat="1" ht="12.75" customHeight="1">
      <c r="A100" s="39"/>
      <c r="B100" s="39"/>
      <c r="C100" s="39"/>
      <c r="D100" s="39"/>
      <c r="E100" s="39"/>
      <c r="F100" s="39"/>
      <c r="G100" s="39"/>
    </row>
    <row r="101" spans="1:7" s="2" customFormat="1" ht="12.75" customHeight="1">
      <c r="A101" s="39"/>
      <c r="B101" s="39"/>
      <c r="C101" s="39"/>
      <c r="D101" s="39"/>
      <c r="E101" s="39"/>
      <c r="F101" s="39"/>
      <c r="G101" s="39"/>
    </row>
    <row r="102" spans="1:7" s="2" customFormat="1" ht="12.75" customHeight="1">
      <c r="A102" s="39"/>
      <c r="B102" s="39"/>
      <c r="C102" s="39"/>
      <c r="D102" s="39"/>
      <c r="E102" s="39"/>
      <c r="F102" s="39"/>
      <c r="G102" s="39"/>
    </row>
    <row r="103" spans="1:7" s="2" customFormat="1" ht="12.75" customHeight="1">
      <c r="A103" s="39"/>
      <c r="B103" s="39"/>
      <c r="C103" s="39"/>
      <c r="D103" s="39"/>
      <c r="E103" s="39"/>
      <c r="F103" s="39"/>
      <c r="G103" s="39"/>
    </row>
    <row r="104" spans="1:7" s="2" customFormat="1" ht="12.75" customHeight="1">
      <c r="A104" s="39"/>
      <c r="B104" s="39"/>
      <c r="C104" s="39"/>
      <c r="D104" s="39"/>
      <c r="E104" s="39"/>
      <c r="F104" s="39"/>
      <c r="G104" s="39"/>
    </row>
    <row r="105" spans="1:7" s="2" customFormat="1" ht="12.75" customHeight="1">
      <c r="A105" s="39"/>
      <c r="B105" s="39"/>
      <c r="C105" s="39"/>
      <c r="D105" s="39"/>
      <c r="E105" s="39"/>
      <c r="F105" s="39"/>
      <c r="G105" s="39"/>
    </row>
    <row r="106" spans="1:7" s="2" customFormat="1" ht="12.75" customHeight="1">
      <c r="A106" s="39"/>
      <c r="B106" s="39"/>
      <c r="C106" s="39"/>
      <c r="D106" s="39"/>
      <c r="E106" s="39"/>
      <c r="F106" s="39"/>
      <c r="G106" s="39"/>
    </row>
    <row r="107" spans="1:7" s="2" customFormat="1" ht="12.75" customHeight="1">
      <c r="A107" s="39"/>
      <c r="B107" s="39"/>
      <c r="C107" s="39"/>
      <c r="D107" s="39"/>
      <c r="E107" s="39"/>
      <c r="F107" s="39"/>
      <c r="G107" s="39"/>
    </row>
    <row r="108" spans="1:7" s="2" customFormat="1" ht="12.75" customHeight="1">
      <c r="A108" s="39"/>
      <c r="B108" s="39"/>
      <c r="C108" s="39"/>
      <c r="D108" s="39"/>
      <c r="E108" s="39"/>
      <c r="F108" s="39"/>
      <c r="G108" s="39"/>
    </row>
    <row r="109" spans="1:7" s="2" customFormat="1" ht="12.75" customHeight="1">
      <c r="A109" s="39"/>
      <c r="B109" s="39"/>
      <c r="C109" s="39"/>
      <c r="D109" s="39"/>
      <c r="E109" s="39"/>
      <c r="F109" s="39"/>
      <c r="G109" s="39"/>
    </row>
    <row r="110" spans="1:7" s="2" customFormat="1" ht="12.75" customHeight="1">
      <c r="A110" s="39"/>
      <c r="B110" s="39"/>
      <c r="C110" s="39"/>
      <c r="D110" s="39"/>
      <c r="E110" s="39"/>
      <c r="F110" s="39"/>
      <c r="G110" s="39"/>
    </row>
    <row r="111" spans="1:7" s="2" customFormat="1" ht="12.75" customHeight="1">
      <c r="A111" s="39"/>
      <c r="B111" s="39"/>
      <c r="C111" s="39"/>
      <c r="D111" s="39"/>
      <c r="E111" s="39"/>
      <c r="F111" s="39"/>
      <c r="G111" s="39"/>
    </row>
    <row r="112" spans="1:7" s="2" customFormat="1" ht="12.75" customHeight="1">
      <c r="A112" s="39"/>
      <c r="B112" s="39"/>
      <c r="C112" s="39"/>
      <c r="D112" s="39"/>
      <c r="E112" s="39"/>
      <c r="F112" s="39"/>
      <c r="G112" s="39"/>
    </row>
    <row r="113" spans="1:7" s="2" customFormat="1" ht="12.75" customHeight="1">
      <c r="A113" s="39"/>
      <c r="B113" s="39"/>
      <c r="C113" s="39"/>
      <c r="D113" s="39"/>
      <c r="E113" s="39"/>
      <c r="F113" s="39"/>
      <c r="G113" s="39"/>
    </row>
    <row r="114" spans="1:7" s="2" customFormat="1" ht="12.75" customHeight="1">
      <c r="A114" s="39"/>
      <c r="B114" s="39"/>
      <c r="C114" s="39"/>
      <c r="D114" s="39"/>
      <c r="E114" s="39"/>
      <c r="F114" s="39"/>
      <c r="G114" s="39"/>
    </row>
    <row r="115" spans="1:7" s="2" customFormat="1" ht="12.75" customHeight="1">
      <c r="A115" s="39"/>
      <c r="B115" s="39"/>
      <c r="C115" s="39"/>
      <c r="D115" s="39"/>
      <c r="E115" s="39"/>
      <c r="F115" s="39"/>
      <c r="G115" s="39"/>
    </row>
    <row r="116" spans="1:7" s="2" customFormat="1" ht="12.75" customHeight="1">
      <c r="A116" s="39"/>
      <c r="B116" s="39"/>
      <c r="C116" s="39"/>
      <c r="D116" s="39"/>
      <c r="E116" s="39"/>
      <c r="F116" s="39"/>
      <c r="G116" s="39"/>
    </row>
    <row r="117" spans="1:7" s="2" customFormat="1" ht="12.75" customHeight="1">
      <c r="A117" s="39"/>
      <c r="B117" s="39"/>
      <c r="C117" s="39"/>
      <c r="D117" s="39"/>
      <c r="E117" s="39"/>
      <c r="F117" s="39"/>
      <c r="G117" s="39"/>
    </row>
    <row r="118" spans="1:7" s="2" customFormat="1" ht="12.75" customHeight="1">
      <c r="A118" s="39"/>
      <c r="B118" s="39"/>
      <c r="C118" s="39"/>
      <c r="D118" s="39"/>
      <c r="E118" s="39"/>
      <c r="F118" s="39"/>
      <c r="G118" s="39"/>
    </row>
    <row r="119" spans="1:7" s="2" customFormat="1" ht="12.75" customHeight="1">
      <c r="A119" s="39"/>
      <c r="B119" s="39"/>
      <c r="C119" s="39"/>
      <c r="D119" s="39"/>
      <c r="E119" s="39"/>
      <c r="F119" s="39"/>
      <c r="G119" s="39"/>
    </row>
    <row r="120" spans="1:7" s="2" customFormat="1" ht="12.75" customHeight="1">
      <c r="A120" s="39"/>
      <c r="B120" s="39"/>
      <c r="C120" s="39"/>
      <c r="D120" s="39"/>
      <c r="E120" s="39"/>
      <c r="F120" s="39"/>
      <c r="G120" s="39"/>
    </row>
    <row r="121" spans="1:7" s="2" customFormat="1" ht="12.75" customHeight="1">
      <c r="A121" s="39"/>
      <c r="B121" s="39"/>
      <c r="C121" s="39"/>
      <c r="D121" s="39"/>
      <c r="E121" s="39"/>
      <c r="F121" s="39"/>
      <c r="G121" s="39"/>
    </row>
    <row r="122" spans="1:7" s="2" customFormat="1" ht="12.75" customHeight="1">
      <c r="A122" s="39"/>
      <c r="B122" s="39"/>
      <c r="C122" s="39"/>
      <c r="D122" s="39"/>
      <c r="E122" s="39"/>
      <c r="F122" s="39"/>
      <c r="G122" s="39"/>
    </row>
    <row r="123" spans="1:7" s="2" customFormat="1" ht="12.75" customHeight="1">
      <c r="A123" s="39"/>
      <c r="B123" s="39"/>
      <c r="C123" s="39"/>
      <c r="D123" s="39"/>
      <c r="E123" s="39"/>
      <c r="F123" s="39"/>
      <c r="G123" s="39"/>
    </row>
    <row r="124" spans="1:7" s="2" customFormat="1" ht="12.75" customHeight="1">
      <c r="A124" s="39"/>
      <c r="B124" s="39"/>
      <c r="C124" s="39"/>
      <c r="D124" s="39"/>
      <c r="E124" s="39"/>
      <c r="F124" s="39"/>
      <c r="G124" s="39"/>
    </row>
    <row r="125" spans="1:7" s="2" customFormat="1" ht="12.75" customHeight="1">
      <c r="A125" s="39"/>
      <c r="B125" s="39"/>
      <c r="C125" s="39"/>
      <c r="D125" s="39"/>
      <c r="E125" s="39"/>
      <c r="F125" s="39"/>
      <c r="G125" s="39"/>
    </row>
    <row r="126" spans="1:7" s="2" customFormat="1" ht="12.75" customHeight="1">
      <c r="A126" s="39"/>
      <c r="B126" s="39"/>
      <c r="C126" s="39"/>
      <c r="D126" s="39"/>
      <c r="E126" s="39"/>
      <c r="F126" s="39"/>
      <c r="G126" s="39"/>
    </row>
    <row r="127" spans="1:7" s="2" customFormat="1" ht="12.75" customHeight="1">
      <c r="A127" s="39"/>
      <c r="B127" s="39"/>
      <c r="C127" s="39"/>
      <c r="D127" s="39"/>
      <c r="E127" s="39"/>
      <c r="F127" s="39"/>
      <c r="G127" s="39"/>
    </row>
    <row r="128" spans="1:7" s="2" customFormat="1" ht="12.75" customHeight="1">
      <c r="A128" s="39"/>
      <c r="B128" s="39"/>
      <c r="C128" s="39"/>
      <c r="D128" s="39"/>
      <c r="E128" s="39"/>
      <c r="F128" s="39"/>
      <c r="G128" s="39"/>
    </row>
    <row r="129" spans="1:7" s="2" customFormat="1" ht="12.75" customHeight="1">
      <c r="A129" s="39"/>
      <c r="B129" s="39"/>
      <c r="C129" s="39"/>
      <c r="D129" s="39"/>
      <c r="E129" s="39"/>
      <c r="F129" s="39"/>
      <c r="G129" s="39"/>
    </row>
    <row r="130" spans="1:7" s="2" customFormat="1" ht="12.75" customHeight="1">
      <c r="A130" s="39"/>
      <c r="B130" s="39"/>
      <c r="C130" s="39"/>
      <c r="D130" s="39"/>
      <c r="E130" s="39"/>
      <c r="F130" s="39"/>
      <c r="G130" s="39"/>
    </row>
    <row r="131" spans="1:7" s="2" customFormat="1" ht="12.75" customHeight="1">
      <c r="A131" s="39"/>
      <c r="B131" s="39"/>
      <c r="C131" s="39"/>
      <c r="D131" s="39"/>
      <c r="E131" s="39"/>
      <c r="F131" s="39"/>
      <c r="G131" s="39"/>
    </row>
    <row r="132" spans="1:7" s="2" customFormat="1" ht="12.75" customHeight="1">
      <c r="A132" s="39"/>
      <c r="B132" s="39"/>
      <c r="C132" s="39"/>
      <c r="D132" s="39"/>
      <c r="E132" s="39"/>
      <c r="F132" s="39"/>
      <c r="G132" s="39"/>
    </row>
    <row r="133" spans="1:7" s="2" customFormat="1" ht="12.75" customHeight="1">
      <c r="A133" s="39"/>
      <c r="B133" s="39"/>
      <c r="C133" s="39"/>
      <c r="D133" s="39"/>
      <c r="E133" s="39"/>
      <c r="F133" s="39"/>
      <c r="G133" s="39"/>
    </row>
    <row r="134" spans="1:7" s="2" customFormat="1" ht="12.75" customHeight="1">
      <c r="A134" s="39"/>
      <c r="B134" s="39"/>
      <c r="C134" s="39"/>
      <c r="D134" s="39"/>
      <c r="E134" s="39"/>
      <c r="F134" s="39"/>
      <c r="G134" s="39"/>
    </row>
    <row r="135" spans="1:7" s="2" customFormat="1" ht="12.75" customHeight="1">
      <c r="A135" s="39"/>
      <c r="B135" s="39"/>
      <c r="C135" s="39"/>
      <c r="D135" s="39"/>
      <c r="E135" s="39"/>
      <c r="F135" s="39"/>
      <c r="G135" s="39"/>
    </row>
    <row r="136" spans="1:7" s="2" customFormat="1" ht="12.75" customHeight="1">
      <c r="A136" s="39"/>
      <c r="B136" s="39"/>
      <c r="C136" s="39"/>
      <c r="D136" s="39"/>
      <c r="E136" s="39"/>
      <c r="F136" s="39"/>
      <c r="G136" s="39"/>
    </row>
    <row r="137" spans="1:7" s="2" customFormat="1" ht="12.75" customHeight="1">
      <c r="A137" s="39"/>
      <c r="B137" s="39"/>
      <c r="C137" s="39"/>
      <c r="D137" s="39"/>
      <c r="E137" s="39"/>
      <c r="F137" s="39"/>
      <c r="G137" s="39"/>
    </row>
    <row r="138" spans="1:7" s="2" customFormat="1" ht="12.75" customHeight="1">
      <c r="A138" s="39"/>
      <c r="B138" s="39"/>
      <c r="C138" s="39"/>
      <c r="D138" s="39"/>
      <c r="E138" s="39"/>
      <c r="F138" s="39"/>
      <c r="G138" s="39"/>
    </row>
    <row r="139" spans="1:7" s="2" customFormat="1" ht="12.75" customHeight="1">
      <c r="A139" s="39"/>
      <c r="B139" s="39"/>
      <c r="C139" s="39"/>
      <c r="D139" s="39"/>
      <c r="E139" s="39"/>
      <c r="F139" s="39"/>
      <c r="G139" s="39"/>
    </row>
    <row r="140" spans="1:7" s="2" customFormat="1" ht="12.75" customHeight="1">
      <c r="A140" s="39"/>
      <c r="B140" s="39"/>
      <c r="C140" s="39"/>
      <c r="D140" s="39"/>
      <c r="E140" s="39"/>
      <c r="F140" s="39"/>
      <c r="G140" s="39"/>
    </row>
    <row r="141" spans="1:7" s="2" customFormat="1" ht="12.75" customHeight="1">
      <c r="A141" s="39"/>
      <c r="B141" s="39"/>
      <c r="C141" s="39"/>
      <c r="D141" s="39"/>
      <c r="E141" s="39"/>
      <c r="F141" s="39"/>
      <c r="G141" s="39"/>
    </row>
    <row r="142" spans="1:7" s="2" customFormat="1" ht="12.75" customHeight="1">
      <c r="A142" s="39"/>
      <c r="B142" s="39"/>
      <c r="C142" s="39"/>
      <c r="D142" s="39"/>
      <c r="E142" s="39"/>
      <c r="F142" s="39"/>
      <c r="G142" s="39"/>
    </row>
    <row r="143" spans="1:7" s="2" customFormat="1" ht="12.75" customHeight="1">
      <c r="A143" s="39"/>
      <c r="B143" s="39"/>
      <c r="C143" s="39"/>
      <c r="D143" s="39"/>
      <c r="E143" s="39"/>
      <c r="F143" s="39"/>
      <c r="G143" s="39"/>
    </row>
    <row r="144" spans="1:7" s="2" customFormat="1" ht="12.75" customHeight="1">
      <c r="A144" s="39"/>
      <c r="B144" s="39"/>
      <c r="C144" s="39"/>
      <c r="D144" s="39"/>
      <c r="E144" s="39"/>
      <c r="F144" s="39"/>
      <c r="G144" s="39"/>
    </row>
    <row r="145" spans="1:7" s="2" customFormat="1" ht="12.75" customHeight="1">
      <c r="A145" s="39"/>
      <c r="B145" s="39"/>
      <c r="C145" s="39"/>
      <c r="D145" s="39"/>
      <c r="E145" s="39"/>
      <c r="F145" s="39"/>
      <c r="G145" s="39"/>
    </row>
    <row r="146" spans="1:7" s="2" customFormat="1" ht="12.75" customHeight="1">
      <c r="A146" s="39"/>
      <c r="B146" s="39"/>
      <c r="C146" s="39"/>
      <c r="D146" s="39"/>
      <c r="E146" s="39"/>
      <c r="F146" s="39"/>
      <c r="G146" s="39"/>
    </row>
    <row r="147" spans="1:7" s="2" customFormat="1" ht="12.75" customHeight="1">
      <c r="A147" s="39"/>
      <c r="B147" s="39"/>
      <c r="C147" s="39"/>
      <c r="D147" s="39"/>
      <c r="E147" s="39"/>
      <c r="F147" s="39"/>
      <c r="G147" s="39"/>
    </row>
    <row r="148" spans="1:7" s="2" customFormat="1" ht="12.75" customHeight="1">
      <c r="A148" s="39"/>
      <c r="B148" s="39"/>
      <c r="C148" s="39"/>
      <c r="D148" s="39"/>
      <c r="E148" s="39"/>
      <c r="F148" s="39"/>
      <c r="G148" s="39"/>
    </row>
    <row r="149" spans="1:7" s="2" customFormat="1" ht="12.75" customHeight="1">
      <c r="A149" s="39"/>
      <c r="B149" s="39"/>
      <c r="C149" s="39"/>
      <c r="D149" s="39"/>
      <c r="E149" s="39"/>
      <c r="F149" s="39"/>
      <c r="G149" s="39"/>
    </row>
    <row r="150" spans="1:7" s="2" customFormat="1" ht="12.75" customHeight="1">
      <c r="A150" s="39"/>
      <c r="B150" s="39"/>
      <c r="C150" s="39"/>
      <c r="D150" s="39"/>
      <c r="E150" s="39"/>
      <c r="F150" s="39"/>
      <c r="G150" s="39"/>
    </row>
    <row r="151" spans="1:7" s="2" customFormat="1" ht="12.75" customHeight="1">
      <c r="A151" s="39"/>
      <c r="B151" s="39"/>
      <c r="C151" s="39"/>
      <c r="D151" s="39"/>
      <c r="E151" s="39"/>
      <c r="F151" s="39"/>
      <c r="G151" s="39"/>
    </row>
    <row r="152" spans="1:7" s="2" customFormat="1" ht="12.75" customHeight="1">
      <c r="A152" s="39"/>
      <c r="B152" s="39"/>
      <c r="C152" s="39"/>
      <c r="D152" s="39"/>
      <c r="E152" s="39"/>
      <c r="F152" s="39"/>
      <c r="G152" s="39"/>
    </row>
    <row r="153" spans="1:7" s="2" customFormat="1" ht="12.75" customHeight="1">
      <c r="A153" s="39"/>
      <c r="B153" s="39"/>
      <c r="C153" s="39"/>
      <c r="D153" s="39"/>
      <c r="E153" s="39"/>
      <c r="F153" s="39"/>
      <c r="G153" s="39"/>
    </row>
    <row r="154" spans="1:7" s="2" customFormat="1" ht="12.75" customHeight="1">
      <c r="A154" s="39"/>
      <c r="B154" s="39"/>
      <c r="C154" s="39"/>
      <c r="D154" s="39"/>
      <c r="E154" s="39"/>
      <c r="F154" s="39"/>
      <c r="G154" s="39"/>
    </row>
    <row r="155" spans="1:7" s="2" customFormat="1" ht="12.75" customHeight="1">
      <c r="A155" s="39"/>
      <c r="B155" s="39"/>
      <c r="C155" s="39"/>
      <c r="D155" s="39"/>
      <c r="E155" s="39"/>
      <c r="F155" s="39"/>
      <c r="G155" s="39"/>
    </row>
    <row r="156" spans="1:7" s="2" customFormat="1" ht="12.75" customHeight="1">
      <c r="A156" s="39"/>
      <c r="B156" s="39"/>
      <c r="C156" s="39"/>
      <c r="D156" s="39"/>
      <c r="E156" s="39"/>
      <c r="F156" s="39"/>
      <c r="G156" s="39"/>
    </row>
    <row r="157" spans="1:7" s="2" customFormat="1" ht="12.75" customHeight="1">
      <c r="A157" s="39"/>
      <c r="B157" s="39"/>
      <c r="C157" s="39"/>
      <c r="D157" s="39"/>
      <c r="E157" s="39"/>
      <c r="F157" s="39"/>
      <c r="G157" s="39"/>
    </row>
    <row r="158" spans="1:7" s="2" customFormat="1" ht="12.75" customHeight="1">
      <c r="A158" s="39"/>
      <c r="B158" s="39"/>
      <c r="C158" s="39"/>
      <c r="D158" s="39"/>
      <c r="E158" s="39"/>
      <c r="F158" s="39"/>
      <c r="G158" s="39"/>
    </row>
    <row r="159" spans="1:7" s="2" customFormat="1" ht="12.75" customHeight="1">
      <c r="A159" s="39"/>
      <c r="B159" s="39"/>
      <c r="C159" s="39"/>
      <c r="D159" s="39"/>
      <c r="E159" s="39"/>
      <c r="F159" s="39"/>
      <c r="G159" s="39"/>
    </row>
    <row r="160" spans="1:7" s="2" customFormat="1" ht="12.75" customHeight="1">
      <c r="A160" s="39"/>
      <c r="B160" s="39"/>
      <c r="C160" s="39"/>
      <c r="D160" s="39"/>
      <c r="E160" s="39"/>
      <c r="F160" s="39"/>
      <c r="G160" s="39"/>
    </row>
    <row r="161" spans="1:7" s="2" customFormat="1" ht="12.75" customHeight="1">
      <c r="A161" s="39"/>
      <c r="B161" s="39"/>
      <c r="C161" s="39"/>
      <c r="D161" s="39"/>
      <c r="E161" s="39"/>
      <c r="F161" s="39"/>
      <c r="G161" s="39"/>
    </row>
    <row r="162" spans="1:7" s="2" customFormat="1" ht="12.75" customHeight="1">
      <c r="A162" s="39"/>
      <c r="B162" s="39"/>
      <c r="C162" s="39"/>
      <c r="D162" s="39"/>
      <c r="E162" s="39"/>
      <c r="F162" s="39"/>
      <c r="G162" s="39"/>
    </row>
  </sheetData>
  <sheetProtection/>
  <mergeCells count="3">
    <mergeCell ref="A6:F6"/>
    <mergeCell ref="A5:N5"/>
    <mergeCell ref="A4:N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N171"/>
  <sheetViews>
    <sheetView zoomScale="75" zoomScaleNormal="75" zoomScalePageLayoutView="0" workbookViewId="0" topLeftCell="A7">
      <selection activeCell="N12" sqref="N12"/>
    </sheetView>
  </sheetViews>
  <sheetFormatPr defaultColWidth="9.140625" defaultRowHeight="12.75"/>
  <cols>
    <col min="1" max="1" width="6.7109375" style="44" customWidth="1"/>
    <col min="2" max="2" width="34.57421875" style="44" customWidth="1"/>
    <col min="3" max="3" width="16.421875" style="44" customWidth="1"/>
    <col min="4" max="4" width="14.140625" style="44" customWidth="1"/>
    <col min="5" max="5" width="17.421875" style="44" customWidth="1"/>
    <col min="6" max="6" width="14.28125" style="44" customWidth="1"/>
    <col min="7" max="7" width="15.140625" style="44" customWidth="1"/>
    <col min="8" max="8" width="13.421875" style="1" customWidth="1"/>
    <col min="9" max="9" width="16.57421875" style="1" customWidth="1"/>
    <col min="10" max="10" width="15.421875" style="1" customWidth="1"/>
    <col min="11" max="11" width="14.8515625" style="1" customWidth="1"/>
    <col min="12" max="16384" width="9.140625" style="1" customWidth="1"/>
  </cols>
  <sheetData>
    <row r="4" spans="1:14" ht="15.75" customHeight="1">
      <c r="A4" s="61" t="s">
        <v>36</v>
      </c>
      <c r="B4" s="61"/>
      <c r="C4" s="63"/>
      <c r="D4" s="61"/>
      <c r="E4" s="63"/>
      <c r="F4" s="63"/>
      <c r="G4" s="63"/>
      <c r="H4" s="61"/>
      <c r="I4" s="61"/>
      <c r="J4" s="61"/>
      <c r="K4" s="63"/>
      <c r="L4" s="63"/>
      <c r="M4" s="63"/>
      <c r="N4" s="63"/>
    </row>
    <row r="5" spans="1:14" ht="19.5" customHeight="1">
      <c r="A5" s="60" t="s">
        <v>158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2.75">
      <c r="A6" s="62"/>
      <c r="B6" s="62"/>
      <c r="C6" s="62"/>
      <c r="D6" s="62"/>
      <c r="E6" s="62"/>
      <c r="F6" s="62"/>
      <c r="G6" s="45"/>
      <c r="H6" s="4"/>
      <c r="N6" s="5" t="s">
        <v>81</v>
      </c>
    </row>
    <row r="7" spans="1:14" ht="54.75" customHeight="1">
      <c r="A7" s="40" t="s">
        <v>1</v>
      </c>
      <c r="B7" s="40" t="s">
        <v>2</v>
      </c>
      <c r="C7" s="40" t="s">
        <v>135</v>
      </c>
      <c r="D7" s="40" t="s">
        <v>85</v>
      </c>
      <c r="E7" s="40" t="s">
        <v>136</v>
      </c>
      <c r="F7" s="40" t="s">
        <v>142</v>
      </c>
      <c r="G7" s="40" t="s">
        <v>143</v>
      </c>
      <c r="H7" s="10" t="s">
        <v>66</v>
      </c>
      <c r="I7" s="10" t="s">
        <v>86</v>
      </c>
      <c r="J7" s="10" t="s">
        <v>87</v>
      </c>
      <c r="K7" s="10" t="s">
        <v>144</v>
      </c>
      <c r="L7" s="10" t="s">
        <v>137</v>
      </c>
      <c r="M7" s="10" t="s">
        <v>138</v>
      </c>
      <c r="N7" s="10" t="s">
        <v>145</v>
      </c>
    </row>
    <row r="8" spans="1:14" ht="12.75">
      <c r="A8" s="41" t="s">
        <v>67</v>
      </c>
      <c r="B8" s="41" t="s">
        <v>68</v>
      </c>
      <c r="C8" s="41" t="s">
        <v>69</v>
      </c>
      <c r="D8" s="41" t="s">
        <v>70</v>
      </c>
      <c r="E8" s="41" t="s">
        <v>71</v>
      </c>
      <c r="F8" s="41" t="s">
        <v>72</v>
      </c>
      <c r="G8" s="41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4" s="2" customFormat="1" ht="47.25">
      <c r="A9" s="35" t="s">
        <v>3</v>
      </c>
      <c r="B9" s="36" t="s">
        <v>115</v>
      </c>
      <c r="C9" s="37">
        <v>671315</v>
      </c>
      <c r="D9" s="37">
        <f>E9-C9</f>
        <v>0</v>
      </c>
      <c r="E9" s="37">
        <v>671315</v>
      </c>
      <c r="F9" s="37">
        <v>298670</v>
      </c>
      <c r="G9" s="37">
        <v>298670.09</v>
      </c>
      <c r="H9" s="13">
        <f>G9/G42*100</f>
        <v>4.0588577713948695</v>
      </c>
      <c r="I9" s="16">
        <f>G9-C9</f>
        <v>-372644.91</v>
      </c>
      <c r="J9" s="16">
        <f>G9-E9</f>
        <v>-372644.91</v>
      </c>
      <c r="K9" s="16">
        <f>G9-F9</f>
        <v>0.09000000002561137</v>
      </c>
      <c r="L9" s="13">
        <f>G9/C9*100</f>
        <v>44.4903048494373</v>
      </c>
      <c r="M9" s="13">
        <f>G9/E9*100</f>
        <v>44.4903048494373</v>
      </c>
      <c r="N9" s="13">
        <f>G9/F9*100</f>
        <v>100.00003013359226</v>
      </c>
    </row>
    <row r="10" spans="1:14" s="2" customFormat="1" ht="94.5">
      <c r="A10" s="35" t="s">
        <v>4</v>
      </c>
      <c r="B10" s="36" t="s">
        <v>116</v>
      </c>
      <c r="C10" s="37">
        <v>6300613</v>
      </c>
      <c r="D10" s="37">
        <v>5771540</v>
      </c>
      <c r="E10" s="37">
        <v>6300613</v>
      </c>
      <c r="F10" s="37">
        <v>3643866.61</v>
      </c>
      <c r="G10" s="37">
        <v>3636916.61</v>
      </c>
      <c r="H10" s="13">
        <f>G10/G42*100</f>
        <v>49.42485953787198</v>
      </c>
      <c r="I10" s="16">
        <f aca="true" t="shared" si="0" ref="I10:I42">G10-C10</f>
        <v>-2663696.39</v>
      </c>
      <c r="J10" s="16">
        <f aca="true" t="shared" si="1" ref="J10:J42">G10-E10</f>
        <v>-2663696.39</v>
      </c>
      <c r="K10" s="16">
        <f aca="true" t="shared" si="2" ref="K10:K42">G10-F10</f>
        <v>-6950</v>
      </c>
      <c r="L10" s="13">
        <f aca="true" t="shared" si="3" ref="L10:L42">G10/C10*100</f>
        <v>57.72321851857907</v>
      </c>
      <c r="M10" s="13">
        <f aca="true" t="shared" si="4" ref="M10:M42">G10/E10*100</f>
        <v>57.72321851857907</v>
      </c>
      <c r="N10" s="13">
        <f aca="true" t="shared" si="5" ref="N10:N42">G10/F10*100</f>
        <v>99.80926853960771</v>
      </c>
    </row>
    <row r="11" spans="1:14" s="2" customFormat="1" ht="30.75" customHeight="1">
      <c r="A11" s="35" t="s">
        <v>5</v>
      </c>
      <c r="B11" s="36" t="s">
        <v>6</v>
      </c>
      <c r="C11" s="37">
        <v>365095</v>
      </c>
      <c r="D11" s="37">
        <f>E11-C11</f>
        <v>0</v>
      </c>
      <c r="E11" s="37">
        <v>365095</v>
      </c>
      <c r="F11" s="37">
        <v>0</v>
      </c>
      <c r="G11" s="37">
        <v>0</v>
      </c>
      <c r="H11" s="13">
        <f>G11/G42*100</f>
        <v>0</v>
      </c>
      <c r="I11" s="16">
        <f t="shared" si="0"/>
        <v>-365095</v>
      </c>
      <c r="J11" s="16">
        <f t="shared" si="1"/>
        <v>-365095</v>
      </c>
      <c r="K11" s="16">
        <f t="shared" si="2"/>
        <v>0</v>
      </c>
      <c r="L11" s="13">
        <f t="shared" si="3"/>
        <v>0</v>
      </c>
      <c r="M11" s="13">
        <f t="shared" si="4"/>
        <v>0</v>
      </c>
      <c r="N11" s="13" t="e">
        <f t="shared" si="5"/>
        <v>#DIV/0!</v>
      </c>
    </row>
    <row r="12" spans="1:14" s="2" customFormat="1" ht="15.75">
      <c r="A12" s="35" t="s">
        <v>93</v>
      </c>
      <c r="B12" s="36" t="s">
        <v>7</v>
      </c>
      <c r="C12" s="37">
        <v>20000</v>
      </c>
      <c r="D12" s="37">
        <f>E12-C12</f>
        <v>0</v>
      </c>
      <c r="E12" s="37">
        <v>20000</v>
      </c>
      <c r="F12" s="37">
        <v>0</v>
      </c>
      <c r="G12" s="37">
        <v>0</v>
      </c>
      <c r="H12" s="13">
        <f>G12/G42*100</f>
        <v>0</v>
      </c>
      <c r="I12" s="16">
        <f t="shared" si="0"/>
        <v>-20000</v>
      </c>
      <c r="J12" s="16">
        <f t="shared" si="1"/>
        <v>-20000</v>
      </c>
      <c r="K12" s="16">
        <f t="shared" si="2"/>
        <v>0</v>
      </c>
      <c r="L12" s="13">
        <f t="shared" si="3"/>
        <v>0</v>
      </c>
      <c r="M12" s="13">
        <f t="shared" si="4"/>
        <v>0</v>
      </c>
      <c r="N12" s="13" t="e">
        <f t="shared" si="5"/>
        <v>#DIV/0!</v>
      </c>
    </row>
    <row r="13" spans="1:14" s="2" customFormat="1" ht="31.5">
      <c r="A13" s="35" t="s">
        <v>98</v>
      </c>
      <c r="B13" s="36" t="s">
        <v>8</v>
      </c>
      <c r="C13" s="37">
        <v>385000</v>
      </c>
      <c r="D13" s="37">
        <f>E13-C13</f>
        <v>0</v>
      </c>
      <c r="E13" s="37">
        <v>385000</v>
      </c>
      <c r="F13" s="37">
        <v>34000</v>
      </c>
      <c r="G13" s="37">
        <v>34000</v>
      </c>
      <c r="H13" s="13">
        <f>G13/G42*100</f>
        <v>0.4620521734447046</v>
      </c>
      <c r="I13" s="16">
        <f t="shared" si="0"/>
        <v>-351000</v>
      </c>
      <c r="J13" s="16">
        <f t="shared" si="1"/>
        <v>-351000</v>
      </c>
      <c r="K13" s="16">
        <f t="shared" si="2"/>
        <v>0</v>
      </c>
      <c r="L13" s="13">
        <f t="shared" si="3"/>
        <v>8.831168831168831</v>
      </c>
      <c r="M13" s="13">
        <f t="shared" si="4"/>
        <v>8.831168831168831</v>
      </c>
      <c r="N13" s="13">
        <f t="shared" si="5"/>
        <v>100</v>
      </c>
    </row>
    <row r="14" spans="1:14" s="3" customFormat="1" ht="31.5">
      <c r="A14" s="51" t="s">
        <v>37</v>
      </c>
      <c r="B14" s="49" t="s">
        <v>38</v>
      </c>
      <c r="C14" s="42">
        <f>SUM(C9:C13)</f>
        <v>7742023</v>
      </c>
      <c r="D14" s="42">
        <f>SUM(D9:D13)</f>
        <v>5771540</v>
      </c>
      <c r="E14" s="42">
        <f>SUM(E9:E13)</f>
        <v>7742023</v>
      </c>
      <c r="F14" s="42">
        <f>SUM(F9:F13)</f>
        <v>3976536.61</v>
      </c>
      <c r="G14" s="42">
        <f>SUM(G9:G13)</f>
        <v>3969586.6999999997</v>
      </c>
      <c r="H14" s="14">
        <f>G14/G42*100</f>
        <v>53.94576948271155</v>
      </c>
      <c r="I14" s="17">
        <f t="shared" si="0"/>
        <v>-3772436.3000000003</v>
      </c>
      <c r="J14" s="17">
        <f t="shared" si="1"/>
        <v>-3772436.3000000003</v>
      </c>
      <c r="K14" s="17">
        <f t="shared" si="2"/>
        <v>-6949.910000000149</v>
      </c>
      <c r="L14" s="14">
        <f t="shared" si="3"/>
        <v>51.27324860698553</v>
      </c>
      <c r="M14" s="14">
        <f t="shared" si="4"/>
        <v>51.27324860698553</v>
      </c>
      <c r="N14" s="14">
        <f t="shared" si="5"/>
        <v>99.82522705857849</v>
      </c>
    </row>
    <row r="15" spans="1:14" s="3" customFormat="1" ht="31.5">
      <c r="A15" s="35" t="s">
        <v>63</v>
      </c>
      <c r="B15" s="36" t="s">
        <v>60</v>
      </c>
      <c r="C15" s="37">
        <v>197700</v>
      </c>
      <c r="D15" s="37">
        <f>E15-C15</f>
        <v>0</v>
      </c>
      <c r="E15" s="37">
        <v>197700</v>
      </c>
      <c r="F15" s="37">
        <v>98850</v>
      </c>
      <c r="G15" s="37">
        <v>85637.55</v>
      </c>
      <c r="H15" s="13">
        <f>G15/G42*100</f>
        <v>1.1637945913523402</v>
      </c>
      <c r="I15" s="16">
        <f t="shared" si="0"/>
        <v>-112062.45</v>
      </c>
      <c r="J15" s="16">
        <f t="shared" si="1"/>
        <v>-112062.45</v>
      </c>
      <c r="K15" s="16">
        <f t="shared" si="2"/>
        <v>-13212.449999999997</v>
      </c>
      <c r="L15" s="13">
        <f t="shared" si="3"/>
        <v>43.31691957511381</v>
      </c>
      <c r="M15" s="13">
        <f t="shared" si="4"/>
        <v>43.31691957511381</v>
      </c>
      <c r="N15" s="13">
        <f t="shared" si="5"/>
        <v>86.63383915022762</v>
      </c>
    </row>
    <row r="16" spans="1:14" s="3" customFormat="1" ht="15.75">
      <c r="A16" s="51" t="s">
        <v>39</v>
      </c>
      <c r="B16" s="49" t="s">
        <v>40</v>
      </c>
      <c r="C16" s="42">
        <f>C15</f>
        <v>197700</v>
      </c>
      <c r="D16" s="42">
        <f>D15</f>
        <v>0</v>
      </c>
      <c r="E16" s="42">
        <f>E15</f>
        <v>197700</v>
      </c>
      <c r="F16" s="42">
        <f>F15</f>
        <v>98850</v>
      </c>
      <c r="G16" s="42">
        <f>G15</f>
        <v>85637.55</v>
      </c>
      <c r="H16" s="14">
        <f>G16/G42*100</f>
        <v>1.1637945913523402</v>
      </c>
      <c r="I16" s="17">
        <f t="shared" si="0"/>
        <v>-112062.45</v>
      </c>
      <c r="J16" s="17">
        <f t="shared" si="1"/>
        <v>-112062.45</v>
      </c>
      <c r="K16" s="17">
        <f t="shared" si="2"/>
        <v>-13212.449999999997</v>
      </c>
      <c r="L16" s="14">
        <f t="shared" si="3"/>
        <v>43.31691957511381</v>
      </c>
      <c r="M16" s="14">
        <f t="shared" si="4"/>
        <v>43.31691957511381</v>
      </c>
      <c r="N16" s="14">
        <f t="shared" si="5"/>
        <v>86.63383915022762</v>
      </c>
    </row>
    <row r="17" spans="1:14" s="3" customFormat="1" ht="60" customHeight="1" hidden="1">
      <c r="A17" s="35" t="s">
        <v>126</v>
      </c>
      <c r="B17" s="54" t="s">
        <v>127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14">
        <f>G17/G42*100</f>
        <v>0</v>
      </c>
      <c r="I17" s="17">
        <f t="shared" si="0"/>
        <v>0</v>
      </c>
      <c r="J17" s="17">
        <f t="shared" si="1"/>
        <v>0</v>
      </c>
      <c r="K17" s="17">
        <f t="shared" si="2"/>
        <v>0</v>
      </c>
      <c r="L17" s="14" t="e">
        <f t="shared" si="3"/>
        <v>#DIV/0!</v>
      </c>
      <c r="M17" s="14" t="e">
        <f t="shared" si="4"/>
        <v>#DIV/0!</v>
      </c>
      <c r="N17" s="14" t="e">
        <f t="shared" si="5"/>
        <v>#DIV/0!</v>
      </c>
    </row>
    <row r="18" spans="1:14" s="2" customFormat="1" ht="31.5">
      <c r="A18" s="35" t="s">
        <v>9</v>
      </c>
      <c r="B18" s="36" t="s">
        <v>117</v>
      </c>
      <c r="C18" s="37">
        <v>100000</v>
      </c>
      <c r="D18" s="37">
        <f>E18-C18</f>
        <v>0</v>
      </c>
      <c r="E18" s="37">
        <v>100000</v>
      </c>
      <c r="F18" s="37">
        <v>45996.89</v>
      </c>
      <c r="G18" s="37">
        <v>45996.89</v>
      </c>
      <c r="H18" s="13">
        <f>G18/G42*100</f>
        <v>0.6250871469469707</v>
      </c>
      <c r="I18" s="16">
        <f t="shared" si="0"/>
        <v>-54003.11</v>
      </c>
      <c r="J18" s="16">
        <f t="shared" si="1"/>
        <v>-54003.11</v>
      </c>
      <c r="K18" s="16">
        <f t="shared" si="2"/>
        <v>0</v>
      </c>
      <c r="L18" s="13">
        <f t="shared" si="3"/>
        <v>45.99689</v>
      </c>
      <c r="M18" s="13">
        <f t="shared" si="4"/>
        <v>45.99689</v>
      </c>
      <c r="N18" s="13">
        <f t="shared" si="5"/>
        <v>100</v>
      </c>
    </row>
    <row r="19" spans="1:14" s="2" customFormat="1" ht="63">
      <c r="A19" s="35" t="s">
        <v>89</v>
      </c>
      <c r="B19" s="36" t="s">
        <v>62</v>
      </c>
      <c r="C19" s="37">
        <v>107240</v>
      </c>
      <c r="D19" s="37">
        <f>E19-C19</f>
        <v>200000</v>
      </c>
      <c r="E19" s="37">
        <v>307240</v>
      </c>
      <c r="F19" s="37">
        <v>116420</v>
      </c>
      <c r="G19" s="37">
        <v>66456</v>
      </c>
      <c r="H19" s="13">
        <f>G19/G42*100</f>
        <v>0.9031217423070969</v>
      </c>
      <c r="I19" s="16">
        <f t="shared" si="0"/>
        <v>-40784</v>
      </c>
      <c r="J19" s="16">
        <f t="shared" si="1"/>
        <v>-240784</v>
      </c>
      <c r="K19" s="16">
        <f t="shared" si="2"/>
        <v>-49964</v>
      </c>
      <c r="L19" s="13">
        <f t="shared" si="3"/>
        <v>61.96941439761283</v>
      </c>
      <c r="M19" s="13">
        <f t="shared" si="4"/>
        <v>21.629996094258562</v>
      </c>
      <c r="N19" s="13">
        <f t="shared" si="5"/>
        <v>57.082975433774266</v>
      </c>
    </row>
    <row r="20" spans="1:14" s="3" customFormat="1" ht="47.25">
      <c r="A20" s="51" t="s">
        <v>41</v>
      </c>
      <c r="B20" s="49" t="s">
        <v>42</v>
      </c>
      <c r="C20" s="42">
        <f>C17+C18+C19</f>
        <v>207240</v>
      </c>
      <c r="D20" s="42">
        <f>D17+D18+D19</f>
        <v>200000</v>
      </c>
      <c r="E20" s="42">
        <f>E17+E18+E19</f>
        <v>407240</v>
      </c>
      <c r="F20" s="42">
        <f>F17+F18+F19</f>
        <v>162416.89</v>
      </c>
      <c r="G20" s="42">
        <f>G17+G18+G19</f>
        <v>112452.89</v>
      </c>
      <c r="H20" s="14">
        <f>G20/G42*100</f>
        <v>1.5282088892540675</v>
      </c>
      <c r="I20" s="17">
        <f>G20-C20</f>
        <v>-94787.11</v>
      </c>
      <c r="J20" s="17">
        <f t="shared" si="1"/>
        <v>-294787.11</v>
      </c>
      <c r="K20" s="17">
        <f t="shared" si="2"/>
        <v>-49964.000000000015</v>
      </c>
      <c r="L20" s="14">
        <f t="shared" si="3"/>
        <v>54.26215498938429</v>
      </c>
      <c r="M20" s="14">
        <f t="shared" si="4"/>
        <v>27.613419605146845</v>
      </c>
      <c r="N20" s="14">
        <f t="shared" si="5"/>
        <v>69.2371895558399</v>
      </c>
    </row>
    <row r="21" spans="1:14" s="3" customFormat="1" ht="31.5">
      <c r="A21" s="35" t="s">
        <v>10</v>
      </c>
      <c r="B21" s="36" t="s">
        <v>11</v>
      </c>
      <c r="C21" s="37">
        <v>0</v>
      </c>
      <c r="D21" s="37">
        <f>E21-C21</f>
        <v>0</v>
      </c>
      <c r="E21" s="37">
        <v>0</v>
      </c>
      <c r="F21" s="37">
        <v>0</v>
      </c>
      <c r="G21" s="37">
        <v>0</v>
      </c>
      <c r="H21" s="13">
        <f>G21/G42*100</f>
        <v>0</v>
      </c>
      <c r="I21" s="17">
        <f t="shared" si="0"/>
        <v>0</v>
      </c>
      <c r="J21" s="17">
        <f t="shared" si="1"/>
        <v>0</v>
      </c>
      <c r="K21" s="17">
        <f t="shared" si="2"/>
        <v>0</v>
      </c>
      <c r="L21" s="14" t="e">
        <f t="shared" si="3"/>
        <v>#DIV/0!</v>
      </c>
      <c r="M21" s="14" t="e">
        <f t="shared" si="4"/>
        <v>#DIV/0!</v>
      </c>
      <c r="N21" s="14" t="e">
        <f t="shared" si="5"/>
        <v>#DIV/0!</v>
      </c>
    </row>
    <row r="22" spans="1:14" s="2" customFormat="1" ht="15.75">
      <c r="A22" s="35" t="s">
        <v>12</v>
      </c>
      <c r="B22" s="36" t="s">
        <v>13</v>
      </c>
      <c r="C22" s="37">
        <v>100000</v>
      </c>
      <c r="D22" s="37">
        <f>E22-C22</f>
        <v>11000</v>
      </c>
      <c r="E22" s="37">
        <v>111000</v>
      </c>
      <c r="F22" s="37">
        <v>46749.95</v>
      </c>
      <c r="G22" s="37">
        <v>37249.96</v>
      </c>
      <c r="H22" s="13">
        <f>G22/G42*100</f>
        <v>0.5062183817273033</v>
      </c>
      <c r="I22" s="16">
        <f t="shared" si="0"/>
        <v>-62750.04</v>
      </c>
      <c r="J22" s="16">
        <f t="shared" si="1"/>
        <v>-73750.04000000001</v>
      </c>
      <c r="K22" s="16">
        <f t="shared" si="2"/>
        <v>-9499.989999999998</v>
      </c>
      <c r="L22" s="13">
        <f t="shared" si="3"/>
        <v>37.24996</v>
      </c>
      <c r="M22" s="13">
        <f t="shared" si="4"/>
        <v>33.55852252252252</v>
      </c>
      <c r="N22" s="13">
        <f t="shared" si="5"/>
        <v>79.67914404186529</v>
      </c>
    </row>
    <row r="23" spans="1:14" s="2" customFormat="1" ht="15.75">
      <c r="A23" s="35" t="s">
        <v>90</v>
      </c>
      <c r="B23" s="36" t="s">
        <v>92</v>
      </c>
      <c r="C23" s="37">
        <v>2233700</v>
      </c>
      <c r="D23" s="37">
        <f>E23-C23</f>
        <v>1685817</v>
      </c>
      <c r="E23" s="37">
        <v>3919517</v>
      </c>
      <c r="F23" s="37">
        <v>2327740.01</v>
      </c>
      <c r="G23" s="37">
        <v>673623.01</v>
      </c>
      <c r="H23" s="13">
        <f>G23/G42*100</f>
        <v>9.154381642731295</v>
      </c>
      <c r="I23" s="16">
        <f t="shared" si="0"/>
        <v>-1560076.99</v>
      </c>
      <c r="J23" s="16">
        <f t="shared" si="1"/>
        <v>-3245893.99</v>
      </c>
      <c r="K23" s="16">
        <f t="shared" si="2"/>
        <v>-1654116.9999999998</v>
      </c>
      <c r="L23" s="13">
        <f t="shared" si="3"/>
        <v>30.15727313426154</v>
      </c>
      <c r="M23" s="13">
        <f t="shared" si="4"/>
        <v>17.18637806648115</v>
      </c>
      <c r="N23" s="13">
        <f t="shared" si="5"/>
        <v>28.938928192414416</v>
      </c>
    </row>
    <row r="24" spans="1:14" s="2" customFormat="1" ht="31.5" hidden="1">
      <c r="A24" s="35" t="s">
        <v>91</v>
      </c>
      <c r="B24" s="36" t="s">
        <v>14</v>
      </c>
      <c r="C24" s="37">
        <v>0</v>
      </c>
      <c r="D24" s="37">
        <f>E24-C24</f>
        <v>0</v>
      </c>
      <c r="E24" s="37">
        <v>0</v>
      </c>
      <c r="F24" s="37">
        <v>0</v>
      </c>
      <c r="G24" s="37">
        <v>0</v>
      </c>
      <c r="H24" s="13">
        <f>G24/G42*100</f>
        <v>0</v>
      </c>
      <c r="I24" s="16">
        <f t="shared" si="0"/>
        <v>0</v>
      </c>
      <c r="J24" s="16">
        <f t="shared" si="1"/>
        <v>0</v>
      </c>
      <c r="K24" s="16">
        <f t="shared" si="2"/>
        <v>0</v>
      </c>
      <c r="L24" s="13">
        <v>0</v>
      </c>
      <c r="M24" s="13" t="e">
        <f t="shared" si="4"/>
        <v>#DIV/0!</v>
      </c>
      <c r="N24" s="13" t="e">
        <f t="shared" si="5"/>
        <v>#DIV/0!</v>
      </c>
    </row>
    <row r="25" spans="1:14" s="3" customFormat="1" ht="15.75">
      <c r="A25" s="51" t="s">
        <v>43</v>
      </c>
      <c r="B25" s="49" t="s">
        <v>44</v>
      </c>
      <c r="C25" s="42">
        <f>SUM(C22:C24)</f>
        <v>2333700</v>
      </c>
      <c r="D25" s="42">
        <f>D21+D22+D23</f>
        <v>1696817</v>
      </c>
      <c r="E25" s="42">
        <f>E21+E22+E23</f>
        <v>4030517</v>
      </c>
      <c r="F25" s="42">
        <f>F21+F22+F23</f>
        <v>2374489.96</v>
      </c>
      <c r="G25" s="42">
        <f>G21+G22+G23</f>
        <v>710872.97</v>
      </c>
      <c r="H25" s="14">
        <f>G25/G42*100</f>
        <v>9.660600024458597</v>
      </c>
      <c r="I25" s="17">
        <f t="shared" si="0"/>
        <v>-1622827.03</v>
      </c>
      <c r="J25" s="17">
        <f t="shared" si="1"/>
        <v>-3319644.0300000003</v>
      </c>
      <c r="K25" s="17">
        <f t="shared" si="2"/>
        <v>-1663616.99</v>
      </c>
      <c r="L25" s="14">
        <f t="shared" si="3"/>
        <v>30.46119766893774</v>
      </c>
      <c r="M25" s="14">
        <f t="shared" si="4"/>
        <v>17.63726514489332</v>
      </c>
      <c r="N25" s="14">
        <f t="shared" si="5"/>
        <v>29.937922752893005</v>
      </c>
    </row>
    <row r="26" spans="1:14" s="2" customFormat="1" ht="15.75">
      <c r="A26" s="35" t="s">
        <v>15</v>
      </c>
      <c r="B26" s="36" t="s">
        <v>16</v>
      </c>
      <c r="C26" s="37">
        <v>2848000</v>
      </c>
      <c r="D26" s="37">
        <f>E26-C26</f>
        <v>338300</v>
      </c>
      <c r="E26" s="37">
        <v>3186300</v>
      </c>
      <c r="F26" s="37">
        <v>760231.39</v>
      </c>
      <c r="G26" s="37">
        <v>760231.39</v>
      </c>
      <c r="H26" s="13">
        <f>G26/G42*100</f>
        <v>10.331369590305558</v>
      </c>
      <c r="I26" s="16">
        <f t="shared" si="0"/>
        <v>-2087768.6099999999</v>
      </c>
      <c r="J26" s="16">
        <f t="shared" si="1"/>
        <v>-2426068.61</v>
      </c>
      <c r="K26" s="16">
        <f t="shared" si="2"/>
        <v>0</v>
      </c>
      <c r="L26" s="13">
        <f t="shared" si="3"/>
        <v>26.69351790730337</v>
      </c>
      <c r="M26" s="13">
        <f t="shared" si="4"/>
        <v>23.85937890343031</v>
      </c>
      <c r="N26" s="13">
        <f t="shared" si="5"/>
        <v>100</v>
      </c>
    </row>
    <row r="27" spans="1:14" s="2" customFormat="1" ht="15.75">
      <c r="A27" s="35" t="s">
        <v>17</v>
      </c>
      <c r="B27" s="36" t="s">
        <v>18</v>
      </c>
      <c r="C27" s="37">
        <v>2161513.43</v>
      </c>
      <c r="D27" s="37">
        <f>E27-C27</f>
        <v>600200.79</v>
      </c>
      <c r="E27" s="37">
        <v>2761714.22</v>
      </c>
      <c r="F27" s="37">
        <v>1492972.85</v>
      </c>
      <c r="G27" s="37">
        <v>225242.75</v>
      </c>
      <c r="H27" s="13">
        <f>G27/G42*100</f>
        <v>3.060997123240066</v>
      </c>
      <c r="I27" s="16">
        <f t="shared" si="0"/>
        <v>-1936270.6800000002</v>
      </c>
      <c r="J27" s="16">
        <f t="shared" si="1"/>
        <v>-2536471.47</v>
      </c>
      <c r="K27" s="16">
        <f t="shared" si="2"/>
        <v>-1267730.1</v>
      </c>
      <c r="L27" s="13">
        <f t="shared" si="3"/>
        <v>10.420603771127158</v>
      </c>
      <c r="M27" s="13">
        <f t="shared" si="4"/>
        <v>8.155903618441737</v>
      </c>
      <c r="N27" s="13">
        <f t="shared" si="5"/>
        <v>15.086861760413123</v>
      </c>
    </row>
    <row r="28" spans="1:14" s="2" customFormat="1" ht="15.75">
      <c r="A28" s="35" t="s">
        <v>82</v>
      </c>
      <c r="B28" s="36" t="s">
        <v>83</v>
      </c>
      <c r="C28" s="37">
        <v>2034523.57</v>
      </c>
      <c r="D28" s="37">
        <f>E28-C28</f>
        <v>1615964.39</v>
      </c>
      <c r="E28" s="37">
        <v>3650487.96</v>
      </c>
      <c r="F28" s="37">
        <v>1338617.62</v>
      </c>
      <c r="G28" s="37">
        <v>1338617.62</v>
      </c>
      <c r="H28" s="13">
        <f>G28/G42*100</f>
        <v>18.191505315658173</v>
      </c>
      <c r="I28" s="16">
        <f t="shared" si="0"/>
        <v>-695905.95</v>
      </c>
      <c r="J28" s="16">
        <f t="shared" si="1"/>
        <v>-2311870.34</v>
      </c>
      <c r="K28" s="16">
        <f t="shared" si="2"/>
        <v>0</v>
      </c>
      <c r="L28" s="13">
        <f t="shared" si="3"/>
        <v>65.79513944878997</v>
      </c>
      <c r="M28" s="13">
        <f t="shared" si="4"/>
        <v>36.66955307530997</v>
      </c>
      <c r="N28" s="13">
        <f t="shared" si="5"/>
        <v>100</v>
      </c>
    </row>
    <row r="29" spans="1:14" s="2" customFormat="1" ht="47.25" hidden="1">
      <c r="A29" s="35" t="s">
        <v>134</v>
      </c>
      <c r="B29" s="54" t="s">
        <v>133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13">
        <f>G29/G42*100</f>
        <v>0</v>
      </c>
      <c r="I29" s="16">
        <f t="shared" si="0"/>
        <v>0</v>
      </c>
      <c r="J29" s="16">
        <f t="shared" si="1"/>
        <v>0</v>
      </c>
      <c r="K29" s="16">
        <f t="shared" si="2"/>
        <v>0</v>
      </c>
      <c r="L29" s="13" t="e">
        <f t="shared" si="3"/>
        <v>#DIV/0!</v>
      </c>
      <c r="M29" s="13" t="e">
        <f t="shared" si="4"/>
        <v>#DIV/0!</v>
      </c>
      <c r="N29" s="13" t="e">
        <f t="shared" si="5"/>
        <v>#DIV/0!</v>
      </c>
    </row>
    <row r="30" spans="1:14" s="3" customFormat="1" ht="31.5">
      <c r="A30" s="51" t="s">
        <v>45</v>
      </c>
      <c r="B30" s="49" t="s">
        <v>46</v>
      </c>
      <c r="C30" s="42">
        <f>SUM(C26:C29)</f>
        <v>7044037</v>
      </c>
      <c r="D30" s="42">
        <f>SUM(D26:D28)</f>
        <v>2554465.1799999997</v>
      </c>
      <c r="E30" s="42">
        <f>E26+E27+E28+E29</f>
        <v>9598502.18</v>
      </c>
      <c r="F30" s="42">
        <f>F26+F27+F28+F29</f>
        <v>3591821.8600000003</v>
      </c>
      <c r="G30" s="42">
        <f>G26+G27+G28+G29</f>
        <v>2324091.7600000002</v>
      </c>
      <c r="H30" s="14">
        <f>G30/G42*100</f>
        <v>31.583872029203796</v>
      </c>
      <c r="I30" s="17">
        <f t="shared" si="0"/>
        <v>-4719945.24</v>
      </c>
      <c r="J30" s="17">
        <f t="shared" si="1"/>
        <v>-7274410.42</v>
      </c>
      <c r="K30" s="17">
        <f t="shared" si="2"/>
        <v>-1267730.1</v>
      </c>
      <c r="L30" s="14">
        <f t="shared" si="3"/>
        <v>32.99374719354825</v>
      </c>
      <c r="M30" s="14">
        <f t="shared" si="4"/>
        <v>24.213066959995214</v>
      </c>
      <c r="N30" s="14">
        <f t="shared" si="5"/>
        <v>64.70509536906711</v>
      </c>
    </row>
    <row r="31" spans="1:14" s="3" customFormat="1" ht="47.25" hidden="1">
      <c r="A31" s="35" t="s">
        <v>95</v>
      </c>
      <c r="B31" s="36" t="s">
        <v>96</v>
      </c>
      <c r="C31" s="42"/>
      <c r="D31" s="37">
        <f>E31-C31</f>
        <v>0</v>
      </c>
      <c r="E31" s="37">
        <v>0</v>
      </c>
      <c r="F31" s="37">
        <v>0</v>
      </c>
      <c r="G31" s="37">
        <v>0</v>
      </c>
      <c r="H31" s="13">
        <f>G31/G42*100</f>
        <v>0</v>
      </c>
      <c r="I31" s="16">
        <f t="shared" si="0"/>
        <v>0</v>
      </c>
      <c r="J31" s="16">
        <f t="shared" si="1"/>
        <v>0</v>
      </c>
      <c r="K31" s="16">
        <f t="shared" si="2"/>
        <v>0</v>
      </c>
      <c r="L31" s="13" t="e">
        <f t="shared" si="3"/>
        <v>#DIV/0!</v>
      </c>
      <c r="M31" s="13" t="e">
        <f t="shared" si="4"/>
        <v>#DIV/0!</v>
      </c>
      <c r="N31" s="13" t="e">
        <f t="shared" si="5"/>
        <v>#DIV/0!</v>
      </c>
    </row>
    <row r="32" spans="1:14" s="3" customFormat="1" ht="15.75" hidden="1">
      <c r="A32" s="51" t="s">
        <v>47</v>
      </c>
      <c r="B32" s="49" t="s">
        <v>48</v>
      </c>
      <c r="C32" s="42">
        <f>C31</f>
        <v>0</v>
      </c>
      <c r="D32" s="42">
        <f>E32-C32</f>
        <v>0</v>
      </c>
      <c r="E32" s="42">
        <f>E31</f>
        <v>0</v>
      </c>
      <c r="F32" s="42">
        <f>F31</f>
        <v>0</v>
      </c>
      <c r="G32" s="42">
        <f>G31</f>
        <v>0</v>
      </c>
      <c r="H32" s="14">
        <f>G32/G42*100</f>
        <v>0</v>
      </c>
      <c r="I32" s="17">
        <f t="shared" si="0"/>
        <v>0</v>
      </c>
      <c r="J32" s="17">
        <f t="shared" si="1"/>
        <v>0</v>
      </c>
      <c r="K32" s="17">
        <f t="shared" si="2"/>
        <v>0</v>
      </c>
      <c r="L32" s="14" t="e">
        <f t="shared" si="3"/>
        <v>#DIV/0!</v>
      </c>
      <c r="M32" s="14" t="e">
        <f t="shared" si="4"/>
        <v>#DIV/0!</v>
      </c>
      <c r="N32" s="14" t="e">
        <f t="shared" si="5"/>
        <v>#DIV/0!</v>
      </c>
    </row>
    <row r="33" spans="1:14" s="2" customFormat="1" ht="15.75">
      <c r="A33" s="35" t="s">
        <v>27</v>
      </c>
      <c r="B33" s="36" t="s">
        <v>28</v>
      </c>
      <c r="C33" s="37">
        <v>160000</v>
      </c>
      <c r="D33" s="37">
        <f>E33-C33</f>
        <v>0</v>
      </c>
      <c r="E33" s="37">
        <v>160000</v>
      </c>
      <c r="F33" s="37">
        <v>59170.22</v>
      </c>
      <c r="G33" s="37">
        <v>59170.22</v>
      </c>
      <c r="H33" s="13">
        <f>G33/G42*100</f>
        <v>0.8041096692412156</v>
      </c>
      <c r="I33" s="16">
        <f t="shared" si="0"/>
        <v>-100829.78</v>
      </c>
      <c r="J33" s="16">
        <f t="shared" si="1"/>
        <v>-100829.78</v>
      </c>
      <c r="K33" s="16">
        <f t="shared" si="2"/>
        <v>0</v>
      </c>
      <c r="L33" s="13">
        <f t="shared" si="3"/>
        <v>36.981387500000004</v>
      </c>
      <c r="M33" s="13">
        <f t="shared" si="4"/>
        <v>36.981387500000004</v>
      </c>
      <c r="N33" s="13">
        <f t="shared" si="5"/>
        <v>100</v>
      </c>
    </row>
    <row r="34" spans="1:14" s="3" customFormat="1" ht="15.75">
      <c r="A34" s="51" t="s">
        <v>51</v>
      </c>
      <c r="B34" s="49" t="s">
        <v>28</v>
      </c>
      <c r="C34" s="42">
        <f>SUM(C33:C33)</f>
        <v>160000</v>
      </c>
      <c r="D34" s="42">
        <f>SUM(D33:D33)</f>
        <v>0</v>
      </c>
      <c r="E34" s="42">
        <f>E33</f>
        <v>160000</v>
      </c>
      <c r="F34" s="42">
        <f>SUM(F33:F33)</f>
        <v>59170.22</v>
      </c>
      <c r="G34" s="42">
        <f>SUM(G33:G33)</f>
        <v>59170.22</v>
      </c>
      <c r="H34" s="14">
        <f>G34/G42*100</f>
        <v>0.8041096692412156</v>
      </c>
      <c r="I34" s="17">
        <f t="shared" si="0"/>
        <v>-100829.78</v>
      </c>
      <c r="J34" s="17">
        <f t="shared" si="1"/>
        <v>-100829.78</v>
      </c>
      <c r="K34" s="17">
        <f t="shared" si="2"/>
        <v>0</v>
      </c>
      <c r="L34" s="14">
        <f t="shared" si="3"/>
        <v>36.981387500000004</v>
      </c>
      <c r="M34" s="14">
        <f t="shared" si="4"/>
        <v>36.981387500000004</v>
      </c>
      <c r="N34" s="14">
        <f t="shared" si="5"/>
        <v>100</v>
      </c>
    </row>
    <row r="35" spans="1:14" s="3" customFormat="1" ht="31.5">
      <c r="A35" s="35" t="s">
        <v>140</v>
      </c>
      <c r="B35" s="36" t="s">
        <v>139</v>
      </c>
      <c r="C35" s="37">
        <v>209500</v>
      </c>
      <c r="D35" s="37">
        <f>E35-C35</f>
        <v>0</v>
      </c>
      <c r="E35" s="37">
        <v>209500</v>
      </c>
      <c r="F35" s="37">
        <v>104750</v>
      </c>
      <c r="G35" s="37">
        <v>0</v>
      </c>
      <c r="H35" s="14">
        <f>G35/G42*100</f>
        <v>0</v>
      </c>
      <c r="I35" s="17">
        <f t="shared" si="0"/>
        <v>-209500</v>
      </c>
      <c r="J35" s="17">
        <f t="shared" si="1"/>
        <v>-209500</v>
      </c>
      <c r="K35" s="17">
        <f t="shared" si="2"/>
        <v>-104750</v>
      </c>
      <c r="L35" s="14">
        <f t="shared" si="3"/>
        <v>0</v>
      </c>
      <c r="M35" s="14">
        <f t="shared" si="4"/>
        <v>0</v>
      </c>
      <c r="N35" s="14">
        <f t="shared" si="5"/>
        <v>0</v>
      </c>
    </row>
    <row r="36" spans="1:14" s="3" customFormat="1" ht="15.75">
      <c r="A36" s="51" t="s">
        <v>52</v>
      </c>
      <c r="B36" s="49" t="s">
        <v>31</v>
      </c>
      <c r="C36" s="42">
        <f>C35</f>
        <v>209500</v>
      </c>
      <c r="D36" s="37">
        <f>E36-C36</f>
        <v>0</v>
      </c>
      <c r="E36" s="42">
        <f>E35</f>
        <v>209500</v>
      </c>
      <c r="F36" s="42">
        <f>F35</f>
        <v>104750</v>
      </c>
      <c r="G36" s="42">
        <f>G35</f>
        <v>0</v>
      </c>
      <c r="H36" s="14">
        <f>G36/G42*100</f>
        <v>0</v>
      </c>
      <c r="I36" s="17">
        <f t="shared" si="0"/>
        <v>-209500</v>
      </c>
      <c r="J36" s="17">
        <f t="shared" si="1"/>
        <v>-209500</v>
      </c>
      <c r="K36" s="17">
        <f t="shared" si="2"/>
        <v>-104750</v>
      </c>
      <c r="L36" s="14">
        <f t="shared" si="3"/>
        <v>0</v>
      </c>
      <c r="M36" s="14">
        <f t="shared" si="4"/>
        <v>0</v>
      </c>
      <c r="N36" s="14">
        <f t="shared" si="5"/>
        <v>0</v>
      </c>
    </row>
    <row r="37" spans="1:14" s="3" customFormat="1" ht="15.75">
      <c r="A37" s="35" t="s">
        <v>32</v>
      </c>
      <c r="B37" s="36" t="s">
        <v>33</v>
      </c>
      <c r="C37" s="37">
        <v>159200</v>
      </c>
      <c r="D37" s="37">
        <f>E37-C37</f>
        <v>0</v>
      </c>
      <c r="E37" s="37">
        <v>159200</v>
      </c>
      <c r="F37" s="37">
        <v>66310.6</v>
      </c>
      <c r="G37" s="37">
        <v>66310.6</v>
      </c>
      <c r="H37" s="13">
        <f>G37/G42*100</f>
        <v>0.9011457897771304</v>
      </c>
      <c r="I37" s="16">
        <f t="shared" si="0"/>
        <v>-92889.4</v>
      </c>
      <c r="J37" s="16">
        <f t="shared" si="1"/>
        <v>-92889.4</v>
      </c>
      <c r="K37" s="16">
        <f t="shared" si="2"/>
        <v>0</v>
      </c>
      <c r="L37" s="13">
        <f t="shared" si="3"/>
        <v>41.652386934673366</v>
      </c>
      <c r="M37" s="13">
        <f t="shared" si="4"/>
        <v>41.652386934673366</v>
      </c>
      <c r="N37" s="13">
        <f t="shared" si="5"/>
        <v>100</v>
      </c>
    </row>
    <row r="38" spans="1:14" s="3" customFormat="1" ht="31.5">
      <c r="A38" s="35" t="s">
        <v>34</v>
      </c>
      <c r="B38" s="36" t="s">
        <v>35</v>
      </c>
      <c r="C38" s="37">
        <v>570000</v>
      </c>
      <c r="D38" s="37">
        <f>E38-C38</f>
        <v>-570000</v>
      </c>
      <c r="E38" s="37">
        <v>0</v>
      </c>
      <c r="F38" s="37">
        <v>0</v>
      </c>
      <c r="G38" s="37">
        <v>0</v>
      </c>
      <c r="H38" s="13">
        <f>G38/G42*100</f>
        <v>0</v>
      </c>
      <c r="I38" s="16">
        <f t="shared" si="0"/>
        <v>-570000</v>
      </c>
      <c r="J38" s="16">
        <f t="shared" si="1"/>
        <v>0</v>
      </c>
      <c r="K38" s="16">
        <f t="shared" si="2"/>
        <v>0</v>
      </c>
      <c r="L38" s="13">
        <f t="shared" si="3"/>
        <v>0</v>
      </c>
      <c r="M38" s="13" t="e">
        <f t="shared" si="4"/>
        <v>#DIV/0!</v>
      </c>
      <c r="N38" s="13" t="e">
        <f t="shared" si="5"/>
        <v>#DIV/0!</v>
      </c>
    </row>
    <row r="39" spans="1:14" s="3" customFormat="1" ht="15.75">
      <c r="A39" s="51" t="s">
        <v>53</v>
      </c>
      <c r="B39" s="49" t="s">
        <v>54</v>
      </c>
      <c r="C39" s="42">
        <f>C37+C38</f>
        <v>729200</v>
      </c>
      <c r="D39" s="42">
        <f>D37+D38</f>
        <v>-570000</v>
      </c>
      <c r="E39" s="42">
        <f>E37+E38</f>
        <v>159200</v>
      </c>
      <c r="F39" s="42">
        <f>F37+F38</f>
        <v>66310.6</v>
      </c>
      <c r="G39" s="42">
        <f>G37+G38</f>
        <v>66310.6</v>
      </c>
      <c r="H39" s="14">
        <f>G39/G42*100</f>
        <v>0.9011457897771304</v>
      </c>
      <c r="I39" s="17">
        <f t="shared" si="0"/>
        <v>-662889.4</v>
      </c>
      <c r="J39" s="17">
        <f t="shared" si="1"/>
        <v>-92889.4</v>
      </c>
      <c r="K39" s="17">
        <f t="shared" si="2"/>
        <v>0</v>
      </c>
      <c r="L39" s="14">
        <f t="shared" si="3"/>
        <v>9.093609434997257</v>
      </c>
      <c r="M39" s="14">
        <f t="shared" si="4"/>
        <v>41.652386934673366</v>
      </c>
      <c r="N39" s="14">
        <f t="shared" si="5"/>
        <v>100</v>
      </c>
    </row>
    <row r="40" spans="1:14" s="2" customFormat="1" ht="15.75">
      <c r="A40" s="35" t="s">
        <v>56</v>
      </c>
      <c r="B40" s="36" t="s">
        <v>101</v>
      </c>
      <c r="C40" s="37">
        <v>80000</v>
      </c>
      <c r="D40" s="37">
        <f>E40-C40</f>
        <v>0</v>
      </c>
      <c r="E40" s="37">
        <v>80000</v>
      </c>
      <c r="F40" s="37">
        <v>30353.68</v>
      </c>
      <c r="G40" s="37">
        <v>30353.68</v>
      </c>
      <c r="H40" s="13">
        <f>G40/G42*100</f>
        <v>0.41249952400132545</v>
      </c>
      <c r="I40" s="16">
        <f t="shared" si="0"/>
        <v>-49646.32</v>
      </c>
      <c r="J40" s="16">
        <f t="shared" si="1"/>
        <v>-49646.32</v>
      </c>
      <c r="K40" s="16">
        <f t="shared" si="2"/>
        <v>0</v>
      </c>
      <c r="L40" s="13">
        <f t="shared" si="3"/>
        <v>37.9421</v>
      </c>
      <c r="M40" s="13">
        <f t="shared" si="4"/>
        <v>37.9421</v>
      </c>
      <c r="N40" s="13">
        <f t="shared" si="5"/>
        <v>100</v>
      </c>
    </row>
    <row r="41" spans="1:14" s="3" customFormat="1" ht="15.75">
      <c r="A41" s="51" t="s">
        <v>57</v>
      </c>
      <c r="B41" s="49" t="s">
        <v>84</v>
      </c>
      <c r="C41" s="42">
        <f>SUM(C40:C40)</f>
        <v>80000</v>
      </c>
      <c r="D41" s="42">
        <f>SUM(D40:D40)</f>
        <v>0</v>
      </c>
      <c r="E41" s="42">
        <f>SUM(E40:E40)</f>
        <v>80000</v>
      </c>
      <c r="F41" s="42">
        <f>SUM(F40:F40)</f>
        <v>30353.68</v>
      </c>
      <c r="G41" s="42">
        <f>SUM(G40:G40)</f>
        <v>30353.68</v>
      </c>
      <c r="H41" s="14">
        <f>G41/G42*100</f>
        <v>0.41249952400132545</v>
      </c>
      <c r="I41" s="17">
        <f t="shared" si="0"/>
        <v>-49646.32</v>
      </c>
      <c r="J41" s="17">
        <f t="shared" si="1"/>
        <v>-49646.32</v>
      </c>
      <c r="K41" s="17">
        <f t="shared" si="2"/>
        <v>0</v>
      </c>
      <c r="L41" s="14">
        <f t="shared" si="3"/>
        <v>37.9421</v>
      </c>
      <c r="M41" s="14">
        <f t="shared" si="4"/>
        <v>37.9421</v>
      </c>
      <c r="N41" s="14">
        <f t="shared" si="5"/>
        <v>100</v>
      </c>
    </row>
    <row r="42" spans="1:14" s="3" customFormat="1" ht="15.75">
      <c r="A42" s="52" t="s">
        <v>0</v>
      </c>
      <c r="B42" s="50"/>
      <c r="C42" s="43">
        <f>C14+C30+C34+C41+C16+C25+C39+C20+C32+C36</f>
        <v>18703400</v>
      </c>
      <c r="D42" s="43">
        <f>D14+D30+D34+D41+D16+D25+D39+D20+D32</f>
        <v>9652822.18</v>
      </c>
      <c r="E42" s="43">
        <f>E14+E30+E34+E41+E16+E25+E39+E20+E32+E36</f>
        <v>22584682.18</v>
      </c>
      <c r="F42" s="43">
        <f>F14+F30+F34+F41+F16+F25+F39+F20+F32+F36</f>
        <v>10464699.82</v>
      </c>
      <c r="G42" s="43">
        <f>G14+G30+G34+G41+G16+G25+G39+G20+G32+G36</f>
        <v>7358476.369999998</v>
      </c>
      <c r="H42" s="14">
        <f>G42/G42*100</f>
        <v>100</v>
      </c>
      <c r="I42" s="17">
        <f t="shared" si="0"/>
        <v>-11344923.630000003</v>
      </c>
      <c r="J42" s="17">
        <f t="shared" si="1"/>
        <v>-15226205.810000002</v>
      </c>
      <c r="K42" s="17">
        <f t="shared" si="2"/>
        <v>-3106223.450000002</v>
      </c>
      <c r="L42" s="14">
        <f t="shared" si="3"/>
        <v>39.34298774554358</v>
      </c>
      <c r="M42" s="14">
        <f t="shared" si="4"/>
        <v>32.581713177776486</v>
      </c>
      <c r="N42" s="14">
        <f t="shared" si="5"/>
        <v>70.31712802632497</v>
      </c>
    </row>
    <row r="43" spans="1:7" s="2" customFormat="1" ht="12.75" customHeight="1">
      <c r="A43" s="39"/>
      <c r="B43" s="39"/>
      <c r="C43" s="39"/>
      <c r="D43" s="39"/>
      <c r="E43" s="39"/>
      <c r="F43" s="39"/>
      <c r="G43" s="39"/>
    </row>
    <row r="44" spans="1:7" s="2" customFormat="1" ht="12.75" customHeight="1">
      <c r="A44" s="39"/>
      <c r="B44" s="39"/>
      <c r="C44" s="39"/>
      <c r="D44" s="46"/>
      <c r="E44" s="39"/>
      <c r="F44" s="39"/>
      <c r="G44" s="39"/>
    </row>
    <row r="45" spans="1:7" s="2" customFormat="1" ht="12.75" customHeight="1">
      <c r="A45" s="39"/>
      <c r="B45" s="39"/>
      <c r="C45" s="39"/>
      <c r="D45" s="39"/>
      <c r="E45" s="39"/>
      <c r="F45" s="39"/>
      <c r="G45" s="39"/>
    </row>
    <row r="46" spans="1:7" s="2" customFormat="1" ht="12.75" customHeight="1">
      <c r="A46" s="39"/>
      <c r="B46" s="39"/>
      <c r="C46" s="39"/>
      <c r="D46" s="39"/>
      <c r="E46" s="39"/>
      <c r="F46" s="39"/>
      <c r="G46" s="39"/>
    </row>
    <row r="47" spans="1:7" s="2" customFormat="1" ht="12.75" customHeight="1">
      <c r="A47" s="39"/>
      <c r="B47" s="39"/>
      <c r="C47" s="39"/>
      <c r="D47" s="39"/>
      <c r="E47" s="39"/>
      <c r="F47" s="39"/>
      <c r="G47" s="39"/>
    </row>
    <row r="48" spans="1:7" s="2" customFormat="1" ht="12.75" customHeight="1">
      <c r="A48" s="39"/>
      <c r="B48" s="39"/>
      <c r="C48" s="39"/>
      <c r="D48" s="39"/>
      <c r="E48" s="39"/>
      <c r="F48" s="39"/>
      <c r="G48" s="39"/>
    </row>
    <row r="49" spans="1:7" s="2" customFormat="1" ht="12.75" customHeight="1">
      <c r="A49" s="39"/>
      <c r="B49" s="39"/>
      <c r="C49" s="39"/>
      <c r="D49" s="39"/>
      <c r="E49" s="39"/>
      <c r="F49" s="39"/>
      <c r="G49" s="39"/>
    </row>
    <row r="50" spans="1:7" s="2" customFormat="1" ht="12.75" customHeight="1">
      <c r="A50" s="39"/>
      <c r="B50" s="39"/>
      <c r="C50" s="39"/>
      <c r="D50" s="39"/>
      <c r="E50" s="39"/>
      <c r="F50" s="39"/>
      <c r="G50" s="39"/>
    </row>
    <row r="51" spans="1:7" s="2" customFormat="1" ht="12.75" customHeight="1">
      <c r="A51" s="39"/>
      <c r="B51" s="39"/>
      <c r="C51" s="39"/>
      <c r="D51" s="39"/>
      <c r="E51" s="39"/>
      <c r="F51" s="39"/>
      <c r="G51" s="39"/>
    </row>
    <row r="52" spans="1:7" s="2" customFormat="1" ht="12.75" customHeight="1">
      <c r="A52" s="39"/>
      <c r="B52" s="39"/>
      <c r="C52" s="39"/>
      <c r="D52" s="39"/>
      <c r="E52" s="39"/>
      <c r="F52" s="39"/>
      <c r="G52" s="39"/>
    </row>
    <row r="53" spans="1:7" s="2" customFormat="1" ht="12.75" customHeight="1">
      <c r="A53" s="39"/>
      <c r="B53" s="39"/>
      <c r="C53" s="39"/>
      <c r="D53" s="39"/>
      <c r="E53" s="39"/>
      <c r="F53" s="39"/>
      <c r="G53" s="39"/>
    </row>
    <row r="54" spans="1:7" s="2" customFormat="1" ht="12.75" customHeight="1">
      <c r="A54" s="39"/>
      <c r="B54" s="39"/>
      <c r="C54" s="39"/>
      <c r="D54" s="39"/>
      <c r="E54" s="39"/>
      <c r="F54" s="39"/>
      <c r="G54" s="39"/>
    </row>
    <row r="55" spans="1:7" s="2" customFormat="1" ht="12.75" customHeight="1">
      <c r="A55" s="39"/>
      <c r="B55" s="39"/>
      <c r="C55" s="39"/>
      <c r="D55" s="39"/>
      <c r="E55" s="39"/>
      <c r="F55" s="39"/>
      <c r="G55" s="39"/>
    </row>
    <row r="56" spans="1:7" s="2" customFormat="1" ht="12.75" customHeight="1">
      <c r="A56" s="39"/>
      <c r="B56" s="39"/>
      <c r="C56" s="39"/>
      <c r="D56" s="39"/>
      <c r="E56" s="39"/>
      <c r="F56" s="39"/>
      <c r="G56" s="39"/>
    </row>
    <row r="57" spans="1:7" s="2" customFormat="1" ht="12.75" customHeight="1">
      <c r="A57" s="39"/>
      <c r="B57" s="39"/>
      <c r="C57" s="39"/>
      <c r="D57" s="39"/>
      <c r="E57" s="39"/>
      <c r="F57" s="39"/>
      <c r="G57" s="39"/>
    </row>
    <row r="58" spans="1:7" s="2" customFormat="1" ht="12.75" customHeight="1">
      <c r="A58" s="39"/>
      <c r="B58" s="39"/>
      <c r="C58" s="39"/>
      <c r="D58" s="39"/>
      <c r="E58" s="39"/>
      <c r="F58" s="39"/>
      <c r="G58" s="39"/>
    </row>
    <row r="59" spans="1:7" s="2" customFormat="1" ht="12.75" customHeight="1">
      <c r="A59" s="39"/>
      <c r="B59" s="39"/>
      <c r="C59" s="39"/>
      <c r="D59" s="39"/>
      <c r="E59" s="39"/>
      <c r="F59" s="39"/>
      <c r="G59" s="39"/>
    </row>
    <row r="60" spans="1:7" s="2" customFormat="1" ht="12.75" customHeight="1">
      <c r="A60" s="39"/>
      <c r="B60" s="39"/>
      <c r="C60" s="39"/>
      <c r="D60" s="39"/>
      <c r="E60" s="39"/>
      <c r="F60" s="39"/>
      <c r="G60" s="39"/>
    </row>
    <row r="61" spans="1:7" s="2" customFormat="1" ht="12.75" customHeight="1">
      <c r="A61" s="39"/>
      <c r="B61" s="39"/>
      <c r="C61" s="39"/>
      <c r="D61" s="39"/>
      <c r="E61" s="39"/>
      <c r="F61" s="39"/>
      <c r="G61" s="39"/>
    </row>
    <row r="62" spans="1:7" s="2" customFormat="1" ht="12.75" customHeight="1">
      <c r="A62" s="39"/>
      <c r="B62" s="39"/>
      <c r="C62" s="39"/>
      <c r="D62" s="39"/>
      <c r="E62" s="39"/>
      <c r="F62" s="39"/>
      <c r="G62" s="39"/>
    </row>
    <row r="63" spans="1:7" s="2" customFormat="1" ht="12.75" customHeight="1">
      <c r="A63" s="39"/>
      <c r="B63" s="39"/>
      <c r="C63" s="39"/>
      <c r="D63" s="39"/>
      <c r="E63" s="39"/>
      <c r="F63" s="39"/>
      <c r="G63" s="39"/>
    </row>
    <row r="64" spans="1:7" s="2" customFormat="1" ht="12.75" customHeight="1">
      <c r="A64" s="39"/>
      <c r="B64" s="39"/>
      <c r="C64" s="39"/>
      <c r="D64" s="39"/>
      <c r="E64" s="39"/>
      <c r="F64" s="39"/>
      <c r="G64" s="39"/>
    </row>
    <row r="65" spans="1:7" s="2" customFormat="1" ht="12.75" customHeight="1">
      <c r="A65" s="39"/>
      <c r="B65" s="39"/>
      <c r="C65" s="39"/>
      <c r="D65" s="39"/>
      <c r="E65" s="39"/>
      <c r="F65" s="39"/>
      <c r="G65" s="39"/>
    </row>
    <row r="66" spans="1:7" s="2" customFormat="1" ht="12.75" customHeight="1">
      <c r="A66" s="39"/>
      <c r="B66" s="39"/>
      <c r="C66" s="39"/>
      <c r="D66" s="39"/>
      <c r="E66" s="39"/>
      <c r="F66" s="39"/>
      <c r="G66" s="39"/>
    </row>
    <row r="67" spans="1:7" s="2" customFormat="1" ht="12.75" customHeight="1">
      <c r="A67" s="39"/>
      <c r="B67" s="39"/>
      <c r="C67" s="39"/>
      <c r="D67" s="39"/>
      <c r="E67" s="39"/>
      <c r="F67" s="39"/>
      <c r="G67" s="39"/>
    </row>
    <row r="68" spans="1:7" s="2" customFormat="1" ht="12.75" customHeight="1">
      <c r="A68" s="39"/>
      <c r="B68" s="39"/>
      <c r="C68" s="39"/>
      <c r="D68" s="39"/>
      <c r="E68" s="39"/>
      <c r="F68" s="39"/>
      <c r="G68" s="39"/>
    </row>
    <row r="69" spans="1:7" s="2" customFormat="1" ht="12.75" customHeight="1">
      <c r="A69" s="39"/>
      <c r="B69" s="39"/>
      <c r="C69" s="39"/>
      <c r="D69" s="39"/>
      <c r="E69" s="39"/>
      <c r="F69" s="39"/>
      <c r="G69" s="39"/>
    </row>
    <row r="70" spans="1:7" s="2" customFormat="1" ht="12.75" customHeight="1">
      <c r="A70" s="39"/>
      <c r="B70" s="39"/>
      <c r="C70" s="39"/>
      <c r="D70" s="39"/>
      <c r="E70" s="39"/>
      <c r="F70" s="39"/>
      <c r="G70" s="39"/>
    </row>
    <row r="71" spans="1:7" s="2" customFormat="1" ht="12.75" customHeight="1">
      <c r="A71" s="39"/>
      <c r="B71" s="39"/>
      <c r="C71" s="39"/>
      <c r="D71" s="39"/>
      <c r="E71" s="39"/>
      <c r="F71" s="39"/>
      <c r="G71" s="39"/>
    </row>
    <row r="72" spans="1:7" s="2" customFormat="1" ht="12.75" customHeight="1">
      <c r="A72" s="39"/>
      <c r="B72" s="39"/>
      <c r="C72" s="39"/>
      <c r="D72" s="39"/>
      <c r="E72" s="39"/>
      <c r="F72" s="39"/>
      <c r="G72" s="39"/>
    </row>
    <row r="73" spans="1:7" s="2" customFormat="1" ht="12.75" customHeight="1">
      <c r="A73" s="39"/>
      <c r="B73" s="39"/>
      <c r="C73" s="39"/>
      <c r="D73" s="39"/>
      <c r="E73" s="39"/>
      <c r="F73" s="39"/>
      <c r="G73" s="39"/>
    </row>
    <row r="74" spans="1:7" s="2" customFormat="1" ht="12.75" customHeight="1">
      <c r="A74" s="39"/>
      <c r="B74" s="39"/>
      <c r="C74" s="39"/>
      <c r="D74" s="39"/>
      <c r="E74" s="39"/>
      <c r="F74" s="39"/>
      <c r="G74" s="39"/>
    </row>
    <row r="75" spans="1:7" s="2" customFormat="1" ht="12.75" customHeight="1">
      <c r="A75" s="39"/>
      <c r="B75" s="39"/>
      <c r="C75" s="39"/>
      <c r="D75" s="39"/>
      <c r="E75" s="39"/>
      <c r="F75" s="39"/>
      <c r="G75" s="39"/>
    </row>
    <row r="76" spans="1:7" s="2" customFormat="1" ht="12.75" customHeight="1">
      <c r="A76" s="39"/>
      <c r="B76" s="39"/>
      <c r="C76" s="39"/>
      <c r="D76" s="39"/>
      <c r="E76" s="39"/>
      <c r="F76" s="39"/>
      <c r="G76" s="39"/>
    </row>
    <row r="77" spans="1:7" s="2" customFormat="1" ht="12.75" customHeight="1">
      <c r="A77" s="39"/>
      <c r="B77" s="39"/>
      <c r="C77" s="39"/>
      <c r="D77" s="39"/>
      <c r="E77" s="39"/>
      <c r="F77" s="39"/>
      <c r="G77" s="39"/>
    </row>
    <row r="78" spans="1:7" s="2" customFormat="1" ht="12.75" customHeight="1">
      <c r="A78" s="39"/>
      <c r="B78" s="39"/>
      <c r="C78" s="39"/>
      <c r="D78" s="39"/>
      <c r="E78" s="39"/>
      <c r="F78" s="39"/>
      <c r="G78" s="39"/>
    </row>
    <row r="79" spans="1:7" s="2" customFormat="1" ht="12.75" customHeight="1">
      <c r="A79" s="39"/>
      <c r="B79" s="39"/>
      <c r="C79" s="39"/>
      <c r="D79" s="39"/>
      <c r="E79" s="39"/>
      <c r="F79" s="39"/>
      <c r="G79" s="39"/>
    </row>
    <row r="80" spans="1:7" s="2" customFormat="1" ht="12.75" customHeight="1">
      <c r="A80" s="39"/>
      <c r="B80" s="39"/>
      <c r="C80" s="39"/>
      <c r="D80" s="39"/>
      <c r="E80" s="39"/>
      <c r="F80" s="39"/>
      <c r="G80" s="39"/>
    </row>
    <row r="81" spans="1:7" s="2" customFormat="1" ht="12.75" customHeight="1">
      <c r="A81" s="39"/>
      <c r="B81" s="39"/>
      <c r="C81" s="39"/>
      <c r="D81" s="39"/>
      <c r="E81" s="39"/>
      <c r="F81" s="39"/>
      <c r="G81" s="39"/>
    </row>
    <row r="82" spans="1:7" s="2" customFormat="1" ht="12.75" customHeight="1">
      <c r="A82" s="39"/>
      <c r="B82" s="39"/>
      <c r="C82" s="39"/>
      <c r="D82" s="39"/>
      <c r="E82" s="39"/>
      <c r="F82" s="39"/>
      <c r="G82" s="39"/>
    </row>
    <row r="83" spans="1:7" s="2" customFormat="1" ht="12.75" customHeight="1">
      <c r="A83" s="39"/>
      <c r="B83" s="39"/>
      <c r="C83" s="39"/>
      <c r="D83" s="39"/>
      <c r="E83" s="39"/>
      <c r="F83" s="39"/>
      <c r="G83" s="39"/>
    </row>
    <row r="84" spans="1:7" s="2" customFormat="1" ht="12.75" customHeight="1">
      <c r="A84" s="39"/>
      <c r="B84" s="39"/>
      <c r="C84" s="39"/>
      <c r="D84" s="39"/>
      <c r="E84" s="39"/>
      <c r="F84" s="39"/>
      <c r="G84" s="39"/>
    </row>
    <row r="85" spans="1:7" s="2" customFormat="1" ht="12.75" customHeight="1">
      <c r="A85" s="39"/>
      <c r="B85" s="39"/>
      <c r="C85" s="39"/>
      <c r="D85" s="39"/>
      <c r="E85" s="39"/>
      <c r="F85" s="39"/>
      <c r="G85" s="39"/>
    </row>
    <row r="86" spans="1:7" s="2" customFormat="1" ht="12.75" customHeight="1">
      <c r="A86" s="39"/>
      <c r="B86" s="39"/>
      <c r="C86" s="39"/>
      <c r="D86" s="39"/>
      <c r="E86" s="39"/>
      <c r="F86" s="39"/>
      <c r="G86" s="39"/>
    </row>
    <row r="87" spans="1:7" s="2" customFormat="1" ht="12.75" customHeight="1">
      <c r="A87" s="39"/>
      <c r="B87" s="39"/>
      <c r="C87" s="39"/>
      <c r="D87" s="39"/>
      <c r="E87" s="39"/>
      <c r="F87" s="39"/>
      <c r="G87" s="39"/>
    </row>
    <row r="88" spans="1:7" s="2" customFormat="1" ht="12.75" customHeight="1">
      <c r="A88" s="39"/>
      <c r="B88" s="39"/>
      <c r="C88" s="39"/>
      <c r="D88" s="39"/>
      <c r="E88" s="39"/>
      <c r="F88" s="39"/>
      <c r="G88" s="39"/>
    </row>
    <row r="89" spans="1:7" s="2" customFormat="1" ht="12.75" customHeight="1">
      <c r="A89" s="39"/>
      <c r="B89" s="39"/>
      <c r="C89" s="39"/>
      <c r="D89" s="39"/>
      <c r="E89" s="39"/>
      <c r="F89" s="39"/>
      <c r="G89" s="39"/>
    </row>
    <row r="90" spans="1:7" s="2" customFormat="1" ht="12.75" customHeight="1">
      <c r="A90" s="39"/>
      <c r="B90" s="39"/>
      <c r="C90" s="39"/>
      <c r="D90" s="39"/>
      <c r="E90" s="39"/>
      <c r="F90" s="39"/>
      <c r="G90" s="39"/>
    </row>
    <row r="91" spans="1:7" s="2" customFormat="1" ht="12.75" customHeight="1">
      <c r="A91" s="39"/>
      <c r="B91" s="39"/>
      <c r="C91" s="39"/>
      <c r="D91" s="39"/>
      <c r="E91" s="39"/>
      <c r="F91" s="39"/>
      <c r="G91" s="39"/>
    </row>
    <row r="92" spans="1:7" s="2" customFormat="1" ht="12.75" customHeight="1">
      <c r="A92" s="39"/>
      <c r="B92" s="39"/>
      <c r="C92" s="39"/>
      <c r="D92" s="39"/>
      <c r="E92" s="39"/>
      <c r="F92" s="39"/>
      <c r="G92" s="39"/>
    </row>
    <row r="93" spans="1:7" s="2" customFormat="1" ht="12.75" customHeight="1">
      <c r="A93" s="39"/>
      <c r="B93" s="39"/>
      <c r="C93" s="39"/>
      <c r="D93" s="39"/>
      <c r="E93" s="39"/>
      <c r="F93" s="39"/>
      <c r="G93" s="39"/>
    </row>
    <row r="94" spans="1:7" s="2" customFormat="1" ht="12.75" customHeight="1">
      <c r="A94" s="39"/>
      <c r="B94" s="39"/>
      <c r="C94" s="39"/>
      <c r="D94" s="39"/>
      <c r="E94" s="39"/>
      <c r="F94" s="39"/>
      <c r="G94" s="39"/>
    </row>
    <row r="95" spans="1:7" s="2" customFormat="1" ht="12.75" customHeight="1">
      <c r="A95" s="39"/>
      <c r="B95" s="39"/>
      <c r="C95" s="39"/>
      <c r="D95" s="39"/>
      <c r="E95" s="39"/>
      <c r="F95" s="39"/>
      <c r="G95" s="39"/>
    </row>
    <row r="96" spans="1:7" s="2" customFormat="1" ht="12.75" customHeight="1">
      <c r="A96" s="39"/>
      <c r="B96" s="39"/>
      <c r="C96" s="39"/>
      <c r="D96" s="39"/>
      <c r="E96" s="39"/>
      <c r="F96" s="39"/>
      <c r="G96" s="39"/>
    </row>
    <row r="97" spans="1:7" s="2" customFormat="1" ht="12.75" customHeight="1">
      <c r="A97" s="39"/>
      <c r="B97" s="39"/>
      <c r="C97" s="39"/>
      <c r="D97" s="39"/>
      <c r="E97" s="39"/>
      <c r="F97" s="39"/>
      <c r="G97" s="39"/>
    </row>
    <row r="98" spans="1:7" s="2" customFormat="1" ht="12.75" customHeight="1">
      <c r="A98" s="39"/>
      <c r="B98" s="39"/>
      <c r="C98" s="39"/>
      <c r="D98" s="39"/>
      <c r="E98" s="39"/>
      <c r="F98" s="39"/>
      <c r="G98" s="39"/>
    </row>
    <row r="99" spans="1:7" s="2" customFormat="1" ht="12.75" customHeight="1">
      <c r="A99" s="39"/>
      <c r="B99" s="39"/>
      <c r="C99" s="39"/>
      <c r="D99" s="39"/>
      <c r="E99" s="39"/>
      <c r="F99" s="39"/>
      <c r="G99" s="39"/>
    </row>
    <row r="100" spans="1:7" s="2" customFormat="1" ht="12.75" customHeight="1">
      <c r="A100" s="39"/>
      <c r="B100" s="39"/>
      <c r="C100" s="39"/>
      <c r="D100" s="39"/>
      <c r="E100" s="39"/>
      <c r="F100" s="39"/>
      <c r="G100" s="39"/>
    </row>
    <row r="101" spans="1:7" s="2" customFormat="1" ht="12.75" customHeight="1">
      <c r="A101" s="39"/>
      <c r="B101" s="39"/>
      <c r="C101" s="39"/>
      <c r="D101" s="39"/>
      <c r="E101" s="39"/>
      <c r="F101" s="39"/>
      <c r="G101" s="39"/>
    </row>
    <row r="102" spans="1:7" s="2" customFormat="1" ht="12.75" customHeight="1">
      <c r="A102" s="39"/>
      <c r="B102" s="39"/>
      <c r="C102" s="39"/>
      <c r="D102" s="39"/>
      <c r="E102" s="39"/>
      <c r="F102" s="39"/>
      <c r="G102" s="39"/>
    </row>
    <row r="103" spans="1:7" s="2" customFormat="1" ht="12.75" customHeight="1">
      <c r="A103" s="39"/>
      <c r="B103" s="39"/>
      <c r="C103" s="39"/>
      <c r="D103" s="39"/>
      <c r="E103" s="39"/>
      <c r="F103" s="39"/>
      <c r="G103" s="39"/>
    </row>
    <row r="104" spans="1:7" s="2" customFormat="1" ht="12.75" customHeight="1">
      <c r="A104" s="39"/>
      <c r="B104" s="39"/>
      <c r="C104" s="39"/>
      <c r="D104" s="39"/>
      <c r="E104" s="39"/>
      <c r="F104" s="39"/>
      <c r="G104" s="39"/>
    </row>
    <row r="105" spans="1:7" s="2" customFormat="1" ht="12.75" customHeight="1">
      <c r="A105" s="39"/>
      <c r="B105" s="39"/>
      <c r="C105" s="39"/>
      <c r="D105" s="39"/>
      <c r="E105" s="39"/>
      <c r="F105" s="39"/>
      <c r="G105" s="39"/>
    </row>
    <row r="106" spans="1:7" s="2" customFormat="1" ht="12.75" customHeight="1">
      <c r="A106" s="39"/>
      <c r="B106" s="39"/>
      <c r="C106" s="39"/>
      <c r="D106" s="39"/>
      <c r="E106" s="39"/>
      <c r="F106" s="39"/>
      <c r="G106" s="39"/>
    </row>
    <row r="107" spans="1:7" s="2" customFormat="1" ht="12.75" customHeight="1">
      <c r="A107" s="39"/>
      <c r="B107" s="39"/>
      <c r="C107" s="39"/>
      <c r="D107" s="39"/>
      <c r="E107" s="39"/>
      <c r="F107" s="39"/>
      <c r="G107" s="39"/>
    </row>
    <row r="108" spans="1:7" s="2" customFormat="1" ht="12.75" customHeight="1">
      <c r="A108" s="39"/>
      <c r="B108" s="39"/>
      <c r="C108" s="39"/>
      <c r="D108" s="39"/>
      <c r="E108" s="39"/>
      <c r="F108" s="39"/>
      <c r="G108" s="39"/>
    </row>
    <row r="109" spans="1:7" s="2" customFormat="1" ht="12.75" customHeight="1">
      <c r="A109" s="39"/>
      <c r="B109" s="39"/>
      <c r="C109" s="39"/>
      <c r="D109" s="39"/>
      <c r="E109" s="39"/>
      <c r="F109" s="39"/>
      <c r="G109" s="39"/>
    </row>
    <row r="110" spans="1:7" s="2" customFormat="1" ht="12.75" customHeight="1">
      <c r="A110" s="39"/>
      <c r="B110" s="39"/>
      <c r="C110" s="39"/>
      <c r="D110" s="39"/>
      <c r="E110" s="39"/>
      <c r="F110" s="39"/>
      <c r="G110" s="39"/>
    </row>
    <row r="111" spans="1:7" s="2" customFormat="1" ht="12.75" customHeight="1">
      <c r="A111" s="39"/>
      <c r="B111" s="39"/>
      <c r="C111" s="39"/>
      <c r="D111" s="39"/>
      <c r="E111" s="39"/>
      <c r="F111" s="39"/>
      <c r="G111" s="39"/>
    </row>
    <row r="112" spans="1:7" s="2" customFormat="1" ht="12.75" customHeight="1">
      <c r="A112" s="39"/>
      <c r="B112" s="39"/>
      <c r="C112" s="39"/>
      <c r="D112" s="39"/>
      <c r="E112" s="39"/>
      <c r="F112" s="39"/>
      <c r="G112" s="39"/>
    </row>
    <row r="113" spans="1:7" s="2" customFormat="1" ht="12.75" customHeight="1">
      <c r="A113" s="39"/>
      <c r="B113" s="39"/>
      <c r="C113" s="39"/>
      <c r="D113" s="39"/>
      <c r="E113" s="39"/>
      <c r="F113" s="39"/>
      <c r="G113" s="39"/>
    </row>
    <row r="114" spans="1:7" s="2" customFormat="1" ht="12.75" customHeight="1">
      <c r="A114" s="39"/>
      <c r="B114" s="39"/>
      <c r="C114" s="39"/>
      <c r="D114" s="39"/>
      <c r="E114" s="39"/>
      <c r="F114" s="39"/>
      <c r="G114" s="39"/>
    </row>
    <row r="115" spans="1:7" s="2" customFormat="1" ht="12.75" customHeight="1">
      <c r="A115" s="39"/>
      <c r="B115" s="39"/>
      <c r="C115" s="39"/>
      <c r="D115" s="39"/>
      <c r="E115" s="39"/>
      <c r="F115" s="39"/>
      <c r="G115" s="39"/>
    </row>
    <row r="116" spans="1:7" s="2" customFormat="1" ht="12.75" customHeight="1">
      <c r="A116" s="39"/>
      <c r="B116" s="39"/>
      <c r="C116" s="39"/>
      <c r="D116" s="39"/>
      <c r="E116" s="39"/>
      <c r="F116" s="39"/>
      <c r="G116" s="39"/>
    </row>
    <row r="117" spans="1:7" s="2" customFormat="1" ht="12.75" customHeight="1">
      <c r="A117" s="39"/>
      <c r="B117" s="39"/>
      <c r="C117" s="39"/>
      <c r="D117" s="39"/>
      <c r="E117" s="39"/>
      <c r="F117" s="39"/>
      <c r="G117" s="39"/>
    </row>
    <row r="118" spans="1:7" s="2" customFormat="1" ht="12.75" customHeight="1">
      <c r="A118" s="39"/>
      <c r="B118" s="39"/>
      <c r="C118" s="39"/>
      <c r="D118" s="39"/>
      <c r="E118" s="39"/>
      <c r="F118" s="39"/>
      <c r="G118" s="39"/>
    </row>
    <row r="119" spans="1:7" s="2" customFormat="1" ht="12.75" customHeight="1">
      <c r="A119" s="39"/>
      <c r="B119" s="39"/>
      <c r="C119" s="39"/>
      <c r="D119" s="39"/>
      <c r="E119" s="39"/>
      <c r="F119" s="39"/>
      <c r="G119" s="39"/>
    </row>
    <row r="120" spans="1:7" s="2" customFormat="1" ht="12.75" customHeight="1">
      <c r="A120" s="39"/>
      <c r="B120" s="39"/>
      <c r="C120" s="39"/>
      <c r="D120" s="39"/>
      <c r="E120" s="39"/>
      <c r="F120" s="39"/>
      <c r="G120" s="39"/>
    </row>
    <row r="121" spans="1:7" s="2" customFormat="1" ht="12.75" customHeight="1">
      <c r="A121" s="39"/>
      <c r="B121" s="39"/>
      <c r="C121" s="39"/>
      <c r="D121" s="39"/>
      <c r="E121" s="39"/>
      <c r="F121" s="39"/>
      <c r="G121" s="39"/>
    </row>
    <row r="122" spans="1:7" s="2" customFormat="1" ht="12.75" customHeight="1">
      <c r="A122" s="39"/>
      <c r="B122" s="39"/>
      <c r="C122" s="39"/>
      <c r="D122" s="39"/>
      <c r="E122" s="39"/>
      <c r="F122" s="39"/>
      <c r="G122" s="39"/>
    </row>
    <row r="123" spans="1:7" s="2" customFormat="1" ht="12.75" customHeight="1">
      <c r="A123" s="39"/>
      <c r="B123" s="39"/>
      <c r="C123" s="39"/>
      <c r="D123" s="39"/>
      <c r="E123" s="39"/>
      <c r="F123" s="39"/>
      <c r="G123" s="39"/>
    </row>
    <row r="124" spans="1:7" s="2" customFormat="1" ht="12.75" customHeight="1">
      <c r="A124" s="39"/>
      <c r="B124" s="39"/>
      <c r="C124" s="39"/>
      <c r="D124" s="39"/>
      <c r="E124" s="39"/>
      <c r="F124" s="39"/>
      <c r="G124" s="39"/>
    </row>
    <row r="125" spans="1:7" s="2" customFormat="1" ht="12.75" customHeight="1">
      <c r="A125" s="39"/>
      <c r="B125" s="39"/>
      <c r="C125" s="39"/>
      <c r="D125" s="39"/>
      <c r="E125" s="39"/>
      <c r="F125" s="39"/>
      <c r="G125" s="39"/>
    </row>
    <row r="126" spans="1:7" s="2" customFormat="1" ht="12.75" customHeight="1">
      <c r="A126" s="39"/>
      <c r="B126" s="39"/>
      <c r="C126" s="39"/>
      <c r="D126" s="39"/>
      <c r="E126" s="39"/>
      <c r="F126" s="39"/>
      <c r="G126" s="39"/>
    </row>
    <row r="127" spans="1:7" s="2" customFormat="1" ht="12.75" customHeight="1">
      <c r="A127" s="39"/>
      <c r="B127" s="39"/>
      <c r="C127" s="39"/>
      <c r="D127" s="39"/>
      <c r="E127" s="39"/>
      <c r="F127" s="39"/>
      <c r="G127" s="39"/>
    </row>
    <row r="128" spans="1:7" s="2" customFormat="1" ht="12.75" customHeight="1">
      <c r="A128" s="39"/>
      <c r="B128" s="39"/>
      <c r="C128" s="39"/>
      <c r="D128" s="39"/>
      <c r="E128" s="39"/>
      <c r="F128" s="39"/>
      <c r="G128" s="39"/>
    </row>
    <row r="129" spans="1:7" s="2" customFormat="1" ht="12.75" customHeight="1">
      <c r="A129" s="39"/>
      <c r="B129" s="39"/>
      <c r="C129" s="39"/>
      <c r="D129" s="39"/>
      <c r="E129" s="39"/>
      <c r="F129" s="39"/>
      <c r="G129" s="39"/>
    </row>
    <row r="130" spans="1:7" s="2" customFormat="1" ht="12.75" customHeight="1">
      <c r="A130" s="39"/>
      <c r="B130" s="39"/>
      <c r="C130" s="39"/>
      <c r="D130" s="39"/>
      <c r="E130" s="39"/>
      <c r="F130" s="39"/>
      <c r="G130" s="39"/>
    </row>
    <row r="131" spans="1:7" s="2" customFormat="1" ht="12.75" customHeight="1">
      <c r="A131" s="39"/>
      <c r="B131" s="39"/>
      <c r="C131" s="39"/>
      <c r="D131" s="39"/>
      <c r="E131" s="39"/>
      <c r="F131" s="39"/>
      <c r="G131" s="39"/>
    </row>
    <row r="132" spans="1:7" s="2" customFormat="1" ht="12.75" customHeight="1">
      <c r="A132" s="39"/>
      <c r="B132" s="39"/>
      <c r="C132" s="39"/>
      <c r="D132" s="39"/>
      <c r="E132" s="39"/>
      <c r="F132" s="39"/>
      <c r="G132" s="39"/>
    </row>
    <row r="133" spans="1:7" s="2" customFormat="1" ht="12.75" customHeight="1">
      <c r="A133" s="39"/>
      <c r="B133" s="39"/>
      <c r="C133" s="39"/>
      <c r="D133" s="39"/>
      <c r="E133" s="39"/>
      <c r="F133" s="39"/>
      <c r="G133" s="39"/>
    </row>
    <row r="134" spans="1:7" s="2" customFormat="1" ht="12.75" customHeight="1">
      <c r="A134" s="39"/>
      <c r="B134" s="39"/>
      <c r="C134" s="39"/>
      <c r="D134" s="39"/>
      <c r="E134" s="39"/>
      <c r="F134" s="39"/>
      <c r="G134" s="39"/>
    </row>
    <row r="135" spans="1:7" s="2" customFormat="1" ht="12.75" customHeight="1">
      <c r="A135" s="39"/>
      <c r="B135" s="39"/>
      <c r="C135" s="39"/>
      <c r="D135" s="39"/>
      <c r="E135" s="39"/>
      <c r="F135" s="39"/>
      <c r="G135" s="39"/>
    </row>
    <row r="136" spans="1:7" s="2" customFormat="1" ht="12.75" customHeight="1">
      <c r="A136" s="39"/>
      <c r="B136" s="39"/>
      <c r="C136" s="39"/>
      <c r="D136" s="39"/>
      <c r="E136" s="39"/>
      <c r="F136" s="39"/>
      <c r="G136" s="39"/>
    </row>
    <row r="137" spans="1:7" s="2" customFormat="1" ht="12.75" customHeight="1">
      <c r="A137" s="39"/>
      <c r="B137" s="39"/>
      <c r="C137" s="39"/>
      <c r="D137" s="39"/>
      <c r="E137" s="39"/>
      <c r="F137" s="39"/>
      <c r="G137" s="39"/>
    </row>
    <row r="138" spans="1:7" s="2" customFormat="1" ht="12.75" customHeight="1">
      <c r="A138" s="39"/>
      <c r="B138" s="39"/>
      <c r="C138" s="39"/>
      <c r="D138" s="39"/>
      <c r="E138" s="39"/>
      <c r="F138" s="39"/>
      <c r="G138" s="39"/>
    </row>
    <row r="139" spans="1:7" s="2" customFormat="1" ht="12.75" customHeight="1">
      <c r="A139" s="39"/>
      <c r="B139" s="39"/>
      <c r="C139" s="39"/>
      <c r="D139" s="39"/>
      <c r="E139" s="39"/>
      <c r="F139" s="39"/>
      <c r="G139" s="39"/>
    </row>
    <row r="140" spans="1:7" s="2" customFormat="1" ht="12.75" customHeight="1">
      <c r="A140" s="39"/>
      <c r="B140" s="39"/>
      <c r="C140" s="39"/>
      <c r="D140" s="39"/>
      <c r="E140" s="39"/>
      <c r="F140" s="39"/>
      <c r="G140" s="39"/>
    </row>
    <row r="141" spans="1:7" s="2" customFormat="1" ht="12.75" customHeight="1">
      <c r="A141" s="39"/>
      <c r="B141" s="39"/>
      <c r="C141" s="39"/>
      <c r="D141" s="39"/>
      <c r="E141" s="39"/>
      <c r="F141" s="39"/>
      <c r="G141" s="39"/>
    </row>
    <row r="142" spans="1:7" s="2" customFormat="1" ht="12.75" customHeight="1">
      <c r="A142" s="39"/>
      <c r="B142" s="39"/>
      <c r="C142" s="39"/>
      <c r="D142" s="39"/>
      <c r="E142" s="39"/>
      <c r="F142" s="39"/>
      <c r="G142" s="39"/>
    </row>
    <row r="143" spans="1:7" s="2" customFormat="1" ht="12.75" customHeight="1">
      <c r="A143" s="39"/>
      <c r="B143" s="39"/>
      <c r="C143" s="39"/>
      <c r="D143" s="39"/>
      <c r="E143" s="39"/>
      <c r="F143" s="39"/>
      <c r="G143" s="39"/>
    </row>
    <row r="144" spans="1:7" s="2" customFormat="1" ht="12.75" customHeight="1">
      <c r="A144" s="39"/>
      <c r="B144" s="39"/>
      <c r="C144" s="39"/>
      <c r="D144" s="39"/>
      <c r="E144" s="39"/>
      <c r="F144" s="39"/>
      <c r="G144" s="39"/>
    </row>
    <row r="145" spans="1:7" s="2" customFormat="1" ht="12.75" customHeight="1">
      <c r="A145" s="39"/>
      <c r="B145" s="39"/>
      <c r="C145" s="39"/>
      <c r="D145" s="39"/>
      <c r="E145" s="39"/>
      <c r="F145" s="39"/>
      <c r="G145" s="39"/>
    </row>
    <row r="146" spans="1:7" s="2" customFormat="1" ht="12.75" customHeight="1">
      <c r="A146" s="39"/>
      <c r="B146" s="39"/>
      <c r="C146" s="39"/>
      <c r="D146" s="39"/>
      <c r="E146" s="39"/>
      <c r="F146" s="39"/>
      <c r="G146" s="39"/>
    </row>
    <row r="147" spans="1:7" s="2" customFormat="1" ht="12.75" customHeight="1">
      <c r="A147" s="39"/>
      <c r="B147" s="39"/>
      <c r="C147" s="39"/>
      <c r="D147" s="39"/>
      <c r="E147" s="39"/>
      <c r="F147" s="39"/>
      <c r="G147" s="39"/>
    </row>
    <row r="148" spans="1:7" s="2" customFormat="1" ht="12.75" customHeight="1">
      <c r="A148" s="39"/>
      <c r="B148" s="39"/>
      <c r="C148" s="39"/>
      <c r="D148" s="39"/>
      <c r="E148" s="39"/>
      <c r="F148" s="39"/>
      <c r="G148" s="39"/>
    </row>
    <row r="149" spans="1:7" s="2" customFormat="1" ht="12.75" customHeight="1">
      <c r="A149" s="39"/>
      <c r="B149" s="39"/>
      <c r="C149" s="39"/>
      <c r="D149" s="39"/>
      <c r="E149" s="39"/>
      <c r="F149" s="39"/>
      <c r="G149" s="39"/>
    </row>
    <row r="150" spans="1:7" s="2" customFormat="1" ht="12.75" customHeight="1">
      <c r="A150" s="39"/>
      <c r="B150" s="39"/>
      <c r="C150" s="39"/>
      <c r="D150" s="39"/>
      <c r="E150" s="39"/>
      <c r="F150" s="39"/>
      <c r="G150" s="39"/>
    </row>
    <row r="151" spans="1:7" s="2" customFormat="1" ht="12.75" customHeight="1">
      <c r="A151" s="39"/>
      <c r="B151" s="39"/>
      <c r="C151" s="39"/>
      <c r="D151" s="39"/>
      <c r="E151" s="39"/>
      <c r="F151" s="39"/>
      <c r="G151" s="39"/>
    </row>
    <row r="152" spans="1:7" s="2" customFormat="1" ht="12.75" customHeight="1">
      <c r="A152" s="39"/>
      <c r="B152" s="39"/>
      <c r="C152" s="39"/>
      <c r="D152" s="39"/>
      <c r="E152" s="39"/>
      <c r="F152" s="39"/>
      <c r="G152" s="39"/>
    </row>
    <row r="153" spans="1:7" s="2" customFormat="1" ht="12.75" customHeight="1">
      <c r="A153" s="39"/>
      <c r="B153" s="39"/>
      <c r="C153" s="39"/>
      <c r="D153" s="39"/>
      <c r="E153" s="39"/>
      <c r="F153" s="39"/>
      <c r="G153" s="39"/>
    </row>
    <row r="154" spans="1:7" s="2" customFormat="1" ht="12.75" customHeight="1">
      <c r="A154" s="39"/>
      <c r="B154" s="39"/>
      <c r="C154" s="39"/>
      <c r="D154" s="39"/>
      <c r="E154" s="39"/>
      <c r="F154" s="39"/>
      <c r="G154" s="39"/>
    </row>
    <row r="155" spans="1:7" s="2" customFormat="1" ht="12.75" customHeight="1">
      <c r="A155" s="39"/>
      <c r="B155" s="39"/>
      <c r="C155" s="39"/>
      <c r="D155" s="39"/>
      <c r="E155" s="39"/>
      <c r="F155" s="39"/>
      <c r="G155" s="39"/>
    </row>
    <row r="156" spans="1:7" s="2" customFormat="1" ht="12.75" customHeight="1">
      <c r="A156" s="39"/>
      <c r="B156" s="39"/>
      <c r="C156" s="39"/>
      <c r="D156" s="39"/>
      <c r="E156" s="39"/>
      <c r="F156" s="39"/>
      <c r="G156" s="39"/>
    </row>
    <row r="157" spans="1:7" s="2" customFormat="1" ht="12.75" customHeight="1">
      <c r="A157" s="39"/>
      <c r="B157" s="39"/>
      <c r="C157" s="39"/>
      <c r="D157" s="39"/>
      <c r="E157" s="39"/>
      <c r="F157" s="39"/>
      <c r="G157" s="39"/>
    </row>
    <row r="158" spans="1:7" s="2" customFormat="1" ht="12.75" customHeight="1">
      <c r="A158" s="39"/>
      <c r="B158" s="39"/>
      <c r="C158" s="39"/>
      <c r="D158" s="39"/>
      <c r="E158" s="39"/>
      <c r="F158" s="39"/>
      <c r="G158" s="39"/>
    </row>
    <row r="159" spans="1:7" s="2" customFormat="1" ht="12.75" customHeight="1">
      <c r="A159" s="39"/>
      <c r="B159" s="39"/>
      <c r="C159" s="39"/>
      <c r="D159" s="39"/>
      <c r="E159" s="39"/>
      <c r="F159" s="39"/>
      <c r="G159" s="39"/>
    </row>
    <row r="160" spans="1:7" s="2" customFormat="1" ht="12.75" customHeight="1">
      <c r="A160" s="39"/>
      <c r="B160" s="39"/>
      <c r="C160" s="39"/>
      <c r="D160" s="39"/>
      <c r="E160" s="39"/>
      <c r="F160" s="39"/>
      <c r="G160" s="39"/>
    </row>
    <row r="161" spans="1:7" s="2" customFormat="1" ht="12.75" customHeight="1">
      <c r="A161" s="39"/>
      <c r="B161" s="39"/>
      <c r="C161" s="39"/>
      <c r="D161" s="39"/>
      <c r="E161" s="39"/>
      <c r="F161" s="39"/>
      <c r="G161" s="39"/>
    </row>
    <row r="162" spans="1:7" s="2" customFormat="1" ht="12.75" customHeight="1">
      <c r="A162" s="39"/>
      <c r="B162" s="39"/>
      <c r="C162" s="39"/>
      <c r="D162" s="39"/>
      <c r="E162" s="39"/>
      <c r="F162" s="39"/>
      <c r="G162" s="39"/>
    </row>
    <row r="163" spans="1:7" s="2" customFormat="1" ht="12.75" customHeight="1">
      <c r="A163" s="39"/>
      <c r="B163" s="39"/>
      <c r="C163" s="39"/>
      <c r="D163" s="39"/>
      <c r="E163" s="39"/>
      <c r="F163" s="39"/>
      <c r="G163" s="39"/>
    </row>
    <row r="164" spans="1:7" s="2" customFormat="1" ht="12.75" customHeight="1">
      <c r="A164" s="39"/>
      <c r="B164" s="39"/>
      <c r="C164" s="39"/>
      <c r="D164" s="39"/>
      <c r="E164" s="39"/>
      <c r="F164" s="39"/>
      <c r="G164" s="39"/>
    </row>
    <row r="165" spans="1:7" s="2" customFormat="1" ht="12.75" customHeight="1">
      <c r="A165" s="39"/>
      <c r="B165" s="39"/>
      <c r="C165" s="39"/>
      <c r="D165" s="39"/>
      <c r="E165" s="39"/>
      <c r="F165" s="39"/>
      <c r="G165" s="39"/>
    </row>
    <row r="166" spans="1:7" s="2" customFormat="1" ht="12.75" customHeight="1">
      <c r="A166" s="39"/>
      <c r="B166" s="39"/>
      <c r="C166" s="39"/>
      <c r="D166" s="39"/>
      <c r="E166" s="39"/>
      <c r="F166" s="39"/>
      <c r="G166" s="39"/>
    </row>
    <row r="167" spans="1:7" s="2" customFormat="1" ht="12.75" customHeight="1">
      <c r="A167" s="39"/>
      <c r="B167" s="39"/>
      <c r="C167" s="39"/>
      <c r="D167" s="39"/>
      <c r="E167" s="39"/>
      <c r="F167" s="39"/>
      <c r="G167" s="39"/>
    </row>
    <row r="168" spans="1:7" s="2" customFormat="1" ht="12.75" customHeight="1">
      <c r="A168" s="39"/>
      <c r="B168" s="39"/>
      <c r="C168" s="39"/>
      <c r="D168" s="39"/>
      <c r="E168" s="39"/>
      <c r="F168" s="39"/>
      <c r="G168" s="39"/>
    </row>
    <row r="169" spans="1:7" s="2" customFormat="1" ht="12.75" customHeight="1">
      <c r="A169" s="39"/>
      <c r="B169" s="39"/>
      <c r="C169" s="39"/>
      <c r="D169" s="39"/>
      <c r="E169" s="39"/>
      <c r="F169" s="39"/>
      <c r="G169" s="39"/>
    </row>
    <row r="170" spans="1:7" s="2" customFormat="1" ht="12.75" customHeight="1">
      <c r="A170" s="39"/>
      <c r="B170" s="39"/>
      <c r="C170" s="39"/>
      <c r="D170" s="39"/>
      <c r="E170" s="39"/>
      <c r="F170" s="39"/>
      <c r="G170" s="39"/>
    </row>
    <row r="171" spans="1:8" s="2" customFormat="1" ht="12.75" customHeight="1">
      <c r="A171" s="39"/>
      <c r="B171" s="39"/>
      <c r="C171" s="39"/>
      <c r="D171" s="44"/>
      <c r="E171" s="39"/>
      <c r="F171" s="39"/>
      <c r="G171" s="39"/>
      <c r="H171" s="1"/>
    </row>
  </sheetData>
  <sheetProtection/>
  <mergeCells count="3">
    <mergeCell ref="A6:F6"/>
    <mergeCell ref="A5:N5"/>
    <mergeCell ref="A4:N4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4:N166"/>
  <sheetViews>
    <sheetView zoomScale="75" zoomScaleNormal="75" zoomScalePageLayoutView="0" workbookViewId="0" topLeftCell="A1">
      <selection activeCell="G35" sqref="G35"/>
    </sheetView>
  </sheetViews>
  <sheetFormatPr defaultColWidth="9.140625" defaultRowHeight="12.75"/>
  <cols>
    <col min="1" max="1" width="6.7109375" style="26" customWidth="1"/>
    <col min="2" max="2" width="34.57421875" style="44" customWidth="1"/>
    <col min="3" max="3" width="13.28125" style="44" customWidth="1"/>
    <col min="4" max="4" width="14.28125" style="44" customWidth="1"/>
    <col min="5" max="5" width="17.421875" style="44" customWidth="1"/>
    <col min="6" max="6" width="14.57421875" style="44" customWidth="1"/>
    <col min="7" max="7" width="14.7109375" style="44" customWidth="1"/>
    <col min="8" max="8" width="13.421875" style="26" customWidth="1"/>
    <col min="9" max="9" width="15.421875" style="26" customWidth="1"/>
    <col min="10" max="10" width="15.00390625" style="26" customWidth="1"/>
    <col min="11" max="11" width="15.28125" style="26" customWidth="1"/>
    <col min="12" max="12" width="10.421875" style="26" customWidth="1"/>
    <col min="13" max="13" width="9.140625" style="26" customWidth="1"/>
    <col min="14" max="14" width="11.28125" style="26" customWidth="1"/>
    <col min="15" max="16384" width="9.140625" style="26" customWidth="1"/>
  </cols>
  <sheetData>
    <row r="4" spans="1:14" ht="15.75" customHeight="1">
      <c r="A4" s="65" t="s">
        <v>36</v>
      </c>
      <c r="B4" s="65"/>
      <c r="C4" s="66"/>
      <c r="D4" s="65"/>
      <c r="E4" s="66"/>
      <c r="F4" s="66"/>
      <c r="G4" s="66"/>
      <c r="H4" s="65"/>
      <c r="I4" s="65"/>
      <c r="J4" s="65"/>
      <c r="K4" s="66"/>
      <c r="L4" s="66"/>
      <c r="M4" s="66"/>
      <c r="N4" s="66"/>
    </row>
    <row r="5" spans="1:14" ht="19.5" customHeight="1">
      <c r="A5" s="64" t="s">
        <v>157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.75">
      <c r="A6" s="59"/>
      <c r="B6" s="59"/>
      <c r="C6" s="59"/>
      <c r="D6" s="59"/>
      <c r="E6" s="59"/>
      <c r="F6" s="59"/>
      <c r="G6" s="45"/>
      <c r="H6" s="27"/>
      <c r="N6" s="34" t="s">
        <v>88</v>
      </c>
    </row>
    <row r="7" spans="1:14" ht="54.75" customHeight="1">
      <c r="A7" s="20" t="s">
        <v>1</v>
      </c>
      <c r="B7" s="40" t="s">
        <v>2</v>
      </c>
      <c r="C7" s="40" t="s">
        <v>135</v>
      </c>
      <c r="D7" s="40" t="s">
        <v>85</v>
      </c>
      <c r="E7" s="40" t="s">
        <v>136</v>
      </c>
      <c r="F7" s="40" t="s">
        <v>142</v>
      </c>
      <c r="G7" s="40" t="s">
        <v>143</v>
      </c>
      <c r="H7" s="20" t="s">
        <v>66</v>
      </c>
      <c r="I7" s="20" t="s">
        <v>86</v>
      </c>
      <c r="J7" s="20" t="s">
        <v>87</v>
      </c>
      <c r="K7" s="20" t="s">
        <v>144</v>
      </c>
      <c r="L7" s="20" t="s">
        <v>137</v>
      </c>
      <c r="M7" s="20" t="s">
        <v>138</v>
      </c>
      <c r="N7" s="20" t="s">
        <v>145</v>
      </c>
    </row>
    <row r="8" spans="1:14" ht="12.75">
      <c r="A8" s="21" t="s">
        <v>67</v>
      </c>
      <c r="B8" s="41" t="s">
        <v>68</v>
      </c>
      <c r="C8" s="41" t="s">
        <v>69</v>
      </c>
      <c r="D8" s="41" t="s">
        <v>70</v>
      </c>
      <c r="E8" s="41" t="s">
        <v>71</v>
      </c>
      <c r="F8" s="41" t="s">
        <v>72</v>
      </c>
      <c r="G8" s="41" t="s">
        <v>73</v>
      </c>
      <c r="H8" s="21" t="s">
        <v>74</v>
      </c>
      <c r="I8" s="21" t="s">
        <v>75</v>
      </c>
      <c r="J8" s="21" t="s">
        <v>76</v>
      </c>
      <c r="K8" s="21" t="s">
        <v>77</v>
      </c>
      <c r="L8" s="21" t="s">
        <v>78</v>
      </c>
      <c r="M8" s="21" t="s">
        <v>79</v>
      </c>
      <c r="N8" s="21" t="s">
        <v>80</v>
      </c>
    </row>
    <row r="9" spans="1:14" s="19" customFormat="1" ht="47.25">
      <c r="A9" s="22" t="s">
        <v>3</v>
      </c>
      <c r="B9" s="36" t="s">
        <v>115</v>
      </c>
      <c r="C9" s="37">
        <v>410000</v>
      </c>
      <c r="D9" s="37">
        <f>E9-C9</f>
        <v>0</v>
      </c>
      <c r="E9" s="37">
        <v>410000</v>
      </c>
      <c r="F9" s="37">
        <v>211900.11</v>
      </c>
      <c r="G9" s="37">
        <v>211900.11</v>
      </c>
      <c r="H9" s="28">
        <f>G9/G35*100</f>
        <v>7.722126263586462</v>
      </c>
      <c r="I9" s="18">
        <f>G9-C9</f>
        <v>-198099.89</v>
      </c>
      <c r="J9" s="18">
        <f>G9-E9</f>
        <v>-198099.89</v>
      </c>
      <c r="K9" s="18">
        <f>G9-F9</f>
        <v>0</v>
      </c>
      <c r="L9" s="28">
        <f>G9/C9*100</f>
        <v>51.682953658536576</v>
      </c>
      <c r="M9" s="28">
        <f>G9/E9*100</f>
        <v>51.682953658536576</v>
      </c>
      <c r="N9" s="28">
        <f>G9/F9*100</f>
        <v>100</v>
      </c>
    </row>
    <row r="10" spans="1:14" s="19" customFormat="1" ht="94.5">
      <c r="A10" s="22" t="s">
        <v>4</v>
      </c>
      <c r="B10" s="36" t="s">
        <v>116</v>
      </c>
      <c r="C10" s="37">
        <v>2218887</v>
      </c>
      <c r="D10" s="37">
        <f>E10-C10</f>
        <v>218573.72999999998</v>
      </c>
      <c r="E10" s="37">
        <v>2437460.73</v>
      </c>
      <c r="F10" s="37">
        <v>1472752.52</v>
      </c>
      <c r="G10" s="37">
        <v>1472502.52</v>
      </c>
      <c r="H10" s="28">
        <f>G10/G35*100</f>
        <v>53.66137083595308</v>
      </c>
      <c r="I10" s="18">
        <f aca="true" t="shared" si="0" ref="I10:I35">G10-C10</f>
        <v>-746384.48</v>
      </c>
      <c r="J10" s="18">
        <f aca="true" t="shared" si="1" ref="J10:J35">G10-E10</f>
        <v>-964958.21</v>
      </c>
      <c r="K10" s="18">
        <f aca="true" t="shared" si="2" ref="K10:K35">G10-F10</f>
        <v>-250</v>
      </c>
      <c r="L10" s="28">
        <f aca="true" t="shared" si="3" ref="L10:L35">G10/C10*100</f>
        <v>66.36221312757252</v>
      </c>
      <c r="M10" s="28">
        <f aca="true" t="shared" si="4" ref="M10:M35">G10/E10*100</f>
        <v>60.411333067917774</v>
      </c>
      <c r="N10" s="28">
        <f aca="true" t="shared" si="5" ref="N10:N35">G10/F10*100</f>
        <v>99.98302498236431</v>
      </c>
    </row>
    <row r="11" spans="1:14" s="19" customFormat="1" ht="31.5">
      <c r="A11" s="22" t="s">
        <v>5</v>
      </c>
      <c r="B11" s="36" t="s">
        <v>6</v>
      </c>
      <c r="C11" s="37">
        <v>123930</v>
      </c>
      <c r="D11" s="37">
        <f>E11-C11</f>
        <v>0</v>
      </c>
      <c r="E11" s="37">
        <v>123930</v>
      </c>
      <c r="F11" s="37">
        <v>0</v>
      </c>
      <c r="G11" s="37">
        <v>0</v>
      </c>
      <c r="H11" s="28">
        <f>G11/G35*100</f>
        <v>0</v>
      </c>
      <c r="I11" s="18">
        <f t="shared" si="0"/>
        <v>-123930</v>
      </c>
      <c r="J11" s="18">
        <f t="shared" si="1"/>
        <v>-123930</v>
      </c>
      <c r="K11" s="18">
        <f t="shared" si="2"/>
        <v>0</v>
      </c>
      <c r="L11" s="28">
        <f t="shared" si="3"/>
        <v>0</v>
      </c>
      <c r="M11" s="28">
        <f t="shared" si="4"/>
        <v>0</v>
      </c>
      <c r="N11" s="28" t="e">
        <f t="shared" si="5"/>
        <v>#DIV/0!</v>
      </c>
    </row>
    <row r="12" spans="1:14" s="19" customFormat="1" ht="15.75">
      <c r="A12" s="22" t="s">
        <v>93</v>
      </c>
      <c r="B12" s="36" t="s">
        <v>7</v>
      </c>
      <c r="C12" s="37">
        <v>1000</v>
      </c>
      <c r="D12" s="37">
        <f>E12-C12</f>
        <v>0</v>
      </c>
      <c r="E12" s="37">
        <v>1000</v>
      </c>
      <c r="F12" s="37">
        <v>0</v>
      </c>
      <c r="G12" s="37">
        <v>0</v>
      </c>
      <c r="H12" s="28">
        <f>G12/G35*100</f>
        <v>0</v>
      </c>
      <c r="I12" s="18">
        <f t="shared" si="0"/>
        <v>-1000</v>
      </c>
      <c r="J12" s="18">
        <f t="shared" si="1"/>
        <v>-1000</v>
      </c>
      <c r="K12" s="18">
        <f t="shared" si="2"/>
        <v>0</v>
      </c>
      <c r="L12" s="28">
        <f t="shared" si="3"/>
        <v>0</v>
      </c>
      <c r="M12" s="28">
        <f t="shared" si="4"/>
        <v>0</v>
      </c>
      <c r="N12" s="28" t="e">
        <f t="shared" si="5"/>
        <v>#DIV/0!</v>
      </c>
    </row>
    <row r="13" spans="1:14" s="19" customFormat="1" ht="31.5">
      <c r="A13" s="22" t="s">
        <v>98</v>
      </c>
      <c r="B13" s="36" t="s">
        <v>8</v>
      </c>
      <c r="C13" s="37">
        <v>74000</v>
      </c>
      <c r="D13" s="37">
        <f>E13-C13</f>
        <v>33930</v>
      </c>
      <c r="E13" s="37">
        <v>107930</v>
      </c>
      <c r="F13" s="37">
        <v>0</v>
      </c>
      <c r="G13" s="37">
        <v>0</v>
      </c>
      <c r="H13" s="28">
        <f>G13/G35*100</f>
        <v>0</v>
      </c>
      <c r="I13" s="18">
        <f t="shared" si="0"/>
        <v>-74000</v>
      </c>
      <c r="J13" s="18">
        <f t="shared" si="1"/>
        <v>-107930</v>
      </c>
      <c r="K13" s="18">
        <f t="shared" si="2"/>
        <v>0</v>
      </c>
      <c r="L13" s="28">
        <f t="shared" si="3"/>
        <v>0</v>
      </c>
      <c r="M13" s="28">
        <f t="shared" si="4"/>
        <v>0</v>
      </c>
      <c r="N13" s="28" t="e">
        <f t="shared" si="5"/>
        <v>#DIV/0!</v>
      </c>
    </row>
    <row r="14" spans="1:14" s="33" customFormat="1" ht="31.5">
      <c r="A14" s="24" t="s">
        <v>37</v>
      </c>
      <c r="B14" s="49" t="s">
        <v>38</v>
      </c>
      <c r="C14" s="42">
        <f>SUM(C9:C13)</f>
        <v>2827817</v>
      </c>
      <c r="D14" s="42">
        <f>SUM(D9:D13)</f>
        <v>252503.72999999998</v>
      </c>
      <c r="E14" s="42">
        <f>SUM(E9:E13)</f>
        <v>3080320.73</v>
      </c>
      <c r="F14" s="42">
        <f>SUM(F9:F13)</f>
        <v>1684652.63</v>
      </c>
      <c r="G14" s="42">
        <f>SUM(G9:G13)</f>
        <v>1684402.63</v>
      </c>
      <c r="H14" s="30">
        <f>G14/G35*100</f>
        <v>61.38349709953954</v>
      </c>
      <c r="I14" s="29">
        <f t="shared" si="0"/>
        <v>-1143414.37</v>
      </c>
      <c r="J14" s="29">
        <f t="shared" si="1"/>
        <v>-1395918.1</v>
      </c>
      <c r="K14" s="29">
        <f t="shared" si="2"/>
        <v>-250</v>
      </c>
      <c r="L14" s="30">
        <f t="shared" si="3"/>
        <v>59.56547506433407</v>
      </c>
      <c r="M14" s="30">
        <f t="shared" si="4"/>
        <v>54.68270279764016</v>
      </c>
      <c r="N14" s="30">
        <f t="shared" si="5"/>
        <v>99.9851601454479</v>
      </c>
    </row>
    <row r="15" spans="1:14" s="33" customFormat="1" ht="31.5">
      <c r="A15" s="22" t="s">
        <v>63</v>
      </c>
      <c r="B15" s="36" t="s">
        <v>60</v>
      </c>
      <c r="C15" s="37">
        <v>79200</v>
      </c>
      <c r="D15" s="37">
        <f>E15-C15</f>
        <v>0</v>
      </c>
      <c r="E15" s="37">
        <v>79200</v>
      </c>
      <c r="F15" s="37">
        <v>39600</v>
      </c>
      <c r="G15" s="37">
        <v>27673.78</v>
      </c>
      <c r="H15" s="28">
        <f>G15/G35*100</f>
        <v>1.0084960472682802</v>
      </c>
      <c r="I15" s="18">
        <f t="shared" si="0"/>
        <v>-51526.22</v>
      </c>
      <c r="J15" s="18">
        <f t="shared" si="1"/>
        <v>-51526.22</v>
      </c>
      <c r="K15" s="18">
        <f t="shared" si="2"/>
        <v>-11926.220000000001</v>
      </c>
      <c r="L15" s="28">
        <f t="shared" si="3"/>
        <v>34.94164141414141</v>
      </c>
      <c r="M15" s="28">
        <f t="shared" si="4"/>
        <v>34.94164141414141</v>
      </c>
      <c r="N15" s="28">
        <f t="shared" si="5"/>
        <v>69.88328282828282</v>
      </c>
    </row>
    <row r="16" spans="1:14" s="33" customFormat="1" ht="15.75">
      <c r="A16" s="24" t="s">
        <v>39</v>
      </c>
      <c r="B16" s="49" t="s">
        <v>40</v>
      </c>
      <c r="C16" s="42">
        <f>C15</f>
        <v>79200</v>
      </c>
      <c r="D16" s="42">
        <f>D15</f>
        <v>0</v>
      </c>
      <c r="E16" s="42">
        <f>E15</f>
        <v>79200</v>
      </c>
      <c r="F16" s="42">
        <f>F15</f>
        <v>39600</v>
      </c>
      <c r="G16" s="42">
        <f>G15</f>
        <v>27673.78</v>
      </c>
      <c r="H16" s="30">
        <f>G16/G35*100</f>
        <v>1.0084960472682802</v>
      </c>
      <c r="I16" s="29">
        <f t="shared" si="0"/>
        <v>-51526.22</v>
      </c>
      <c r="J16" s="29">
        <f t="shared" si="1"/>
        <v>-51526.22</v>
      </c>
      <c r="K16" s="29">
        <f t="shared" si="2"/>
        <v>-11926.220000000001</v>
      </c>
      <c r="L16" s="30">
        <f t="shared" si="3"/>
        <v>34.94164141414141</v>
      </c>
      <c r="M16" s="30">
        <f t="shared" si="4"/>
        <v>34.94164141414141</v>
      </c>
      <c r="N16" s="30">
        <f t="shared" si="5"/>
        <v>69.88328282828282</v>
      </c>
    </row>
    <row r="17" spans="1:14" s="19" customFormat="1" ht="31.5">
      <c r="A17" s="22" t="s">
        <v>9</v>
      </c>
      <c r="B17" s="36" t="s">
        <v>117</v>
      </c>
      <c r="C17" s="37">
        <v>15000</v>
      </c>
      <c r="D17" s="37">
        <f>E17-C17</f>
        <v>0</v>
      </c>
      <c r="E17" s="37">
        <v>15000</v>
      </c>
      <c r="F17" s="37">
        <v>0</v>
      </c>
      <c r="G17" s="37">
        <v>0</v>
      </c>
      <c r="H17" s="28">
        <f>G17/G35*100</f>
        <v>0</v>
      </c>
      <c r="I17" s="18">
        <f t="shared" si="0"/>
        <v>-15000</v>
      </c>
      <c r="J17" s="18">
        <f t="shared" si="1"/>
        <v>-15000</v>
      </c>
      <c r="K17" s="18">
        <f t="shared" si="2"/>
        <v>0</v>
      </c>
      <c r="L17" s="28">
        <f>G17/C17*100</f>
        <v>0</v>
      </c>
      <c r="M17" s="28">
        <f t="shared" si="4"/>
        <v>0</v>
      </c>
      <c r="N17" s="28" t="e">
        <f t="shared" si="5"/>
        <v>#DIV/0!</v>
      </c>
    </row>
    <row r="18" spans="1:14" s="19" customFormat="1" ht="63">
      <c r="A18" s="22" t="s">
        <v>89</v>
      </c>
      <c r="B18" s="36" t="s">
        <v>62</v>
      </c>
      <c r="C18" s="37">
        <v>1000</v>
      </c>
      <c r="D18" s="37">
        <f>E18-C18</f>
        <v>0</v>
      </c>
      <c r="E18" s="37">
        <v>1000</v>
      </c>
      <c r="F18" s="37">
        <v>0</v>
      </c>
      <c r="G18" s="37">
        <v>0</v>
      </c>
      <c r="H18" s="28">
        <f>G18/G35*100</f>
        <v>0</v>
      </c>
      <c r="I18" s="18">
        <f t="shared" si="0"/>
        <v>-1000</v>
      </c>
      <c r="J18" s="18">
        <f t="shared" si="1"/>
        <v>-1000</v>
      </c>
      <c r="K18" s="18">
        <f t="shared" si="2"/>
        <v>0</v>
      </c>
      <c r="L18" s="28">
        <f t="shared" si="3"/>
        <v>0</v>
      </c>
      <c r="M18" s="28">
        <f t="shared" si="4"/>
        <v>0</v>
      </c>
      <c r="N18" s="28" t="e">
        <f t="shared" si="5"/>
        <v>#DIV/0!</v>
      </c>
    </row>
    <row r="19" spans="1:14" s="33" customFormat="1" ht="47.25">
      <c r="A19" s="24" t="s">
        <v>41</v>
      </c>
      <c r="B19" s="49" t="s">
        <v>42</v>
      </c>
      <c r="C19" s="42">
        <f>SUM(C17:C18)</f>
        <v>16000</v>
      </c>
      <c r="D19" s="42">
        <f>SUM(D17:D18)</f>
        <v>0</v>
      </c>
      <c r="E19" s="42">
        <f>SUM(E17:E18)</f>
        <v>16000</v>
      </c>
      <c r="F19" s="42">
        <f>SUM(F17:F18)</f>
        <v>0</v>
      </c>
      <c r="G19" s="42">
        <f>SUM(G17:G18)</f>
        <v>0</v>
      </c>
      <c r="H19" s="30">
        <f>G19/G35*100</f>
        <v>0</v>
      </c>
      <c r="I19" s="18">
        <f t="shared" si="0"/>
        <v>-16000</v>
      </c>
      <c r="J19" s="18">
        <f t="shared" si="1"/>
        <v>-16000</v>
      </c>
      <c r="K19" s="18">
        <f t="shared" si="2"/>
        <v>0</v>
      </c>
      <c r="L19" s="28">
        <f t="shared" si="3"/>
        <v>0</v>
      </c>
      <c r="M19" s="28">
        <f t="shared" si="4"/>
        <v>0</v>
      </c>
      <c r="N19" s="28" t="e">
        <f t="shared" si="5"/>
        <v>#DIV/0!</v>
      </c>
    </row>
    <row r="20" spans="1:14" s="19" customFormat="1" ht="15.75">
      <c r="A20" s="22" t="s">
        <v>97</v>
      </c>
      <c r="B20" s="36" t="s">
        <v>114</v>
      </c>
      <c r="C20" s="37">
        <v>1874328</v>
      </c>
      <c r="D20" s="37">
        <f>E20-C20</f>
        <v>4906000</v>
      </c>
      <c r="E20" s="37">
        <v>6780328</v>
      </c>
      <c r="F20" s="37">
        <v>0</v>
      </c>
      <c r="G20" s="37">
        <v>0</v>
      </c>
      <c r="H20" s="28">
        <f>G20/G35*100</f>
        <v>0</v>
      </c>
      <c r="I20" s="18">
        <f>G20-C20</f>
        <v>-1874328</v>
      </c>
      <c r="J20" s="18">
        <f>G20-E20</f>
        <v>-6780328</v>
      </c>
      <c r="K20" s="18">
        <f>G20-F20</f>
        <v>0</v>
      </c>
      <c r="L20" s="28">
        <f>G20/C20*100</f>
        <v>0</v>
      </c>
      <c r="M20" s="28">
        <f>G20/E20*100</f>
        <v>0</v>
      </c>
      <c r="N20" s="28" t="e">
        <f>G20/F20*100</f>
        <v>#DIV/0!</v>
      </c>
    </row>
    <row r="21" spans="1:14" s="19" customFormat="1" ht="15.75">
      <c r="A21" s="22" t="s">
        <v>90</v>
      </c>
      <c r="B21" s="36" t="s">
        <v>92</v>
      </c>
      <c r="C21" s="37">
        <v>429900</v>
      </c>
      <c r="D21" s="37">
        <f>E21-C21</f>
        <v>700757.6200000001</v>
      </c>
      <c r="E21" s="37">
        <v>1130657.62</v>
      </c>
      <c r="F21" s="37">
        <v>57200</v>
      </c>
      <c r="G21" s="37">
        <v>57200</v>
      </c>
      <c r="H21" s="28">
        <f>G21/G35*100</f>
        <v>2.0844992590006</v>
      </c>
      <c r="I21" s="18">
        <f t="shared" si="0"/>
        <v>-372700</v>
      </c>
      <c r="J21" s="18">
        <f t="shared" si="1"/>
        <v>-1073457.62</v>
      </c>
      <c r="K21" s="18">
        <f t="shared" si="2"/>
        <v>0</v>
      </c>
      <c r="L21" s="28">
        <f t="shared" si="3"/>
        <v>13.305419865084902</v>
      </c>
      <c r="M21" s="28">
        <f t="shared" si="4"/>
        <v>5.059002742138685</v>
      </c>
      <c r="N21" s="28">
        <f t="shared" si="5"/>
        <v>100</v>
      </c>
    </row>
    <row r="22" spans="1:14" s="19" customFormat="1" ht="32.25" customHeight="1" hidden="1">
      <c r="A22" s="22" t="s">
        <v>91</v>
      </c>
      <c r="B22" s="36" t="s">
        <v>14</v>
      </c>
      <c r="C22" s="37">
        <v>0</v>
      </c>
      <c r="D22" s="37">
        <f>E22-C22</f>
        <v>0</v>
      </c>
      <c r="E22" s="37">
        <v>0</v>
      </c>
      <c r="F22" s="37">
        <v>0</v>
      </c>
      <c r="G22" s="37">
        <v>0</v>
      </c>
      <c r="H22" s="28">
        <f>G22/G35*100</f>
        <v>0</v>
      </c>
      <c r="I22" s="18">
        <f t="shared" si="0"/>
        <v>0</v>
      </c>
      <c r="J22" s="18">
        <f t="shared" si="1"/>
        <v>0</v>
      </c>
      <c r="K22" s="18">
        <f t="shared" si="2"/>
        <v>0</v>
      </c>
      <c r="L22" s="28">
        <v>0</v>
      </c>
      <c r="M22" s="28" t="e">
        <f t="shared" si="4"/>
        <v>#DIV/0!</v>
      </c>
      <c r="N22" s="28" t="e">
        <f t="shared" si="5"/>
        <v>#DIV/0!</v>
      </c>
    </row>
    <row r="23" spans="1:14" s="33" customFormat="1" ht="15.75">
      <c r="A23" s="24" t="s">
        <v>43</v>
      </c>
      <c r="B23" s="49" t="s">
        <v>44</v>
      </c>
      <c r="C23" s="42">
        <f>SUM(C20:C22)</f>
        <v>2304228</v>
      </c>
      <c r="D23" s="42">
        <f>SUM(D20:D22)</f>
        <v>5606757.62</v>
      </c>
      <c r="E23" s="42">
        <f>SUM(E20:E22)</f>
        <v>7910985.62</v>
      </c>
      <c r="F23" s="42">
        <f>SUM(F20:F22)</f>
        <v>57200</v>
      </c>
      <c r="G23" s="42">
        <f>SUM(G20:G22)</f>
        <v>57200</v>
      </c>
      <c r="H23" s="30">
        <f>G23/G35*100</f>
        <v>2.0844992590006</v>
      </c>
      <c r="I23" s="29">
        <f t="shared" si="0"/>
        <v>-2247028</v>
      </c>
      <c r="J23" s="29">
        <f t="shared" si="1"/>
        <v>-7853785.62</v>
      </c>
      <c r="K23" s="29">
        <f t="shared" si="2"/>
        <v>0</v>
      </c>
      <c r="L23" s="30">
        <f t="shared" si="3"/>
        <v>2.4823932353916365</v>
      </c>
      <c r="M23" s="30">
        <f t="shared" si="4"/>
        <v>0.7230451772708443</v>
      </c>
      <c r="N23" s="30">
        <f t="shared" si="5"/>
        <v>100</v>
      </c>
    </row>
    <row r="24" spans="1:14" s="19" customFormat="1" ht="15.75">
      <c r="A24" s="22" t="s">
        <v>15</v>
      </c>
      <c r="B24" s="36" t="s">
        <v>16</v>
      </c>
      <c r="C24" s="37">
        <v>66780</v>
      </c>
      <c r="D24" s="37">
        <f>E24-C24</f>
        <v>14852</v>
      </c>
      <c r="E24" s="37">
        <v>81632</v>
      </c>
      <c r="F24" s="37">
        <v>31788.75</v>
      </c>
      <c r="G24" s="37">
        <v>31788.75</v>
      </c>
      <c r="H24" s="28">
        <f>G24/G35*100</f>
        <v>1.1584549968453728</v>
      </c>
      <c r="I24" s="18">
        <f>G24-C24</f>
        <v>-34991.25</v>
      </c>
      <c r="J24" s="18">
        <f>G24-E24</f>
        <v>-49843.25</v>
      </c>
      <c r="K24" s="18">
        <f>G24-F24</f>
        <v>0</v>
      </c>
      <c r="L24" s="28">
        <f t="shared" si="3"/>
        <v>47.60220125786164</v>
      </c>
      <c r="M24" s="28">
        <f t="shared" si="4"/>
        <v>38.94153028224226</v>
      </c>
      <c r="N24" s="28">
        <f t="shared" si="5"/>
        <v>100</v>
      </c>
    </row>
    <row r="25" spans="1:14" s="39" customFormat="1" ht="15.75">
      <c r="A25" s="35" t="s">
        <v>17</v>
      </c>
      <c r="B25" s="36" t="s">
        <v>18</v>
      </c>
      <c r="C25" s="37">
        <v>0</v>
      </c>
      <c r="D25" s="37">
        <f>E25-C25</f>
        <v>0</v>
      </c>
      <c r="E25" s="37">
        <v>0</v>
      </c>
      <c r="F25" s="37">
        <v>0</v>
      </c>
      <c r="G25" s="37">
        <v>0</v>
      </c>
      <c r="H25" s="38">
        <f>G25/G35*100</f>
        <v>0</v>
      </c>
      <c r="I25" s="37">
        <f>G25-C25</f>
        <v>0</v>
      </c>
      <c r="J25" s="37">
        <f>G25-E25</f>
        <v>0</v>
      </c>
      <c r="K25" s="37">
        <f>G25-F25</f>
        <v>0</v>
      </c>
      <c r="L25" s="28" t="e">
        <f t="shared" si="3"/>
        <v>#DIV/0!</v>
      </c>
      <c r="M25" s="38" t="e">
        <f t="shared" si="4"/>
        <v>#DIV/0!</v>
      </c>
      <c r="N25" s="38" t="e">
        <f t="shared" si="5"/>
        <v>#DIV/0!</v>
      </c>
    </row>
    <row r="26" spans="1:14" s="19" customFormat="1" ht="15.75">
      <c r="A26" s="22" t="s">
        <v>82</v>
      </c>
      <c r="B26" s="36" t="s">
        <v>83</v>
      </c>
      <c r="C26" s="37">
        <v>119000</v>
      </c>
      <c r="D26" s="37">
        <f>E26-C26</f>
        <v>62505.649999999994</v>
      </c>
      <c r="E26" s="37">
        <v>181505.65</v>
      </c>
      <c r="F26" s="37">
        <v>61197.25</v>
      </c>
      <c r="G26" s="37">
        <v>61197.25</v>
      </c>
      <c r="H26" s="28">
        <f>G26/G35*100</f>
        <v>2.2301682216411622</v>
      </c>
      <c r="I26" s="18">
        <f t="shared" si="0"/>
        <v>-57802.75</v>
      </c>
      <c r="J26" s="18">
        <f t="shared" si="1"/>
        <v>-120308.4</v>
      </c>
      <c r="K26" s="18">
        <f t="shared" si="2"/>
        <v>0</v>
      </c>
      <c r="L26" s="28">
        <f t="shared" si="3"/>
        <v>51.42626050420168</v>
      </c>
      <c r="M26" s="28">
        <f t="shared" si="4"/>
        <v>33.71644353770806</v>
      </c>
      <c r="N26" s="28">
        <f t="shared" si="5"/>
        <v>100</v>
      </c>
    </row>
    <row r="27" spans="1:14" s="33" customFormat="1" ht="31.5">
      <c r="A27" s="24" t="s">
        <v>45</v>
      </c>
      <c r="B27" s="49" t="s">
        <v>46</v>
      </c>
      <c r="C27" s="42">
        <f>SUM(C24:C26)</f>
        <v>185780</v>
      </c>
      <c r="D27" s="42">
        <f>SUM(D24:D26)</f>
        <v>77357.65</v>
      </c>
      <c r="E27" s="42">
        <f>SUM(E24:E26)</f>
        <v>263137.65</v>
      </c>
      <c r="F27" s="42">
        <f>SUM(F24:F26)</f>
        <v>92986</v>
      </c>
      <c r="G27" s="42">
        <f>SUM(G24:G26)</f>
        <v>92986</v>
      </c>
      <c r="H27" s="30">
        <f>G27/G35*100</f>
        <v>3.3886232184865346</v>
      </c>
      <c r="I27" s="29">
        <f t="shared" si="0"/>
        <v>-92794</v>
      </c>
      <c r="J27" s="29">
        <f t="shared" si="1"/>
        <v>-170151.65000000002</v>
      </c>
      <c r="K27" s="29">
        <f t="shared" si="2"/>
        <v>0</v>
      </c>
      <c r="L27" s="30">
        <f t="shared" si="3"/>
        <v>50.051674023038004</v>
      </c>
      <c r="M27" s="30">
        <f t="shared" si="4"/>
        <v>35.33739850606707</v>
      </c>
      <c r="N27" s="30">
        <f t="shared" si="5"/>
        <v>100</v>
      </c>
    </row>
    <row r="28" spans="1:14" s="19" customFormat="1" ht="15.75">
      <c r="A28" s="22" t="s">
        <v>27</v>
      </c>
      <c r="B28" s="36" t="s">
        <v>28</v>
      </c>
      <c r="C28" s="37">
        <v>1022950</v>
      </c>
      <c r="D28" s="37">
        <f>E28-C28</f>
        <v>279706</v>
      </c>
      <c r="E28" s="37">
        <v>1302656</v>
      </c>
      <c r="F28" s="37">
        <v>849986.98</v>
      </c>
      <c r="G28" s="37">
        <v>849986.98</v>
      </c>
      <c r="H28" s="28">
        <f>G28/G35*100</f>
        <v>30.975476048429336</v>
      </c>
      <c r="I28" s="18">
        <f t="shared" si="0"/>
        <v>-172963.02000000002</v>
      </c>
      <c r="J28" s="18">
        <f t="shared" si="1"/>
        <v>-452669.02</v>
      </c>
      <c r="K28" s="18">
        <f t="shared" si="2"/>
        <v>0</v>
      </c>
      <c r="L28" s="28">
        <f t="shared" si="3"/>
        <v>83.09174250940906</v>
      </c>
      <c r="M28" s="28">
        <f t="shared" si="4"/>
        <v>65.25030245897612</v>
      </c>
      <c r="N28" s="28">
        <f t="shared" si="5"/>
        <v>100</v>
      </c>
    </row>
    <row r="29" spans="1:14" s="33" customFormat="1" ht="15.75">
      <c r="A29" s="24" t="s">
        <v>51</v>
      </c>
      <c r="B29" s="49" t="s">
        <v>28</v>
      </c>
      <c r="C29" s="42">
        <f>SUM(C28:C28)</f>
        <v>1022950</v>
      </c>
      <c r="D29" s="42">
        <f>SUM(D28:D28)</f>
        <v>279706</v>
      </c>
      <c r="E29" s="42">
        <f>SUM(E28:E28)</f>
        <v>1302656</v>
      </c>
      <c r="F29" s="42">
        <f>SUM(F28:F28)</f>
        <v>849986.98</v>
      </c>
      <c r="G29" s="42">
        <f>SUM(G28:G28)</f>
        <v>849986.98</v>
      </c>
      <c r="H29" s="30">
        <f>G29/G35*100</f>
        <v>30.975476048429336</v>
      </c>
      <c r="I29" s="29">
        <f t="shared" si="0"/>
        <v>-172963.02000000002</v>
      </c>
      <c r="J29" s="29">
        <f t="shared" si="1"/>
        <v>-452669.02</v>
      </c>
      <c r="K29" s="29">
        <f t="shared" si="2"/>
        <v>0</v>
      </c>
      <c r="L29" s="30">
        <f t="shared" si="3"/>
        <v>83.09174250940906</v>
      </c>
      <c r="M29" s="30">
        <f t="shared" si="4"/>
        <v>65.25030245897612</v>
      </c>
      <c r="N29" s="30">
        <f t="shared" si="5"/>
        <v>100</v>
      </c>
    </row>
    <row r="30" spans="1:14" s="19" customFormat="1" ht="15.75">
      <c r="A30" s="22" t="s">
        <v>32</v>
      </c>
      <c r="B30" s="36" t="s">
        <v>33</v>
      </c>
      <c r="C30" s="37">
        <v>61825</v>
      </c>
      <c r="D30" s="37">
        <f>E30-C30</f>
        <v>0</v>
      </c>
      <c r="E30" s="37">
        <v>61825</v>
      </c>
      <c r="F30" s="37">
        <v>23404.12</v>
      </c>
      <c r="G30" s="37">
        <v>23404.12</v>
      </c>
      <c r="H30" s="28">
        <f>G30/G35*100</f>
        <v>0.8528998391182016</v>
      </c>
      <c r="I30" s="18">
        <f t="shared" si="0"/>
        <v>-38420.880000000005</v>
      </c>
      <c r="J30" s="18">
        <f t="shared" si="1"/>
        <v>-38420.880000000005</v>
      </c>
      <c r="K30" s="18">
        <f t="shared" si="2"/>
        <v>0</v>
      </c>
      <c r="L30" s="28">
        <f t="shared" si="3"/>
        <v>37.855430651031135</v>
      </c>
      <c r="M30" s="28">
        <f t="shared" si="4"/>
        <v>37.855430651031135</v>
      </c>
      <c r="N30" s="28">
        <f t="shared" si="5"/>
        <v>100</v>
      </c>
    </row>
    <row r="31" spans="1:14" s="33" customFormat="1" ht="31.5">
      <c r="A31" s="22" t="s">
        <v>34</v>
      </c>
      <c r="B31" s="36" t="s">
        <v>35</v>
      </c>
      <c r="C31" s="37">
        <v>272700</v>
      </c>
      <c r="D31" s="37">
        <f>E31-C31</f>
        <v>-250000</v>
      </c>
      <c r="E31" s="37">
        <v>22700</v>
      </c>
      <c r="F31" s="37">
        <v>10100</v>
      </c>
      <c r="G31" s="37">
        <v>8410.79</v>
      </c>
      <c r="H31" s="28">
        <f>G31/G35*100</f>
        <v>0.3065084881575115</v>
      </c>
      <c r="I31" s="18">
        <f t="shared" si="0"/>
        <v>-264289.21</v>
      </c>
      <c r="J31" s="18">
        <f t="shared" si="1"/>
        <v>-14289.21</v>
      </c>
      <c r="K31" s="18">
        <f t="shared" si="2"/>
        <v>-1689.2099999999991</v>
      </c>
      <c r="L31" s="28">
        <f t="shared" si="3"/>
        <v>3.0842647598093147</v>
      </c>
      <c r="M31" s="28">
        <f t="shared" si="4"/>
        <v>37.05193832599119</v>
      </c>
      <c r="N31" s="28">
        <f t="shared" si="5"/>
        <v>83.2751485148515</v>
      </c>
    </row>
    <row r="32" spans="1:14" s="33" customFormat="1" ht="15.75">
      <c r="A32" s="24" t="s">
        <v>53</v>
      </c>
      <c r="B32" s="49" t="s">
        <v>54</v>
      </c>
      <c r="C32" s="42">
        <f>SUM(C30:C31)</f>
        <v>334525</v>
      </c>
      <c r="D32" s="42">
        <f>SUM(D30:D31)</f>
        <v>-250000</v>
      </c>
      <c r="E32" s="42">
        <f>SUM(E30:E31)</f>
        <v>84525</v>
      </c>
      <c r="F32" s="42">
        <f>SUM(F30:F31)</f>
        <v>33504.119999999995</v>
      </c>
      <c r="G32" s="42">
        <f>SUM(G30:G31)</f>
        <v>31814.91</v>
      </c>
      <c r="H32" s="30">
        <f>G32/G35*100</f>
        <v>1.159408327275713</v>
      </c>
      <c r="I32" s="29">
        <f t="shared" si="0"/>
        <v>-302710.09</v>
      </c>
      <c r="J32" s="29">
        <f t="shared" si="1"/>
        <v>-52710.09</v>
      </c>
      <c r="K32" s="29">
        <f t="shared" si="2"/>
        <v>-1689.2099999999955</v>
      </c>
      <c r="L32" s="30">
        <f t="shared" si="3"/>
        <v>9.510473058814737</v>
      </c>
      <c r="M32" s="30">
        <f t="shared" si="4"/>
        <v>37.63964507542148</v>
      </c>
      <c r="N32" s="30">
        <f t="shared" si="5"/>
        <v>94.95820215543642</v>
      </c>
    </row>
    <row r="33" spans="1:14" s="19" customFormat="1" ht="15.75">
      <c r="A33" s="22" t="s">
        <v>56</v>
      </c>
      <c r="B33" s="36" t="s">
        <v>113</v>
      </c>
      <c r="C33" s="37">
        <v>5000</v>
      </c>
      <c r="D33" s="37">
        <f>E33-C33</f>
        <v>0</v>
      </c>
      <c r="E33" s="37">
        <v>5000</v>
      </c>
      <c r="F33" s="37">
        <v>0</v>
      </c>
      <c r="G33" s="37">
        <v>0</v>
      </c>
      <c r="H33" s="28">
        <f>G33/G35*100</f>
        <v>0</v>
      </c>
      <c r="I33" s="18">
        <f t="shared" si="0"/>
        <v>-5000</v>
      </c>
      <c r="J33" s="18">
        <f t="shared" si="1"/>
        <v>-5000</v>
      </c>
      <c r="K33" s="18">
        <f t="shared" si="2"/>
        <v>0</v>
      </c>
      <c r="L33" s="28">
        <f t="shared" si="3"/>
        <v>0</v>
      </c>
      <c r="M33" s="28">
        <f t="shared" si="4"/>
        <v>0</v>
      </c>
      <c r="N33" s="28" t="e">
        <f t="shared" si="5"/>
        <v>#DIV/0!</v>
      </c>
    </row>
    <row r="34" spans="1:14" s="33" customFormat="1" ht="15.75">
      <c r="A34" s="24" t="s">
        <v>57</v>
      </c>
      <c r="B34" s="49" t="s">
        <v>84</v>
      </c>
      <c r="C34" s="42">
        <f>C33</f>
        <v>5000</v>
      </c>
      <c r="D34" s="42">
        <f>D33</f>
        <v>0</v>
      </c>
      <c r="E34" s="42">
        <f>E33</f>
        <v>5000</v>
      </c>
      <c r="F34" s="42">
        <f>F33</f>
        <v>0</v>
      </c>
      <c r="G34" s="42">
        <f>G33</f>
        <v>0</v>
      </c>
      <c r="H34" s="30">
        <f>G34/G35*100</f>
        <v>0</v>
      </c>
      <c r="I34" s="29">
        <f t="shared" si="0"/>
        <v>-5000</v>
      </c>
      <c r="J34" s="29">
        <f t="shared" si="1"/>
        <v>-5000</v>
      </c>
      <c r="K34" s="29">
        <f t="shared" si="2"/>
        <v>0</v>
      </c>
      <c r="L34" s="30">
        <f t="shared" si="3"/>
        <v>0</v>
      </c>
      <c r="M34" s="30">
        <f t="shared" si="4"/>
        <v>0</v>
      </c>
      <c r="N34" s="30" t="e">
        <f t="shared" si="5"/>
        <v>#DIV/0!</v>
      </c>
    </row>
    <row r="35" spans="1:14" s="33" customFormat="1" ht="15.75">
      <c r="A35" s="25" t="s">
        <v>0</v>
      </c>
      <c r="B35" s="50"/>
      <c r="C35" s="43">
        <f>C14+C16+C19+C23+C27+C32+C34+C29</f>
        <v>6775500</v>
      </c>
      <c r="D35" s="43">
        <f>D14+D16+D19+D23+D27+D32+D34+D29</f>
        <v>5966325</v>
      </c>
      <c r="E35" s="43">
        <f>E14+E16+E19+E23+E27+E32+E34+E29</f>
        <v>12741825</v>
      </c>
      <c r="F35" s="43">
        <f>F14+F16+F19+F23+F27+F32+F34+F29</f>
        <v>2757929.73</v>
      </c>
      <c r="G35" s="43">
        <f>G14+G16+G19+G23+G27+G32+G34+G29</f>
        <v>2744064.3</v>
      </c>
      <c r="H35" s="30">
        <f>G35/G35*100</f>
        <v>100</v>
      </c>
      <c r="I35" s="29">
        <f t="shared" si="0"/>
        <v>-4031435.7</v>
      </c>
      <c r="J35" s="29">
        <f t="shared" si="1"/>
        <v>-9997760.7</v>
      </c>
      <c r="K35" s="29">
        <f t="shared" si="2"/>
        <v>-13865.430000000168</v>
      </c>
      <c r="L35" s="30">
        <f t="shared" si="3"/>
        <v>40.49980518042949</v>
      </c>
      <c r="M35" s="30">
        <f t="shared" si="4"/>
        <v>21.535881241501905</v>
      </c>
      <c r="N35" s="30">
        <f t="shared" si="5"/>
        <v>99.4972522378226</v>
      </c>
    </row>
    <row r="36" spans="2:7" s="19" customFormat="1" ht="12.75" customHeight="1">
      <c r="B36" s="39"/>
      <c r="C36" s="39"/>
      <c r="D36" s="39"/>
      <c r="E36" s="39"/>
      <c r="F36" s="39"/>
      <c r="G36" s="39"/>
    </row>
    <row r="37" spans="2:7" s="19" customFormat="1" ht="12.75" customHeight="1">
      <c r="B37" s="39"/>
      <c r="C37" s="39"/>
      <c r="D37" s="46"/>
      <c r="E37" s="39"/>
      <c r="F37" s="39"/>
      <c r="G37" s="39"/>
    </row>
    <row r="38" spans="2:7" s="19" customFormat="1" ht="12.75" customHeight="1">
      <c r="B38" s="39"/>
      <c r="C38" s="39"/>
      <c r="D38" s="46"/>
      <c r="E38" s="39"/>
      <c r="F38" s="39"/>
      <c r="G38" s="39"/>
    </row>
    <row r="39" spans="2:7" s="19" customFormat="1" ht="12.75" customHeight="1">
      <c r="B39" s="39"/>
      <c r="C39" s="39"/>
      <c r="D39" s="39"/>
      <c r="E39" s="39"/>
      <c r="F39" s="39"/>
      <c r="G39" s="39"/>
    </row>
    <row r="40" spans="2:7" s="19" customFormat="1" ht="12.75" customHeight="1">
      <c r="B40" s="39"/>
      <c r="C40" s="39"/>
      <c r="D40" s="39"/>
      <c r="E40" s="39"/>
      <c r="F40" s="39"/>
      <c r="G40" s="39"/>
    </row>
    <row r="41" spans="2:7" s="19" customFormat="1" ht="12.75" customHeight="1">
      <c r="B41" s="39"/>
      <c r="C41" s="39"/>
      <c r="D41" s="39"/>
      <c r="E41" s="39"/>
      <c r="F41" s="39"/>
      <c r="G41" s="39"/>
    </row>
    <row r="42" spans="2:7" s="19" customFormat="1" ht="12.75" customHeight="1">
      <c r="B42" s="39"/>
      <c r="C42" s="39"/>
      <c r="D42" s="39"/>
      <c r="E42" s="39"/>
      <c r="F42" s="39"/>
      <c r="G42" s="39"/>
    </row>
    <row r="43" spans="2:7" s="19" customFormat="1" ht="12.75" customHeight="1">
      <c r="B43" s="39"/>
      <c r="C43" s="39"/>
      <c r="D43" s="39"/>
      <c r="E43" s="39"/>
      <c r="F43" s="39"/>
      <c r="G43" s="39"/>
    </row>
    <row r="44" spans="2:7" s="19" customFormat="1" ht="12.75" customHeight="1">
      <c r="B44" s="39"/>
      <c r="C44" s="39"/>
      <c r="D44" s="39"/>
      <c r="E44" s="39"/>
      <c r="F44" s="39"/>
      <c r="G44" s="39"/>
    </row>
    <row r="45" spans="2:7" s="19" customFormat="1" ht="12.75" customHeight="1">
      <c r="B45" s="39"/>
      <c r="C45" s="39"/>
      <c r="D45" s="39"/>
      <c r="E45" s="39"/>
      <c r="F45" s="39"/>
      <c r="G45" s="39"/>
    </row>
    <row r="46" spans="2:7" s="19" customFormat="1" ht="12.75" customHeight="1">
      <c r="B46" s="39"/>
      <c r="C46" s="39"/>
      <c r="D46" s="39"/>
      <c r="E46" s="39"/>
      <c r="F46" s="39"/>
      <c r="G46" s="39"/>
    </row>
    <row r="47" spans="2:7" s="19" customFormat="1" ht="12.75" customHeight="1">
      <c r="B47" s="39"/>
      <c r="C47" s="39"/>
      <c r="D47" s="39"/>
      <c r="E47" s="39"/>
      <c r="F47" s="39"/>
      <c r="G47" s="39"/>
    </row>
    <row r="48" spans="2:7" s="19" customFormat="1" ht="12.75" customHeight="1">
      <c r="B48" s="39"/>
      <c r="C48" s="39"/>
      <c r="D48" s="39"/>
      <c r="E48" s="39"/>
      <c r="F48" s="39"/>
      <c r="G48" s="39"/>
    </row>
    <row r="49" spans="2:7" s="19" customFormat="1" ht="12.75" customHeight="1">
      <c r="B49" s="39"/>
      <c r="C49" s="39"/>
      <c r="D49" s="39"/>
      <c r="E49" s="39"/>
      <c r="F49" s="39"/>
      <c r="G49" s="39"/>
    </row>
    <row r="50" spans="2:7" s="19" customFormat="1" ht="12.75" customHeight="1">
      <c r="B50" s="39"/>
      <c r="C50" s="39"/>
      <c r="D50" s="39"/>
      <c r="E50" s="39"/>
      <c r="F50" s="39"/>
      <c r="G50" s="39"/>
    </row>
    <row r="51" spans="2:7" s="19" customFormat="1" ht="12.75" customHeight="1">
      <c r="B51" s="39"/>
      <c r="C51" s="39"/>
      <c r="D51" s="39"/>
      <c r="E51" s="39"/>
      <c r="F51" s="39"/>
      <c r="G51" s="39"/>
    </row>
    <row r="52" spans="2:7" s="19" customFormat="1" ht="12.75" customHeight="1">
      <c r="B52" s="39"/>
      <c r="C52" s="39"/>
      <c r="D52" s="39"/>
      <c r="E52" s="39"/>
      <c r="F52" s="39"/>
      <c r="G52" s="39"/>
    </row>
    <row r="53" spans="2:7" s="19" customFormat="1" ht="12.75" customHeight="1">
      <c r="B53" s="39"/>
      <c r="C53" s="39"/>
      <c r="D53" s="39"/>
      <c r="E53" s="39"/>
      <c r="F53" s="39"/>
      <c r="G53" s="39"/>
    </row>
    <row r="54" spans="2:7" s="19" customFormat="1" ht="12.75" customHeight="1">
      <c r="B54" s="39"/>
      <c r="C54" s="39"/>
      <c r="D54" s="39"/>
      <c r="E54" s="39"/>
      <c r="F54" s="39"/>
      <c r="G54" s="39"/>
    </row>
    <row r="55" spans="2:7" s="19" customFormat="1" ht="12.75" customHeight="1">
      <c r="B55" s="39"/>
      <c r="C55" s="39"/>
      <c r="D55" s="39"/>
      <c r="E55" s="39"/>
      <c r="F55" s="39"/>
      <c r="G55" s="39"/>
    </row>
    <row r="56" spans="2:7" s="19" customFormat="1" ht="12.75" customHeight="1">
      <c r="B56" s="39"/>
      <c r="C56" s="39"/>
      <c r="D56" s="39"/>
      <c r="E56" s="39"/>
      <c r="F56" s="39"/>
      <c r="G56" s="39"/>
    </row>
    <row r="57" spans="2:7" s="19" customFormat="1" ht="12.75" customHeight="1">
      <c r="B57" s="39"/>
      <c r="C57" s="39"/>
      <c r="D57" s="39"/>
      <c r="E57" s="39"/>
      <c r="F57" s="39"/>
      <c r="G57" s="39"/>
    </row>
    <row r="58" spans="2:7" s="19" customFormat="1" ht="12.75" customHeight="1">
      <c r="B58" s="39"/>
      <c r="C58" s="39"/>
      <c r="D58" s="39"/>
      <c r="E58" s="39"/>
      <c r="F58" s="39"/>
      <c r="G58" s="39"/>
    </row>
    <row r="59" spans="2:7" s="19" customFormat="1" ht="12.75" customHeight="1">
      <c r="B59" s="39"/>
      <c r="C59" s="39"/>
      <c r="D59" s="39"/>
      <c r="E59" s="39"/>
      <c r="F59" s="39"/>
      <c r="G59" s="39"/>
    </row>
    <row r="60" spans="2:7" s="19" customFormat="1" ht="12.75" customHeight="1">
      <c r="B60" s="39"/>
      <c r="C60" s="39"/>
      <c r="D60" s="39"/>
      <c r="E60" s="39"/>
      <c r="F60" s="39"/>
      <c r="G60" s="39"/>
    </row>
    <row r="61" spans="2:7" s="19" customFormat="1" ht="12.75" customHeight="1">
      <c r="B61" s="39"/>
      <c r="C61" s="39"/>
      <c r="D61" s="39"/>
      <c r="E61" s="39"/>
      <c r="F61" s="39"/>
      <c r="G61" s="39"/>
    </row>
    <row r="62" spans="2:7" s="19" customFormat="1" ht="12.75" customHeight="1">
      <c r="B62" s="39"/>
      <c r="C62" s="39"/>
      <c r="D62" s="39"/>
      <c r="E62" s="39"/>
      <c r="F62" s="39"/>
      <c r="G62" s="39"/>
    </row>
    <row r="63" spans="2:7" s="19" customFormat="1" ht="12.75" customHeight="1">
      <c r="B63" s="39"/>
      <c r="C63" s="39"/>
      <c r="D63" s="39"/>
      <c r="E63" s="39"/>
      <c r="F63" s="39"/>
      <c r="G63" s="39"/>
    </row>
    <row r="64" spans="2:7" s="19" customFormat="1" ht="12.75" customHeight="1">
      <c r="B64" s="39"/>
      <c r="C64" s="39"/>
      <c r="D64" s="39"/>
      <c r="E64" s="39"/>
      <c r="F64" s="39"/>
      <c r="G64" s="39"/>
    </row>
    <row r="65" spans="2:7" s="19" customFormat="1" ht="12.75" customHeight="1">
      <c r="B65" s="39"/>
      <c r="C65" s="39"/>
      <c r="D65" s="39"/>
      <c r="E65" s="39"/>
      <c r="F65" s="39"/>
      <c r="G65" s="39"/>
    </row>
    <row r="66" spans="2:7" s="19" customFormat="1" ht="12.75" customHeight="1">
      <c r="B66" s="39"/>
      <c r="C66" s="39"/>
      <c r="D66" s="39"/>
      <c r="E66" s="39"/>
      <c r="F66" s="39"/>
      <c r="G66" s="39"/>
    </row>
    <row r="67" spans="2:7" s="19" customFormat="1" ht="12.75" customHeight="1">
      <c r="B67" s="39"/>
      <c r="C67" s="39"/>
      <c r="D67" s="39"/>
      <c r="E67" s="39"/>
      <c r="F67" s="39"/>
      <c r="G67" s="39"/>
    </row>
    <row r="68" spans="2:7" s="19" customFormat="1" ht="12.75" customHeight="1">
      <c r="B68" s="39"/>
      <c r="C68" s="39"/>
      <c r="D68" s="39"/>
      <c r="E68" s="39"/>
      <c r="F68" s="39"/>
      <c r="G68" s="39"/>
    </row>
    <row r="69" spans="2:7" s="19" customFormat="1" ht="12.75" customHeight="1">
      <c r="B69" s="39"/>
      <c r="C69" s="39"/>
      <c r="D69" s="39"/>
      <c r="E69" s="39"/>
      <c r="F69" s="39"/>
      <c r="G69" s="39"/>
    </row>
    <row r="70" spans="2:7" s="19" customFormat="1" ht="12.75" customHeight="1">
      <c r="B70" s="39"/>
      <c r="C70" s="39"/>
      <c r="D70" s="39"/>
      <c r="E70" s="39"/>
      <c r="F70" s="39"/>
      <c r="G70" s="39"/>
    </row>
    <row r="71" spans="2:7" s="19" customFormat="1" ht="12.75" customHeight="1">
      <c r="B71" s="39"/>
      <c r="C71" s="39"/>
      <c r="D71" s="39"/>
      <c r="E71" s="39"/>
      <c r="F71" s="39"/>
      <c r="G71" s="39"/>
    </row>
    <row r="72" spans="2:7" s="19" customFormat="1" ht="12.75" customHeight="1">
      <c r="B72" s="39"/>
      <c r="C72" s="39"/>
      <c r="D72" s="39"/>
      <c r="E72" s="39"/>
      <c r="F72" s="39"/>
      <c r="G72" s="39"/>
    </row>
    <row r="73" spans="2:7" s="19" customFormat="1" ht="12.75" customHeight="1">
      <c r="B73" s="39"/>
      <c r="C73" s="39"/>
      <c r="D73" s="39"/>
      <c r="E73" s="39"/>
      <c r="F73" s="39"/>
      <c r="G73" s="39"/>
    </row>
    <row r="74" spans="2:7" s="19" customFormat="1" ht="12.75" customHeight="1">
      <c r="B74" s="39"/>
      <c r="C74" s="39"/>
      <c r="D74" s="39"/>
      <c r="E74" s="39"/>
      <c r="F74" s="39"/>
      <c r="G74" s="39"/>
    </row>
    <row r="75" spans="2:7" s="19" customFormat="1" ht="12.75" customHeight="1">
      <c r="B75" s="39"/>
      <c r="C75" s="39"/>
      <c r="D75" s="39"/>
      <c r="E75" s="39"/>
      <c r="F75" s="39"/>
      <c r="G75" s="39"/>
    </row>
    <row r="76" spans="2:7" s="19" customFormat="1" ht="12.75" customHeight="1">
      <c r="B76" s="39"/>
      <c r="C76" s="39"/>
      <c r="D76" s="39"/>
      <c r="E76" s="39"/>
      <c r="F76" s="39"/>
      <c r="G76" s="39"/>
    </row>
    <row r="77" spans="2:7" s="19" customFormat="1" ht="12.75" customHeight="1">
      <c r="B77" s="39"/>
      <c r="C77" s="39"/>
      <c r="D77" s="39"/>
      <c r="E77" s="39"/>
      <c r="F77" s="39"/>
      <c r="G77" s="39"/>
    </row>
    <row r="78" spans="2:7" s="19" customFormat="1" ht="12.75" customHeight="1">
      <c r="B78" s="39"/>
      <c r="C78" s="39"/>
      <c r="D78" s="39"/>
      <c r="E78" s="39"/>
      <c r="F78" s="39"/>
      <c r="G78" s="39"/>
    </row>
    <row r="79" spans="2:7" s="19" customFormat="1" ht="12.75" customHeight="1">
      <c r="B79" s="39"/>
      <c r="C79" s="39"/>
      <c r="D79" s="39"/>
      <c r="E79" s="39"/>
      <c r="F79" s="39"/>
      <c r="G79" s="39"/>
    </row>
    <row r="80" spans="2:7" s="19" customFormat="1" ht="12.75" customHeight="1">
      <c r="B80" s="39"/>
      <c r="C80" s="39"/>
      <c r="D80" s="39"/>
      <c r="E80" s="39"/>
      <c r="F80" s="39"/>
      <c r="G80" s="39"/>
    </row>
    <row r="81" spans="2:7" s="19" customFormat="1" ht="12.75" customHeight="1">
      <c r="B81" s="39"/>
      <c r="C81" s="39"/>
      <c r="D81" s="39"/>
      <c r="E81" s="39"/>
      <c r="F81" s="39"/>
      <c r="G81" s="39"/>
    </row>
    <row r="82" spans="2:7" s="19" customFormat="1" ht="12.75" customHeight="1">
      <c r="B82" s="39"/>
      <c r="C82" s="39"/>
      <c r="D82" s="39"/>
      <c r="E82" s="39"/>
      <c r="F82" s="39"/>
      <c r="G82" s="39"/>
    </row>
    <row r="83" spans="2:7" s="19" customFormat="1" ht="12.75" customHeight="1">
      <c r="B83" s="39"/>
      <c r="C83" s="39"/>
      <c r="D83" s="39"/>
      <c r="E83" s="39"/>
      <c r="F83" s="39"/>
      <c r="G83" s="39"/>
    </row>
    <row r="84" spans="2:7" s="19" customFormat="1" ht="12.75" customHeight="1">
      <c r="B84" s="39"/>
      <c r="C84" s="39"/>
      <c r="D84" s="39"/>
      <c r="E84" s="39"/>
      <c r="F84" s="39"/>
      <c r="G84" s="39"/>
    </row>
    <row r="85" spans="2:7" s="19" customFormat="1" ht="12.75" customHeight="1">
      <c r="B85" s="39"/>
      <c r="C85" s="39"/>
      <c r="D85" s="39"/>
      <c r="E85" s="39"/>
      <c r="F85" s="39"/>
      <c r="G85" s="39"/>
    </row>
    <row r="86" spans="2:7" s="19" customFormat="1" ht="12.75" customHeight="1">
      <c r="B86" s="39"/>
      <c r="C86" s="39"/>
      <c r="D86" s="39"/>
      <c r="E86" s="39"/>
      <c r="F86" s="39"/>
      <c r="G86" s="39"/>
    </row>
    <row r="87" spans="2:7" s="19" customFormat="1" ht="12.75" customHeight="1">
      <c r="B87" s="39"/>
      <c r="C87" s="39"/>
      <c r="D87" s="39"/>
      <c r="E87" s="39"/>
      <c r="F87" s="39"/>
      <c r="G87" s="39"/>
    </row>
    <row r="88" spans="2:7" s="19" customFormat="1" ht="12.75" customHeight="1">
      <c r="B88" s="39"/>
      <c r="C88" s="39"/>
      <c r="D88" s="39"/>
      <c r="E88" s="39"/>
      <c r="F88" s="39"/>
      <c r="G88" s="39"/>
    </row>
    <row r="89" spans="2:7" s="19" customFormat="1" ht="12.75" customHeight="1">
      <c r="B89" s="39"/>
      <c r="C89" s="39"/>
      <c r="D89" s="39"/>
      <c r="E89" s="39"/>
      <c r="F89" s="39"/>
      <c r="G89" s="39"/>
    </row>
    <row r="90" spans="2:7" s="19" customFormat="1" ht="12.75" customHeight="1">
      <c r="B90" s="39"/>
      <c r="C90" s="39"/>
      <c r="D90" s="39"/>
      <c r="E90" s="39"/>
      <c r="F90" s="39"/>
      <c r="G90" s="39"/>
    </row>
    <row r="91" spans="2:7" s="19" customFormat="1" ht="12.75" customHeight="1">
      <c r="B91" s="39"/>
      <c r="C91" s="39"/>
      <c r="D91" s="39"/>
      <c r="E91" s="39"/>
      <c r="F91" s="39"/>
      <c r="G91" s="39"/>
    </row>
    <row r="92" spans="2:7" s="19" customFormat="1" ht="12.75" customHeight="1">
      <c r="B92" s="39"/>
      <c r="C92" s="39"/>
      <c r="D92" s="39"/>
      <c r="E92" s="39"/>
      <c r="F92" s="39"/>
      <c r="G92" s="39"/>
    </row>
    <row r="93" spans="2:7" s="19" customFormat="1" ht="12.75" customHeight="1">
      <c r="B93" s="39"/>
      <c r="C93" s="39"/>
      <c r="D93" s="39"/>
      <c r="E93" s="39"/>
      <c r="F93" s="39"/>
      <c r="G93" s="39"/>
    </row>
    <row r="94" spans="2:7" s="19" customFormat="1" ht="12.75" customHeight="1">
      <c r="B94" s="39"/>
      <c r="C94" s="39"/>
      <c r="D94" s="39"/>
      <c r="E94" s="39"/>
      <c r="F94" s="39"/>
      <c r="G94" s="39"/>
    </row>
    <row r="95" spans="2:7" s="19" customFormat="1" ht="12.75" customHeight="1">
      <c r="B95" s="39"/>
      <c r="C95" s="39"/>
      <c r="D95" s="39"/>
      <c r="E95" s="39"/>
      <c r="F95" s="39"/>
      <c r="G95" s="39"/>
    </row>
    <row r="96" spans="2:7" s="19" customFormat="1" ht="12.75" customHeight="1">
      <c r="B96" s="39"/>
      <c r="C96" s="39"/>
      <c r="D96" s="39"/>
      <c r="E96" s="39"/>
      <c r="F96" s="39"/>
      <c r="G96" s="39"/>
    </row>
    <row r="97" spans="2:7" s="19" customFormat="1" ht="12.75" customHeight="1">
      <c r="B97" s="39"/>
      <c r="C97" s="39"/>
      <c r="D97" s="39"/>
      <c r="E97" s="39"/>
      <c r="F97" s="39"/>
      <c r="G97" s="39"/>
    </row>
    <row r="98" spans="2:7" s="19" customFormat="1" ht="12.75" customHeight="1">
      <c r="B98" s="39"/>
      <c r="C98" s="39"/>
      <c r="D98" s="39"/>
      <c r="E98" s="39"/>
      <c r="F98" s="39"/>
      <c r="G98" s="39"/>
    </row>
    <row r="99" spans="2:7" s="19" customFormat="1" ht="12.75" customHeight="1">
      <c r="B99" s="39"/>
      <c r="C99" s="39"/>
      <c r="D99" s="39"/>
      <c r="E99" s="39"/>
      <c r="F99" s="39"/>
      <c r="G99" s="39"/>
    </row>
    <row r="100" spans="2:7" s="19" customFormat="1" ht="12.75" customHeight="1">
      <c r="B100" s="39"/>
      <c r="C100" s="39"/>
      <c r="D100" s="39"/>
      <c r="E100" s="39"/>
      <c r="F100" s="39"/>
      <c r="G100" s="39"/>
    </row>
    <row r="101" spans="2:7" s="19" customFormat="1" ht="12.75" customHeight="1">
      <c r="B101" s="39"/>
      <c r="C101" s="39"/>
      <c r="D101" s="39"/>
      <c r="E101" s="39"/>
      <c r="F101" s="39"/>
      <c r="G101" s="39"/>
    </row>
    <row r="102" spans="2:7" s="19" customFormat="1" ht="12.75" customHeight="1">
      <c r="B102" s="39"/>
      <c r="C102" s="39"/>
      <c r="D102" s="39"/>
      <c r="E102" s="39"/>
      <c r="F102" s="39"/>
      <c r="G102" s="39"/>
    </row>
    <row r="103" spans="2:7" s="19" customFormat="1" ht="12.75" customHeight="1">
      <c r="B103" s="39"/>
      <c r="C103" s="39"/>
      <c r="D103" s="39"/>
      <c r="E103" s="39"/>
      <c r="F103" s="39"/>
      <c r="G103" s="39"/>
    </row>
    <row r="104" spans="2:7" s="19" customFormat="1" ht="12.75" customHeight="1">
      <c r="B104" s="39"/>
      <c r="C104" s="39"/>
      <c r="D104" s="39"/>
      <c r="E104" s="39"/>
      <c r="F104" s="39"/>
      <c r="G104" s="39"/>
    </row>
    <row r="105" spans="2:7" s="19" customFormat="1" ht="12.75" customHeight="1">
      <c r="B105" s="39"/>
      <c r="C105" s="39"/>
      <c r="D105" s="39"/>
      <c r="E105" s="39"/>
      <c r="F105" s="39"/>
      <c r="G105" s="39"/>
    </row>
    <row r="106" spans="2:7" s="19" customFormat="1" ht="12.75" customHeight="1">
      <c r="B106" s="39"/>
      <c r="C106" s="39"/>
      <c r="D106" s="39"/>
      <c r="E106" s="39"/>
      <c r="F106" s="39"/>
      <c r="G106" s="39"/>
    </row>
    <row r="107" spans="2:7" s="19" customFormat="1" ht="12.75" customHeight="1">
      <c r="B107" s="39"/>
      <c r="C107" s="39"/>
      <c r="D107" s="39"/>
      <c r="E107" s="39"/>
      <c r="F107" s="39"/>
      <c r="G107" s="39"/>
    </row>
    <row r="108" spans="2:7" s="19" customFormat="1" ht="12.75" customHeight="1">
      <c r="B108" s="39"/>
      <c r="C108" s="39"/>
      <c r="D108" s="39"/>
      <c r="E108" s="39"/>
      <c r="F108" s="39"/>
      <c r="G108" s="39"/>
    </row>
    <row r="109" spans="2:7" s="19" customFormat="1" ht="12.75" customHeight="1">
      <c r="B109" s="39"/>
      <c r="C109" s="39"/>
      <c r="D109" s="39"/>
      <c r="E109" s="39"/>
      <c r="F109" s="39"/>
      <c r="G109" s="39"/>
    </row>
    <row r="110" spans="2:7" s="19" customFormat="1" ht="12.75" customHeight="1">
      <c r="B110" s="39"/>
      <c r="C110" s="39"/>
      <c r="D110" s="39"/>
      <c r="E110" s="39"/>
      <c r="F110" s="39"/>
      <c r="G110" s="39"/>
    </row>
    <row r="111" spans="2:7" s="19" customFormat="1" ht="12.75" customHeight="1">
      <c r="B111" s="39"/>
      <c r="C111" s="39"/>
      <c r="D111" s="39"/>
      <c r="E111" s="39"/>
      <c r="F111" s="39"/>
      <c r="G111" s="39"/>
    </row>
    <row r="112" spans="2:7" s="19" customFormat="1" ht="12.75" customHeight="1">
      <c r="B112" s="39"/>
      <c r="C112" s="39"/>
      <c r="D112" s="39"/>
      <c r="E112" s="39"/>
      <c r="F112" s="39"/>
      <c r="G112" s="39"/>
    </row>
    <row r="113" spans="2:7" s="19" customFormat="1" ht="12.75" customHeight="1">
      <c r="B113" s="39"/>
      <c r="C113" s="39"/>
      <c r="D113" s="39"/>
      <c r="E113" s="39"/>
      <c r="F113" s="39"/>
      <c r="G113" s="39"/>
    </row>
    <row r="114" spans="2:7" s="19" customFormat="1" ht="12.75" customHeight="1">
      <c r="B114" s="39"/>
      <c r="C114" s="39"/>
      <c r="D114" s="39"/>
      <c r="E114" s="39"/>
      <c r="F114" s="39"/>
      <c r="G114" s="39"/>
    </row>
    <row r="115" spans="2:7" s="19" customFormat="1" ht="12.75" customHeight="1">
      <c r="B115" s="39"/>
      <c r="C115" s="39"/>
      <c r="D115" s="39"/>
      <c r="E115" s="39"/>
      <c r="F115" s="39"/>
      <c r="G115" s="39"/>
    </row>
    <row r="116" spans="2:7" s="19" customFormat="1" ht="12.75" customHeight="1">
      <c r="B116" s="39"/>
      <c r="C116" s="39"/>
      <c r="D116" s="39"/>
      <c r="E116" s="39"/>
      <c r="F116" s="39"/>
      <c r="G116" s="39"/>
    </row>
    <row r="117" spans="2:7" s="19" customFormat="1" ht="12.75" customHeight="1">
      <c r="B117" s="39"/>
      <c r="C117" s="39"/>
      <c r="D117" s="39"/>
      <c r="E117" s="39"/>
      <c r="F117" s="39"/>
      <c r="G117" s="39"/>
    </row>
    <row r="118" spans="2:7" s="19" customFormat="1" ht="12.75" customHeight="1">
      <c r="B118" s="39"/>
      <c r="C118" s="39"/>
      <c r="D118" s="39"/>
      <c r="E118" s="39"/>
      <c r="F118" s="39"/>
      <c r="G118" s="39"/>
    </row>
    <row r="119" spans="2:7" s="19" customFormat="1" ht="12.75" customHeight="1">
      <c r="B119" s="39"/>
      <c r="C119" s="39"/>
      <c r="D119" s="39"/>
      <c r="E119" s="39"/>
      <c r="F119" s="39"/>
      <c r="G119" s="39"/>
    </row>
    <row r="120" spans="2:7" s="19" customFormat="1" ht="12.75" customHeight="1">
      <c r="B120" s="39"/>
      <c r="C120" s="39"/>
      <c r="D120" s="39"/>
      <c r="E120" s="39"/>
      <c r="F120" s="39"/>
      <c r="G120" s="39"/>
    </row>
    <row r="121" spans="2:7" s="19" customFormat="1" ht="12.75" customHeight="1">
      <c r="B121" s="39"/>
      <c r="C121" s="39"/>
      <c r="D121" s="39"/>
      <c r="E121" s="39"/>
      <c r="F121" s="39"/>
      <c r="G121" s="39"/>
    </row>
    <row r="122" spans="2:7" s="19" customFormat="1" ht="12.75" customHeight="1">
      <c r="B122" s="39"/>
      <c r="C122" s="39"/>
      <c r="D122" s="39"/>
      <c r="E122" s="39"/>
      <c r="F122" s="39"/>
      <c r="G122" s="39"/>
    </row>
    <row r="123" spans="2:7" s="19" customFormat="1" ht="12.75" customHeight="1">
      <c r="B123" s="39"/>
      <c r="C123" s="39"/>
      <c r="D123" s="39"/>
      <c r="E123" s="39"/>
      <c r="F123" s="39"/>
      <c r="G123" s="39"/>
    </row>
    <row r="124" spans="2:7" s="19" customFormat="1" ht="12.75" customHeight="1">
      <c r="B124" s="39"/>
      <c r="C124" s="39"/>
      <c r="D124" s="39"/>
      <c r="E124" s="39"/>
      <c r="F124" s="39"/>
      <c r="G124" s="39"/>
    </row>
    <row r="125" spans="2:7" s="19" customFormat="1" ht="12.75" customHeight="1">
      <c r="B125" s="39"/>
      <c r="C125" s="39"/>
      <c r="D125" s="39"/>
      <c r="E125" s="39"/>
      <c r="F125" s="39"/>
      <c r="G125" s="39"/>
    </row>
    <row r="126" spans="2:7" s="19" customFormat="1" ht="12.75" customHeight="1">
      <c r="B126" s="39"/>
      <c r="C126" s="39"/>
      <c r="D126" s="39"/>
      <c r="E126" s="39"/>
      <c r="F126" s="39"/>
      <c r="G126" s="39"/>
    </row>
    <row r="127" spans="2:7" s="19" customFormat="1" ht="12.75" customHeight="1">
      <c r="B127" s="39"/>
      <c r="C127" s="39"/>
      <c r="D127" s="39"/>
      <c r="E127" s="39"/>
      <c r="F127" s="39"/>
      <c r="G127" s="39"/>
    </row>
    <row r="128" spans="2:7" s="19" customFormat="1" ht="12.75" customHeight="1">
      <c r="B128" s="39"/>
      <c r="C128" s="39"/>
      <c r="D128" s="39"/>
      <c r="E128" s="39"/>
      <c r="F128" s="39"/>
      <c r="G128" s="39"/>
    </row>
    <row r="129" spans="2:7" s="19" customFormat="1" ht="12.75" customHeight="1">
      <c r="B129" s="39"/>
      <c r="C129" s="39"/>
      <c r="D129" s="39"/>
      <c r="E129" s="39"/>
      <c r="F129" s="39"/>
      <c r="G129" s="39"/>
    </row>
    <row r="130" spans="2:7" s="19" customFormat="1" ht="12.75" customHeight="1">
      <c r="B130" s="39"/>
      <c r="C130" s="39"/>
      <c r="D130" s="39"/>
      <c r="E130" s="39"/>
      <c r="F130" s="39"/>
      <c r="G130" s="39"/>
    </row>
    <row r="131" spans="2:7" s="19" customFormat="1" ht="12.75" customHeight="1">
      <c r="B131" s="39"/>
      <c r="C131" s="39"/>
      <c r="D131" s="39"/>
      <c r="E131" s="39"/>
      <c r="F131" s="39"/>
      <c r="G131" s="39"/>
    </row>
    <row r="132" spans="2:7" s="19" customFormat="1" ht="12.75" customHeight="1">
      <c r="B132" s="39"/>
      <c r="C132" s="39"/>
      <c r="D132" s="39"/>
      <c r="E132" s="39"/>
      <c r="F132" s="39"/>
      <c r="G132" s="39"/>
    </row>
    <row r="133" spans="2:7" s="19" customFormat="1" ht="12.75" customHeight="1">
      <c r="B133" s="39"/>
      <c r="C133" s="39"/>
      <c r="D133" s="39"/>
      <c r="E133" s="39"/>
      <c r="F133" s="39"/>
      <c r="G133" s="39"/>
    </row>
    <row r="134" spans="2:7" s="19" customFormat="1" ht="12.75" customHeight="1">
      <c r="B134" s="39"/>
      <c r="C134" s="39"/>
      <c r="D134" s="39"/>
      <c r="E134" s="39"/>
      <c r="F134" s="39"/>
      <c r="G134" s="39"/>
    </row>
    <row r="135" spans="2:7" s="19" customFormat="1" ht="12.75" customHeight="1">
      <c r="B135" s="39"/>
      <c r="C135" s="39"/>
      <c r="D135" s="39"/>
      <c r="E135" s="39"/>
      <c r="F135" s="39"/>
      <c r="G135" s="39"/>
    </row>
    <row r="136" spans="2:7" s="19" customFormat="1" ht="12.75" customHeight="1">
      <c r="B136" s="39"/>
      <c r="C136" s="39"/>
      <c r="D136" s="39"/>
      <c r="E136" s="39"/>
      <c r="F136" s="39"/>
      <c r="G136" s="39"/>
    </row>
    <row r="137" spans="2:7" s="19" customFormat="1" ht="12.75" customHeight="1">
      <c r="B137" s="39"/>
      <c r="C137" s="39"/>
      <c r="D137" s="39"/>
      <c r="E137" s="39"/>
      <c r="F137" s="39"/>
      <c r="G137" s="39"/>
    </row>
    <row r="138" spans="2:7" s="19" customFormat="1" ht="12.75" customHeight="1">
      <c r="B138" s="39"/>
      <c r="C138" s="39"/>
      <c r="D138" s="39"/>
      <c r="E138" s="39"/>
      <c r="F138" s="39"/>
      <c r="G138" s="39"/>
    </row>
    <row r="139" spans="2:7" s="19" customFormat="1" ht="12.75" customHeight="1">
      <c r="B139" s="39"/>
      <c r="C139" s="39"/>
      <c r="D139" s="39"/>
      <c r="E139" s="39"/>
      <c r="F139" s="39"/>
      <c r="G139" s="39"/>
    </row>
    <row r="140" spans="2:7" s="19" customFormat="1" ht="12.75" customHeight="1">
      <c r="B140" s="39"/>
      <c r="C140" s="39"/>
      <c r="D140" s="39"/>
      <c r="E140" s="39"/>
      <c r="F140" s="39"/>
      <c r="G140" s="39"/>
    </row>
    <row r="141" spans="2:7" s="19" customFormat="1" ht="12.75" customHeight="1">
      <c r="B141" s="39"/>
      <c r="C141" s="39"/>
      <c r="D141" s="39"/>
      <c r="E141" s="39"/>
      <c r="F141" s="39"/>
      <c r="G141" s="39"/>
    </row>
    <row r="142" spans="2:7" s="19" customFormat="1" ht="12.75" customHeight="1">
      <c r="B142" s="39"/>
      <c r="C142" s="39"/>
      <c r="D142" s="39"/>
      <c r="E142" s="39"/>
      <c r="F142" s="39"/>
      <c r="G142" s="39"/>
    </row>
    <row r="143" spans="2:7" s="19" customFormat="1" ht="12.75" customHeight="1">
      <c r="B143" s="39"/>
      <c r="C143" s="39"/>
      <c r="D143" s="39"/>
      <c r="E143" s="39"/>
      <c r="F143" s="39"/>
      <c r="G143" s="39"/>
    </row>
    <row r="144" spans="2:7" s="19" customFormat="1" ht="12.75" customHeight="1">
      <c r="B144" s="39"/>
      <c r="C144" s="39"/>
      <c r="D144" s="39"/>
      <c r="E144" s="39"/>
      <c r="F144" s="39"/>
      <c r="G144" s="39"/>
    </row>
    <row r="145" spans="2:7" s="19" customFormat="1" ht="12.75" customHeight="1">
      <c r="B145" s="39"/>
      <c r="C145" s="39"/>
      <c r="D145" s="39"/>
      <c r="E145" s="39"/>
      <c r="F145" s="39"/>
      <c r="G145" s="39"/>
    </row>
    <row r="146" spans="2:7" s="19" customFormat="1" ht="12.75" customHeight="1">
      <c r="B146" s="39"/>
      <c r="C146" s="39"/>
      <c r="D146" s="39"/>
      <c r="E146" s="39"/>
      <c r="F146" s="39"/>
      <c r="G146" s="39"/>
    </row>
    <row r="147" spans="2:7" s="19" customFormat="1" ht="12.75" customHeight="1">
      <c r="B147" s="39"/>
      <c r="C147" s="39"/>
      <c r="D147" s="39"/>
      <c r="E147" s="39"/>
      <c r="F147" s="39"/>
      <c r="G147" s="39"/>
    </row>
    <row r="148" spans="2:7" s="19" customFormat="1" ht="12.75" customHeight="1">
      <c r="B148" s="39"/>
      <c r="C148" s="39"/>
      <c r="D148" s="39"/>
      <c r="E148" s="39"/>
      <c r="F148" s="39"/>
      <c r="G148" s="39"/>
    </row>
    <row r="149" spans="2:7" s="19" customFormat="1" ht="12.75" customHeight="1">
      <c r="B149" s="39"/>
      <c r="C149" s="39"/>
      <c r="D149" s="39"/>
      <c r="E149" s="39"/>
      <c r="F149" s="39"/>
      <c r="G149" s="39"/>
    </row>
    <row r="150" spans="2:7" s="19" customFormat="1" ht="12.75" customHeight="1">
      <c r="B150" s="39"/>
      <c r="C150" s="39"/>
      <c r="D150" s="39"/>
      <c r="E150" s="39"/>
      <c r="F150" s="39"/>
      <c r="G150" s="39"/>
    </row>
    <row r="151" spans="2:7" s="19" customFormat="1" ht="12.75" customHeight="1">
      <c r="B151" s="39"/>
      <c r="C151" s="39"/>
      <c r="D151" s="39"/>
      <c r="E151" s="39"/>
      <c r="F151" s="39"/>
      <c r="G151" s="39"/>
    </row>
    <row r="152" spans="2:7" s="19" customFormat="1" ht="12.75" customHeight="1">
      <c r="B152" s="39"/>
      <c r="C152" s="39"/>
      <c r="D152" s="39"/>
      <c r="E152" s="39"/>
      <c r="F152" s="39"/>
      <c r="G152" s="39"/>
    </row>
    <row r="153" spans="2:7" s="19" customFormat="1" ht="12.75" customHeight="1">
      <c r="B153" s="39"/>
      <c r="C153" s="39"/>
      <c r="D153" s="39"/>
      <c r="E153" s="39"/>
      <c r="F153" s="39"/>
      <c r="G153" s="39"/>
    </row>
    <row r="154" spans="2:7" s="19" customFormat="1" ht="12.75" customHeight="1">
      <c r="B154" s="39"/>
      <c r="C154" s="39"/>
      <c r="D154" s="39"/>
      <c r="E154" s="39"/>
      <c r="F154" s="39"/>
      <c r="G154" s="39"/>
    </row>
    <row r="155" spans="2:7" s="19" customFormat="1" ht="12.75" customHeight="1">
      <c r="B155" s="39"/>
      <c r="C155" s="39"/>
      <c r="D155" s="39"/>
      <c r="E155" s="39"/>
      <c r="F155" s="39"/>
      <c r="G155" s="39"/>
    </row>
    <row r="156" spans="2:7" s="19" customFormat="1" ht="12.75" customHeight="1">
      <c r="B156" s="39"/>
      <c r="C156" s="39"/>
      <c r="D156" s="39"/>
      <c r="E156" s="39"/>
      <c r="F156" s="39"/>
      <c r="G156" s="39"/>
    </row>
    <row r="157" spans="2:7" s="19" customFormat="1" ht="12.75" customHeight="1">
      <c r="B157" s="39"/>
      <c r="C157" s="39"/>
      <c r="D157" s="39"/>
      <c r="E157" s="39"/>
      <c r="F157" s="39"/>
      <c r="G157" s="39"/>
    </row>
    <row r="158" spans="2:7" s="19" customFormat="1" ht="12.75" customHeight="1">
      <c r="B158" s="39"/>
      <c r="C158" s="39"/>
      <c r="D158" s="39"/>
      <c r="E158" s="39"/>
      <c r="F158" s="39"/>
      <c r="G158" s="39"/>
    </row>
    <row r="159" spans="2:7" s="19" customFormat="1" ht="12.75" customHeight="1">
      <c r="B159" s="39"/>
      <c r="C159" s="39"/>
      <c r="D159" s="39"/>
      <c r="E159" s="39"/>
      <c r="F159" s="39"/>
      <c r="G159" s="39"/>
    </row>
    <row r="160" spans="2:7" s="19" customFormat="1" ht="12.75" customHeight="1">
      <c r="B160" s="39"/>
      <c r="C160" s="39"/>
      <c r="D160" s="39"/>
      <c r="E160" s="39"/>
      <c r="F160" s="39"/>
      <c r="G160" s="39"/>
    </row>
    <row r="161" spans="2:7" s="19" customFormat="1" ht="12.75" customHeight="1">
      <c r="B161" s="39"/>
      <c r="C161" s="39"/>
      <c r="D161" s="39"/>
      <c r="E161" s="39"/>
      <c r="F161" s="39"/>
      <c r="G161" s="39"/>
    </row>
    <row r="162" spans="2:7" s="19" customFormat="1" ht="12.75" customHeight="1">
      <c r="B162" s="39"/>
      <c r="C162" s="39"/>
      <c r="D162" s="39"/>
      <c r="E162" s="39"/>
      <c r="F162" s="39"/>
      <c r="G162" s="39"/>
    </row>
    <row r="163" spans="2:8" s="19" customFormat="1" ht="12.75" customHeight="1">
      <c r="B163" s="39"/>
      <c r="C163" s="39"/>
      <c r="D163" s="44"/>
      <c r="E163" s="39"/>
      <c r="F163" s="39"/>
      <c r="G163" s="39"/>
      <c r="H163" s="26"/>
    </row>
    <row r="164" spans="2:8" s="19" customFormat="1" ht="12.75" customHeight="1">
      <c r="B164" s="39"/>
      <c r="C164" s="39"/>
      <c r="D164" s="44"/>
      <c r="E164" s="39"/>
      <c r="F164" s="39"/>
      <c r="G164" s="39"/>
      <c r="H164" s="26"/>
    </row>
    <row r="165" spans="2:8" s="19" customFormat="1" ht="12.75" customHeight="1">
      <c r="B165" s="39"/>
      <c r="C165" s="39"/>
      <c r="D165" s="44"/>
      <c r="E165" s="39"/>
      <c r="F165" s="39"/>
      <c r="G165" s="39"/>
      <c r="H165" s="26"/>
    </row>
    <row r="166" spans="2:8" s="19" customFormat="1" ht="12.75" customHeight="1">
      <c r="B166" s="39"/>
      <c r="C166" s="39"/>
      <c r="D166" s="44"/>
      <c r="E166" s="39"/>
      <c r="F166" s="39"/>
      <c r="G166" s="39"/>
      <c r="H166" s="26"/>
    </row>
  </sheetData>
  <sheetProtection/>
  <mergeCells count="3">
    <mergeCell ref="A6:F6"/>
    <mergeCell ref="A5:N5"/>
    <mergeCell ref="A4:N4"/>
  </mergeCells>
  <printOptions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4:N171"/>
  <sheetViews>
    <sheetView zoomScale="75" zoomScaleNormal="75" zoomScalePageLayoutView="0" workbookViewId="0" topLeftCell="A1">
      <selection activeCell="N34" sqref="N34"/>
    </sheetView>
  </sheetViews>
  <sheetFormatPr defaultColWidth="9.140625" defaultRowHeight="12.75"/>
  <cols>
    <col min="1" max="1" width="6.7109375" style="1" customWidth="1"/>
    <col min="2" max="2" width="34.57421875" style="1" customWidth="1"/>
    <col min="3" max="3" width="15.57421875" style="44" customWidth="1"/>
    <col min="4" max="5" width="13.421875" style="44" customWidth="1"/>
    <col min="6" max="6" width="13.8515625" style="44" customWidth="1"/>
    <col min="7" max="7" width="13.57421875" style="44" customWidth="1"/>
    <col min="8" max="8" width="13.421875" style="1" customWidth="1"/>
    <col min="9" max="9" width="15.8515625" style="1" customWidth="1"/>
    <col min="10" max="10" width="16.7109375" style="1" customWidth="1"/>
    <col min="11" max="11" width="14.00390625" style="1" customWidth="1"/>
    <col min="12" max="12" width="10.421875" style="1" customWidth="1"/>
    <col min="13" max="13" width="9.7109375" style="1" customWidth="1"/>
    <col min="14" max="14" width="9.28125" style="1" customWidth="1"/>
    <col min="15" max="16384" width="9.140625" style="1" customWidth="1"/>
  </cols>
  <sheetData>
    <row r="4" spans="1:14" ht="15.75" customHeight="1">
      <c r="A4" s="61" t="s">
        <v>36</v>
      </c>
      <c r="B4" s="61"/>
      <c r="C4" s="63"/>
      <c r="D4" s="61"/>
      <c r="E4" s="63"/>
      <c r="F4" s="63"/>
      <c r="G4" s="63"/>
      <c r="H4" s="61"/>
      <c r="I4" s="61"/>
      <c r="J4" s="61"/>
      <c r="K4" s="63"/>
      <c r="L4" s="63"/>
      <c r="M4" s="63"/>
      <c r="N4" s="63"/>
    </row>
    <row r="5" spans="1:14" ht="19.5" customHeight="1">
      <c r="A5" s="60" t="s">
        <v>155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2.75">
      <c r="A6" s="67"/>
      <c r="B6" s="67"/>
      <c r="C6" s="67"/>
      <c r="D6" s="67"/>
      <c r="E6" s="67"/>
      <c r="F6" s="67"/>
      <c r="G6" s="67"/>
      <c r="H6" s="4"/>
      <c r="I6" s="4"/>
      <c r="J6" s="4"/>
      <c r="K6" s="4"/>
      <c r="N6" s="5" t="s">
        <v>88</v>
      </c>
    </row>
    <row r="7" spans="1:14" ht="54.75" customHeight="1">
      <c r="A7" s="10" t="s">
        <v>1</v>
      </c>
      <c r="B7" s="10" t="s">
        <v>2</v>
      </c>
      <c r="C7" s="40" t="s">
        <v>135</v>
      </c>
      <c r="D7" s="40" t="s">
        <v>85</v>
      </c>
      <c r="E7" s="40" t="s">
        <v>136</v>
      </c>
      <c r="F7" s="40" t="s">
        <v>142</v>
      </c>
      <c r="G7" s="40" t="s">
        <v>143</v>
      </c>
      <c r="H7" s="10" t="s">
        <v>66</v>
      </c>
      <c r="I7" s="10" t="s">
        <v>86</v>
      </c>
      <c r="J7" s="10" t="s">
        <v>87</v>
      </c>
      <c r="K7" s="10" t="s">
        <v>144</v>
      </c>
      <c r="L7" s="10" t="s">
        <v>137</v>
      </c>
      <c r="M7" s="10" t="s">
        <v>138</v>
      </c>
      <c r="N7" s="10" t="s">
        <v>156</v>
      </c>
    </row>
    <row r="8" spans="1:14" ht="12.75">
      <c r="A8" s="15" t="s">
        <v>67</v>
      </c>
      <c r="B8" s="15" t="s">
        <v>68</v>
      </c>
      <c r="C8" s="41" t="s">
        <v>69</v>
      </c>
      <c r="D8" s="41" t="s">
        <v>70</v>
      </c>
      <c r="E8" s="41" t="s">
        <v>71</v>
      </c>
      <c r="F8" s="41" t="s">
        <v>72</v>
      </c>
      <c r="G8" s="41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4" s="2" customFormat="1" ht="47.25">
      <c r="A9" s="8" t="s">
        <v>3</v>
      </c>
      <c r="B9" s="9" t="s">
        <v>115</v>
      </c>
      <c r="C9" s="37">
        <v>405000</v>
      </c>
      <c r="D9" s="37">
        <f>E9-C9</f>
        <v>-10000</v>
      </c>
      <c r="E9" s="37">
        <v>395000</v>
      </c>
      <c r="F9" s="37">
        <v>170623.26</v>
      </c>
      <c r="G9" s="37">
        <v>170623.26</v>
      </c>
      <c r="H9" s="13">
        <f>G9/G34*100</f>
        <v>4.769562976106825</v>
      </c>
      <c r="I9" s="16">
        <f>G9-C9</f>
        <v>-234376.74</v>
      </c>
      <c r="J9" s="16">
        <f>G9-E9</f>
        <v>-224376.74</v>
      </c>
      <c r="K9" s="16">
        <f>G9-F9</f>
        <v>0</v>
      </c>
      <c r="L9" s="13">
        <f>G9/C9*100</f>
        <v>42.1292</v>
      </c>
      <c r="M9" s="13">
        <f>G9/E9*100</f>
        <v>43.19576202531646</v>
      </c>
      <c r="N9" s="13">
        <f>G9/F9*100</f>
        <v>100</v>
      </c>
    </row>
    <row r="10" spans="1:14" s="19" customFormat="1" ht="91.5" customHeight="1">
      <c r="A10" s="22" t="s">
        <v>58</v>
      </c>
      <c r="B10" s="23" t="s">
        <v>120</v>
      </c>
      <c r="C10" s="37">
        <v>0</v>
      </c>
      <c r="D10" s="37">
        <f>E10-C10</f>
        <v>0</v>
      </c>
      <c r="E10" s="37">
        <v>0</v>
      </c>
      <c r="F10" s="37">
        <v>0</v>
      </c>
      <c r="G10" s="37">
        <v>0</v>
      </c>
      <c r="H10" s="28">
        <f>G10/G34*100</f>
        <v>0</v>
      </c>
      <c r="I10" s="16">
        <f aca="true" t="shared" si="0" ref="I10:I34">G10-C10</f>
        <v>0</v>
      </c>
      <c r="J10" s="16">
        <f aca="true" t="shared" si="1" ref="J10:J34">G10-E10</f>
        <v>0</v>
      </c>
      <c r="K10" s="16">
        <f aca="true" t="shared" si="2" ref="K10:K34">G10-F10</f>
        <v>0</v>
      </c>
      <c r="L10" s="13" t="e">
        <f>G10/C10*100</f>
        <v>#DIV/0!</v>
      </c>
      <c r="M10" s="13" t="e">
        <f aca="true" t="shared" si="3" ref="M10:M34">G10/E10*100</f>
        <v>#DIV/0!</v>
      </c>
      <c r="N10" s="13" t="e">
        <f aca="true" t="shared" si="4" ref="N10:N34">G10/F10*100</f>
        <v>#DIV/0!</v>
      </c>
    </row>
    <row r="11" spans="1:14" s="2" customFormat="1" ht="76.5" customHeight="1">
      <c r="A11" s="8" t="s">
        <v>4</v>
      </c>
      <c r="B11" s="9" t="s">
        <v>116</v>
      </c>
      <c r="C11" s="37">
        <v>2335544</v>
      </c>
      <c r="D11" s="37">
        <f aca="true" t="shared" si="5" ref="D11:D25">E11-C11</f>
        <v>-55000.45999999996</v>
      </c>
      <c r="E11" s="37">
        <v>2280543.54</v>
      </c>
      <c r="F11" s="37">
        <v>1064138.95</v>
      </c>
      <c r="G11" s="37">
        <v>1063938.95</v>
      </c>
      <c r="H11" s="13">
        <f>G11/G34*100</f>
        <v>29.741102266818547</v>
      </c>
      <c r="I11" s="16">
        <f t="shared" si="0"/>
        <v>-1271605.05</v>
      </c>
      <c r="J11" s="16">
        <f t="shared" si="1"/>
        <v>-1216604.59</v>
      </c>
      <c r="K11" s="16">
        <f t="shared" si="2"/>
        <v>-200</v>
      </c>
      <c r="L11" s="13">
        <f aca="true" t="shared" si="6" ref="L11:L34">G11/C11*100</f>
        <v>45.55422419787424</v>
      </c>
      <c r="M11" s="13">
        <f t="shared" si="3"/>
        <v>46.6528672370798</v>
      </c>
      <c r="N11" s="13">
        <f t="shared" si="4"/>
        <v>99.9812054619371</v>
      </c>
    </row>
    <row r="12" spans="1:14" s="2" customFormat="1" ht="31.5">
      <c r="A12" s="8" t="s">
        <v>5</v>
      </c>
      <c r="B12" s="9" t="s">
        <v>6</v>
      </c>
      <c r="C12" s="37">
        <v>122380</v>
      </c>
      <c r="D12" s="37">
        <f t="shared" si="5"/>
        <v>0</v>
      </c>
      <c r="E12" s="37">
        <v>122380</v>
      </c>
      <c r="F12" s="37">
        <v>0</v>
      </c>
      <c r="G12" s="37">
        <v>0</v>
      </c>
      <c r="H12" s="13">
        <f>G12/G34*100</f>
        <v>0</v>
      </c>
      <c r="I12" s="16">
        <f t="shared" si="0"/>
        <v>-122380</v>
      </c>
      <c r="J12" s="16">
        <f t="shared" si="1"/>
        <v>-122380</v>
      </c>
      <c r="K12" s="16">
        <f t="shared" si="2"/>
        <v>0</v>
      </c>
      <c r="L12" s="13">
        <f t="shared" si="6"/>
        <v>0</v>
      </c>
      <c r="M12" s="13">
        <f t="shared" si="3"/>
        <v>0</v>
      </c>
      <c r="N12" s="13" t="e">
        <f t="shared" si="4"/>
        <v>#DIV/0!</v>
      </c>
    </row>
    <row r="13" spans="1:14" s="2" customFormat="1" ht="15.75">
      <c r="A13" s="8" t="s">
        <v>93</v>
      </c>
      <c r="B13" s="9" t="s">
        <v>7</v>
      </c>
      <c r="C13" s="37">
        <v>5000</v>
      </c>
      <c r="D13" s="37">
        <f t="shared" si="5"/>
        <v>0</v>
      </c>
      <c r="E13" s="37">
        <v>5000</v>
      </c>
      <c r="F13" s="37">
        <v>0</v>
      </c>
      <c r="G13" s="37">
        <v>0</v>
      </c>
      <c r="H13" s="13">
        <f>G13/G34*100</f>
        <v>0</v>
      </c>
      <c r="I13" s="16">
        <f t="shared" si="0"/>
        <v>-5000</v>
      </c>
      <c r="J13" s="16">
        <f t="shared" si="1"/>
        <v>-5000</v>
      </c>
      <c r="K13" s="16">
        <f t="shared" si="2"/>
        <v>0</v>
      </c>
      <c r="L13" s="13">
        <f t="shared" si="6"/>
        <v>0</v>
      </c>
      <c r="M13" s="13">
        <f t="shared" si="3"/>
        <v>0</v>
      </c>
      <c r="N13" s="13" t="e">
        <f t="shared" si="4"/>
        <v>#DIV/0!</v>
      </c>
    </row>
    <row r="14" spans="1:14" s="2" customFormat="1" ht="31.5">
      <c r="A14" s="8" t="s">
        <v>98</v>
      </c>
      <c r="B14" s="9" t="s">
        <v>8</v>
      </c>
      <c r="C14" s="37">
        <v>26000</v>
      </c>
      <c r="D14" s="37">
        <f t="shared" si="5"/>
        <v>0</v>
      </c>
      <c r="E14" s="37">
        <v>26000</v>
      </c>
      <c r="F14" s="37">
        <v>0</v>
      </c>
      <c r="G14" s="37">
        <v>0</v>
      </c>
      <c r="H14" s="13">
        <f>G14/G34*100</f>
        <v>0</v>
      </c>
      <c r="I14" s="16">
        <f t="shared" si="0"/>
        <v>-26000</v>
      </c>
      <c r="J14" s="16">
        <f t="shared" si="1"/>
        <v>-26000</v>
      </c>
      <c r="K14" s="16">
        <f t="shared" si="2"/>
        <v>0</v>
      </c>
      <c r="L14" s="13">
        <f t="shared" si="6"/>
        <v>0</v>
      </c>
      <c r="M14" s="13">
        <f t="shared" si="3"/>
        <v>0</v>
      </c>
      <c r="N14" s="13" t="e">
        <f t="shared" si="4"/>
        <v>#DIV/0!</v>
      </c>
    </row>
    <row r="15" spans="1:14" s="3" customFormat="1" ht="15.75" customHeight="1">
      <c r="A15" s="6" t="s">
        <v>37</v>
      </c>
      <c r="B15" s="7" t="s">
        <v>38</v>
      </c>
      <c r="C15" s="42">
        <f>SUM(C9:C14)</f>
        <v>2893924</v>
      </c>
      <c r="D15" s="42">
        <f>SUM(D9:D14)</f>
        <v>-65000.45999999996</v>
      </c>
      <c r="E15" s="42">
        <f>SUM(E9:E14)</f>
        <v>2828923.54</v>
      </c>
      <c r="F15" s="42">
        <f>SUM(F9:F14)</f>
        <v>1234762.21</v>
      </c>
      <c r="G15" s="42">
        <f>SUM(G9:G14)</f>
        <v>1234562.21</v>
      </c>
      <c r="H15" s="14">
        <f>G15/G34*100</f>
        <v>34.51066524292537</v>
      </c>
      <c r="I15" s="17">
        <f t="shared" si="0"/>
        <v>-1659361.79</v>
      </c>
      <c r="J15" s="17">
        <f t="shared" si="1"/>
        <v>-1594361.33</v>
      </c>
      <c r="K15" s="17">
        <f t="shared" si="2"/>
        <v>-200</v>
      </c>
      <c r="L15" s="14">
        <f t="shared" si="6"/>
        <v>42.66049177518138</v>
      </c>
      <c r="M15" s="14">
        <f t="shared" si="3"/>
        <v>43.640706174759316</v>
      </c>
      <c r="N15" s="14">
        <f t="shared" si="4"/>
        <v>99.98380254931838</v>
      </c>
    </row>
    <row r="16" spans="1:14" s="3" customFormat="1" ht="31.5">
      <c r="A16" s="8" t="s">
        <v>63</v>
      </c>
      <c r="B16" s="9" t="s">
        <v>60</v>
      </c>
      <c r="C16" s="37">
        <v>79200</v>
      </c>
      <c r="D16" s="37">
        <f t="shared" si="5"/>
        <v>0</v>
      </c>
      <c r="E16" s="37">
        <v>79200</v>
      </c>
      <c r="F16" s="37">
        <v>39600</v>
      </c>
      <c r="G16" s="37">
        <v>30448.76</v>
      </c>
      <c r="H16" s="13">
        <f>G16/G34*100</f>
        <v>0.8511575641232177</v>
      </c>
      <c r="I16" s="16">
        <f t="shared" si="0"/>
        <v>-48751.240000000005</v>
      </c>
      <c r="J16" s="16">
        <f t="shared" si="1"/>
        <v>-48751.240000000005</v>
      </c>
      <c r="K16" s="16">
        <f t="shared" si="2"/>
        <v>-9151.240000000002</v>
      </c>
      <c r="L16" s="13">
        <f t="shared" si="6"/>
        <v>38.44540404040404</v>
      </c>
      <c r="M16" s="13">
        <f t="shared" si="3"/>
        <v>38.44540404040404</v>
      </c>
      <c r="N16" s="13">
        <f t="shared" si="4"/>
        <v>76.89080808080809</v>
      </c>
    </row>
    <row r="17" spans="1:14" s="3" customFormat="1" ht="39" customHeight="1">
      <c r="A17" s="6" t="s">
        <v>39</v>
      </c>
      <c r="B17" s="7" t="s">
        <v>40</v>
      </c>
      <c r="C17" s="42">
        <f>C16</f>
        <v>79200</v>
      </c>
      <c r="D17" s="42">
        <f>D16</f>
        <v>0</v>
      </c>
      <c r="E17" s="42">
        <f>E16</f>
        <v>79200</v>
      </c>
      <c r="F17" s="42">
        <f>F16</f>
        <v>39600</v>
      </c>
      <c r="G17" s="42">
        <f>G16</f>
        <v>30448.76</v>
      </c>
      <c r="H17" s="14">
        <f>G17/G34*100</f>
        <v>0.8511575641232177</v>
      </c>
      <c r="I17" s="17">
        <f t="shared" si="0"/>
        <v>-48751.240000000005</v>
      </c>
      <c r="J17" s="17">
        <f t="shared" si="1"/>
        <v>-48751.240000000005</v>
      </c>
      <c r="K17" s="17">
        <f t="shared" si="2"/>
        <v>-9151.240000000002</v>
      </c>
      <c r="L17" s="14">
        <f t="shared" si="6"/>
        <v>38.44540404040404</v>
      </c>
      <c r="M17" s="14">
        <f t="shared" si="3"/>
        <v>38.44540404040404</v>
      </c>
      <c r="N17" s="14">
        <f t="shared" si="4"/>
        <v>76.89080808080809</v>
      </c>
    </row>
    <row r="18" spans="1:14" s="2" customFormat="1" ht="36" customHeight="1">
      <c r="A18" s="8" t="s">
        <v>9</v>
      </c>
      <c r="B18" s="9" t="s">
        <v>117</v>
      </c>
      <c r="C18" s="37">
        <v>10000</v>
      </c>
      <c r="D18" s="37">
        <f t="shared" si="5"/>
        <v>0</v>
      </c>
      <c r="E18" s="37">
        <v>10000</v>
      </c>
      <c r="F18" s="37">
        <v>0</v>
      </c>
      <c r="G18" s="37">
        <v>0</v>
      </c>
      <c r="H18" s="13">
        <f>G18/G34*100</f>
        <v>0</v>
      </c>
      <c r="I18" s="16">
        <f t="shared" si="0"/>
        <v>-10000</v>
      </c>
      <c r="J18" s="16">
        <f t="shared" si="1"/>
        <v>-10000</v>
      </c>
      <c r="K18" s="16">
        <f t="shared" si="2"/>
        <v>0</v>
      </c>
      <c r="L18" s="13">
        <f t="shared" si="6"/>
        <v>0</v>
      </c>
      <c r="M18" s="13">
        <f t="shared" si="3"/>
        <v>0</v>
      </c>
      <c r="N18" s="13" t="e">
        <f t="shared" si="4"/>
        <v>#DIV/0!</v>
      </c>
    </row>
    <row r="19" spans="1:14" s="2" customFormat="1" ht="36.75" customHeight="1">
      <c r="A19" s="8" t="s">
        <v>89</v>
      </c>
      <c r="B19" s="9" t="s">
        <v>62</v>
      </c>
      <c r="C19" s="37">
        <v>5000</v>
      </c>
      <c r="D19" s="37">
        <f t="shared" si="5"/>
        <v>0</v>
      </c>
      <c r="E19" s="37">
        <v>5000</v>
      </c>
      <c r="F19" s="37">
        <v>0</v>
      </c>
      <c r="G19" s="37">
        <v>0</v>
      </c>
      <c r="H19" s="13">
        <f>G19/G34*100</f>
        <v>0</v>
      </c>
      <c r="I19" s="16">
        <f t="shared" si="0"/>
        <v>-5000</v>
      </c>
      <c r="J19" s="16">
        <f t="shared" si="1"/>
        <v>-5000</v>
      </c>
      <c r="K19" s="16">
        <f t="shared" si="2"/>
        <v>0</v>
      </c>
      <c r="L19" s="13">
        <f t="shared" si="6"/>
        <v>0</v>
      </c>
      <c r="M19" s="13">
        <f t="shared" si="3"/>
        <v>0</v>
      </c>
      <c r="N19" s="13" t="e">
        <f t="shared" si="4"/>
        <v>#DIV/0!</v>
      </c>
    </row>
    <row r="20" spans="1:14" s="3" customFormat="1" ht="45" customHeight="1">
      <c r="A20" s="6" t="s">
        <v>41</v>
      </c>
      <c r="B20" s="7" t="s">
        <v>42</v>
      </c>
      <c r="C20" s="42">
        <f>C18+C19</f>
        <v>15000</v>
      </c>
      <c r="D20" s="42">
        <f>SUM(D18:D18)</f>
        <v>0</v>
      </c>
      <c r="E20" s="42">
        <f>E18+E19</f>
        <v>15000</v>
      </c>
      <c r="F20" s="42">
        <f>SUM(F18:F18)</f>
        <v>0</v>
      </c>
      <c r="G20" s="42">
        <f>SUM(G18:G18)</f>
        <v>0</v>
      </c>
      <c r="H20" s="14">
        <f>G20/G34*100</f>
        <v>0</v>
      </c>
      <c r="I20" s="17">
        <f t="shared" si="0"/>
        <v>-15000</v>
      </c>
      <c r="J20" s="17">
        <f t="shared" si="1"/>
        <v>-15000</v>
      </c>
      <c r="K20" s="17">
        <f t="shared" si="2"/>
        <v>0</v>
      </c>
      <c r="L20" s="14">
        <f t="shared" si="6"/>
        <v>0</v>
      </c>
      <c r="M20" s="14">
        <f t="shared" si="3"/>
        <v>0</v>
      </c>
      <c r="N20" s="14" t="e">
        <f t="shared" si="4"/>
        <v>#DIV/0!</v>
      </c>
    </row>
    <row r="21" spans="1:14" s="2" customFormat="1" ht="15.75">
      <c r="A21" s="8" t="s">
        <v>90</v>
      </c>
      <c r="B21" s="9" t="s">
        <v>92</v>
      </c>
      <c r="C21" s="37">
        <v>386100</v>
      </c>
      <c r="D21" s="37">
        <f>E21-C21</f>
        <v>370831.69999999995</v>
      </c>
      <c r="E21" s="37">
        <v>756931.7</v>
      </c>
      <c r="F21" s="37">
        <v>414500.97</v>
      </c>
      <c r="G21" s="37">
        <v>96085.97</v>
      </c>
      <c r="H21" s="13">
        <f>G21/G34*100</f>
        <v>2.6859648856510603</v>
      </c>
      <c r="I21" s="16">
        <f t="shared" si="0"/>
        <v>-290014.03</v>
      </c>
      <c r="J21" s="16">
        <f t="shared" si="1"/>
        <v>-660845.73</v>
      </c>
      <c r="K21" s="16">
        <f t="shared" si="2"/>
        <v>-318415</v>
      </c>
      <c r="L21" s="13">
        <f t="shared" si="6"/>
        <v>24.88629111629112</v>
      </c>
      <c r="M21" s="13">
        <f t="shared" si="3"/>
        <v>12.694140039319269</v>
      </c>
      <c r="N21" s="13">
        <f t="shared" si="4"/>
        <v>23.181120661792423</v>
      </c>
    </row>
    <row r="22" spans="1:14" s="2" customFormat="1" ht="31.5" hidden="1">
      <c r="A22" s="8" t="s">
        <v>91</v>
      </c>
      <c r="B22" s="9" t="s">
        <v>14</v>
      </c>
      <c r="C22" s="37">
        <v>0</v>
      </c>
      <c r="D22" s="37">
        <f>E22-C22</f>
        <v>0</v>
      </c>
      <c r="E22" s="37">
        <v>0</v>
      </c>
      <c r="F22" s="37">
        <v>0</v>
      </c>
      <c r="G22" s="37">
        <v>0</v>
      </c>
      <c r="H22" s="13">
        <f>G22/G34*100</f>
        <v>0</v>
      </c>
      <c r="I22" s="16">
        <f t="shared" si="0"/>
        <v>0</v>
      </c>
      <c r="J22" s="16">
        <f t="shared" si="1"/>
        <v>0</v>
      </c>
      <c r="K22" s="16">
        <f t="shared" si="2"/>
        <v>0</v>
      </c>
      <c r="L22" s="13">
        <v>0</v>
      </c>
      <c r="M22" s="13" t="e">
        <f t="shared" si="3"/>
        <v>#DIV/0!</v>
      </c>
      <c r="N22" s="13" t="e">
        <f t="shared" si="4"/>
        <v>#DIV/0!</v>
      </c>
    </row>
    <row r="23" spans="1:14" s="3" customFormat="1" ht="15.75">
      <c r="A23" s="6" t="s">
        <v>43</v>
      </c>
      <c r="B23" s="7" t="s">
        <v>44</v>
      </c>
      <c r="C23" s="42">
        <f>C21+C22</f>
        <v>386100</v>
      </c>
      <c r="D23" s="42">
        <f>D21+D22</f>
        <v>370831.69999999995</v>
      </c>
      <c r="E23" s="42">
        <f>E21+E22</f>
        <v>756931.7</v>
      </c>
      <c r="F23" s="42">
        <f>F21+F22</f>
        <v>414500.97</v>
      </c>
      <c r="G23" s="42">
        <f>G21+G22</f>
        <v>96085.97</v>
      </c>
      <c r="H23" s="14">
        <f>G23/G34*100</f>
        <v>2.6859648856510603</v>
      </c>
      <c r="I23" s="17">
        <f t="shared" si="0"/>
        <v>-290014.03</v>
      </c>
      <c r="J23" s="17">
        <f t="shared" si="1"/>
        <v>-660845.73</v>
      </c>
      <c r="K23" s="17">
        <f t="shared" si="2"/>
        <v>-318415</v>
      </c>
      <c r="L23" s="14">
        <f t="shared" si="6"/>
        <v>24.88629111629112</v>
      </c>
      <c r="M23" s="14">
        <f t="shared" si="3"/>
        <v>12.694140039319269</v>
      </c>
      <c r="N23" s="14">
        <f t="shared" si="4"/>
        <v>23.181120661792423</v>
      </c>
    </row>
    <row r="24" spans="1:14" s="2" customFormat="1" ht="15.75">
      <c r="A24" s="8" t="s">
        <v>17</v>
      </c>
      <c r="B24" s="9" t="s">
        <v>18</v>
      </c>
      <c r="C24" s="37">
        <v>594763.92</v>
      </c>
      <c r="D24" s="37">
        <f t="shared" si="5"/>
        <v>2687075.2600000002</v>
      </c>
      <c r="E24" s="37">
        <v>3281839.18</v>
      </c>
      <c r="F24" s="37">
        <v>2924504.32</v>
      </c>
      <c r="G24" s="37">
        <v>1319196.81</v>
      </c>
      <c r="H24" s="13">
        <f>G24/G34*100</f>
        <v>36.876521191625514</v>
      </c>
      <c r="I24" s="16">
        <f t="shared" si="0"/>
        <v>724432.89</v>
      </c>
      <c r="J24" s="16">
        <f t="shared" si="1"/>
        <v>-1962642.37</v>
      </c>
      <c r="K24" s="16">
        <f t="shared" si="2"/>
        <v>-1605307.5099999998</v>
      </c>
      <c r="L24" s="13">
        <f t="shared" si="6"/>
        <v>221.8017545516211</v>
      </c>
      <c r="M24" s="13">
        <f t="shared" si="3"/>
        <v>40.196875521487314</v>
      </c>
      <c r="N24" s="13">
        <f t="shared" si="4"/>
        <v>45.10838985527641</v>
      </c>
    </row>
    <row r="25" spans="1:14" s="2" customFormat="1" ht="15.75">
      <c r="A25" s="8" t="s">
        <v>82</v>
      </c>
      <c r="B25" s="2" t="s">
        <v>83</v>
      </c>
      <c r="C25" s="37">
        <v>113000</v>
      </c>
      <c r="D25" s="37">
        <f t="shared" si="5"/>
        <v>27500.589999999997</v>
      </c>
      <c r="E25" s="37">
        <v>140500.59</v>
      </c>
      <c r="F25" s="37">
        <v>92018.94</v>
      </c>
      <c r="G25" s="37">
        <v>92018.94</v>
      </c>
      <c r="H25" s="13">
        <f>G25/G34*100</f>
        <v>2.572276073758029</v>
      </c>
      <c r="I25" s="16">
        <f t="shared" si="0"/>
        <v>-20981.059999999998</v>
      </c>
      <c r="J25" s="16">
        <f t="shared" si="1"/>
        <v>-48481.649999999994</v>
      </c>
      <c r="K25" s="16">
        <f t="shared" si="2"/>
        <v>0</v>
      </c>
      <c r="L25" s="13">
        <f t="shared" si="6"/>
        <v>81.43269026548673</v>
      </c>
      <c r="M25" s="13">
        <f t="shared" si="3"/>
        <v>65.49363244666802</v>
      </c>
      <c r="N25" s="13">
        <f t="shared" si="4"/>
        <v>100</v>
      </c>
    </row>
    <row r="26" spans="1:14" s="3" customFormat="1" ht="28.5" customHeight="1">
      <c r="A26" s="6" t="s">
        <v>45</v>
      </c>
      <c r="B26" s="7" t="s">
        <v>46</v>
      </c>
      <c r="C26" s="42">
        <f>C24+C25</f>
        <v>707763.92</v>
      </c>
      <c r="D26" s="42">
        <f>SUM(D24:D25)</f>
        <v>2714575.85</v>
      </c>
      <c r="E26" s="42">
        <f>SUM(E24:E25)</f>
        <v>3422339.77</v>
      </c>
      <c r="F26" s="42">
        <f>SUM(F24:F25)</f>
        <v>3016523.26</v>
      </c>
      <c r="G26" s="42">
        <f>SUM(G24:G25)</f>
        <v>1411215.75</v>
      </c>
      <c r="H26" s="14">
        <f>G26/G34*100</f>
        <v>39.44879726538354</v>
      </c>
      <c r="I26" s="17">
        <f t="shared" si="0"/>
        <v>703451.83</v>
      </c>
      <c r="J26" s="17">
        <f t="shared" si="1"/>
        <v>-2011124.02</v>
      </c>
      <c r="K26" s="17">
        <f t="shared" si="2"/>
        <v>-1605307.5099999998</v>
      </c>
      <c r="L26" s="14">
        <f t="shared" si="6"/>
        <v>199.39074458613263</v>
      </c>
      <c r="M26" s="14">
        <f t="shared" si="3"/>
        <v>41.23540749432953</v>
      </c>
      <c r="N26" s="14">
        <f t="shared" si="4"/>
        <v>46.782856565806824</v>
      </c>
    </row>
    <row r="27" spans="1:14" s="2" customFormat="1" ht="15.75">
      <c r="A27" s="8" t="s">
        <v>27</v>
      </c>
      <c r="B27" s="9" t="s">
        <v>28</v>
      </c>
      <c r="C27" s="37">
        <v>1535504.2</v>
      </c>
      <c r="D27" s="37">
        <f>E27-C27</f>
        <v>770000.0000000002</v>
      </c>
      <c r="E27" s="37">
        <v>2305504.2</v>
      </c>
      <c r="F27" s="37">
        <v>751449.23</v>
      </c>
      <c r="G27" s="37">
        <v>751449.23</v>
      </c>
      <c r="H27" s="13">
        <f>G27/G34*100</f>
        <v>21.005837221912078</v>
      </c>
      <c r="I27" s="16">
        <f t="shared" si="0"/>
        <v>-784054.97</v>
      </c>
      <c r="J27" s="16">
        <f t="shared" si="1"/>
        <v>-1554054.9700000002</v>
      </c>
      <c r="K27" s="16">
        <f t="shared" si="2"/>
        <v>0</v>
      </c>
      <c r="L27" s="13">
        <f t="shared" si="6"/>
        <v>48.938272523123025</v>
      </c>
      <c r="M27" s="13">
        <f t="shared" si="3"/>
        <v>32.59370466555645</v>
      </c>
      <c r="N27" s="13">
        <f t="shared" si="4"/>
        <v>100</v>
      </c>
    </row>
    <row r="28" spans="1:14" s="3" customFormat="1" ht="15.75">
      <c r="A28" s="6" t="s">
        <v>51</v>
      </c>
      <c r="B28" s="7" t="s">
        <v>28</v>
      </c>
      <c r="C28" s="42">
        <f>C27</f>
        <v>1535504.2</v>
      </c>
      <c r="D28" s="42">
        <f>SUM(D27:D27)</f>
        <v>770000.0000000002</v>
      </c>
      <c r="E28" s="42">
        <f>SUM(E27:E27)</f>
        <v>2305504.2</v>
      </c>
      <c r="F28" s="42">
        <f>SUM(F27:F27)</f>
        <v>751449.23</v>
      </c>
      <c r="G28" s="42">
        <f>SUM(G27:G27)</f>
        <v>751449.23</v>
      </c>
      <c r="H28" s="14">
        <f>G28/G34*100</f>
        <v>21.005837221912078</v>
      </c>
      <c r="I28" s="17">
        <f t="shared" si="0"/>
        <v>-784054.97</v>
      </c>
      <c r="J28" s="17">
        <f t="shared" si="1"/>
        <v>-1554054.9700000002</v>
      </c>
      <c r="K28" s="17">
        <f t="shared" si="2"/>
        <v>0</v>
      </c>
      <c r="L28" s="14">
        <f t="shared" si="6"/>
        <v>48.938272523123025</v>
      </c>
      <c r="M28" s="14">
        <f t="shared" si="3"/>
        <v>32.59370466555645</v>
      </c>
      <c r="N28" s="14">
        <f t="shared" si="4"/>
        <v>100</v>
      </c>
    </row>
    <row r="29" spans="1:14" s="2" customFormat="1" ht="15.75">
      <c r="A29" s="8" t="s">
        <v>32</v>
      </c>
      <c r="B29" s="9" t="s">
        <v>33</v>
      </c>
      <c r="C29" s="37">
        <v>45407.88</v>
      </c>
      <c r="D29" s="37">
        <f>E29-C29</f>
        <v>26375.860000000008</v>
      </c>
      <c r="E29" s="37">
        <v>71783.74</v>
      </c>
      <c r="F29" s="37">
        <v>27542.16</v>
      </c>
      <c r="G29" s="37">
        <v>27542.16</v>
      </c>
      <c r="H29" s="13">
        <f>G29/G34*100</f>
        <v>0.7699071428948805</v>
      </c>
      <c r="I29" s="16">
        <f t="shared" si="0"/>
        <v>-17865.719999999998</v>
      </c>
      <c r="J29" s="16">
        <f t="shared" si="1"/>
        <v>-44241.58</v>
      </c>
      <c r="K29" s="16">
        <f t="shared" si="2"/>
        <v>0</v>
      </c>
      <c r="L29" s="13">
        <f t="shared" si="6"/>
        <v>60.65502287268202</v>
      </c>
      <c r="M29" s="13">
        <f t="shared" si="3"/>
        <v>38.36824328183513</v>
      </c>
      <c r="N29" s="13">
        <f t="shared" si="4"/>
        <v>100</v>
      </c>
    </row>
    <row r="30" spans="1:14" s="3" customFormat="1" ht="31.5">
      <c r="A30" s="8" t="s">
        <v>34</v>
      </c>
      <c r="B30" s="9" t="s">
        <v>35</v>
      </c>
      <c r="C30" s="37">
        <v>54100</v>
      </c>
      <c r="D30" s="37">
        <f>E30-C30</f>
        <v>0</v>
      </c>
      <c r="E30" s="37">
        <v>54100</v>
      </c>
      <c r="F30" s="37">
        <v>32000</v>
      </c>
      <c r="G30" s="37">
        <v>26031.22</v>
      </c>
      <c r="H30" s="13">
        <f>G30/G34*100</f>
        <v>0.727670677109859</v>
      </c>
      <c r="I30" s="16">
        <f t="shared" si="0"/>
        <v>-28068.78</v>
      </c>
      <c r="J30" s="16">
        <f t="shared" si="1"/>
        <v>-28068.78</v>
      </c>
      <c r="K30" s="16">
        <f t="shared" si="2"/>
        <v>-5968.779999999999</v>
      </c>
      <c r="L30" s="13">
        <f t="shared" si="6"/>
        <v>48.11685767097967</v>
      </c>
      <c r="M30" s="13">
        <f t="shared" si="3"/>
        <v>48.11685767097967</v>
      </c>
      <c r="N30" s="13">
        <f t="shared" si="4"/>
        <v>81.34756250000001</v>
      </c>
    </row>
    <row r="31" spans="1:14" s="3" customFormat="1" ht="15.75">
      <c r="A31" s="6" t="s">
        <v>53</v>
      </c>
      <c r="B31" s="7" t="s">
        <v>54</v>
      </c>
      <c r="C31" s="42">
        <f>C29+C30</f>
        <v>99507.88</v>
      </c>
      <c r="D31" s="42">
        <f>D30+D29</f>
        <v>26375.860000000008</v>
      </c>
      <c r="E31" s="42">
        <f>E30+E29</f>
        <v>125883.74</v>
      </c>
      <c r="F31" s="42">
        <f>F30+F29</f>
        <v>59542.16</v>
      </c>
      <c r="G31" s="42">
        <f>G30+G29</f>
        <v>53573.380000000005</v>
      </c>
      <c r="H31" s="14">
        <f>G31/G34*100</f>
        <v>1.4975778200047396</v>
      </c>
      <c r="I31" s="17">
        <f t="shared" si="0"/>
        <v>-45934.5</v>
      </c>
      <c r="J31" s="17">
        <f t="shared" si="1"/>
        <v>-72310.36</v>
      </c>
      <c r="K31" s="17">
        <f t="shared" si="2"/>
        <v>-5968.779999999999</v>
      </c>
      <c r="L31" s="14">
        <f t="shared" si="6"/>
        <v>53.838329185588115</v>
      </c>
      <c r="M31" s="14">
        <f t="shared" si="3"/>
        <v>42.55782359183164</v>
      </c>
      <c r="N31" s="14">
        <f t="shared" si="4"/>
        <v>89.97554002071809</v>
      </c>
    </row>
    <row r="32" spans="1:14" s="2" customFormat="1" ht="15.75">
      <c r="A32" s="8" t="s">
        <v>56</v>
      </c>
      <c r="B32" s="9" t="s">
        <v>113</v>
      </c>
      <c r="C32" s="37">
        <v>5000</v>
      </c>
      <c r="D32" s="37">
        <f>E32-C32</f>
        <v>-5000</v>
      </c>
      <c r="E32" s="37">
        <v>0</v>
      </c>
      <c r="F32" s="37">
        <v>0</v>
      </c>
      <c r="G32" s="37">
        <v>0</v>
      </c>
      <c r="H32" s="13">
        <f>G32/G34*100</f>
        <v>0</v>
      </c>
      <c r="I32" s="16">
        <f t="shared" si="0"/>
        <v>-5000</v>
      </c>
      <c r="J32" s="16">
        <f t="shared" si="1"/>
        <v>0</v>
      </c>
      <c r="K32" s="16">
        <f t="shared" si="2"/>
        <v>0</v>
      </c>
      <c r="L32" s="13">
        <f t="shared" si="6"/>
        <v>0</v>
      </c>
      <c r="M32" s="13" t="e">
        <f t="shared" si="3"/>
        <v>#DIV/0!</v>
      </c>
      <c r="N32" s="13" t="e">
        <f t="shared" si="4"/>
        <v>#DIV/0!</v>
      </c>
    </row>
    <row r="33" spans="1:14" s="3" customFormat="1" ht="15.75">
      <c r="A33" s="6" t="s">
        <v>56</v>
      </c>
      <c r="B33" s="7" t="s">
        <v>84</v>
      </c>
      <c r="C33" s="42">
        <f>C32</f>
        <v>5000</v>
      </c>
      <c r="D33" s="42">
        <f>SUM(D32:D32)</f>
        <v>-5000</v>
      </c>
      <c r="E33" s="42">
        <f>SUM(E32:E32)</f>
        <v>0</v>
      </c>
      <c r="F33" s="42">
        <f>SUM(F32:F32)</f>
        <v>0</v>
      </c>
      <c r="G33" s="42">
        <f>SUM(G32:G32)</f>
        <v>0</v>
      </c>
      <c r="H33" s="14">
        <f>G33/G34*100</f>
        <v>0</v>
      </c>
      <c r="I33" s="17">
        <f t="shared" si="0"/>
        <v>-5000</v>
      </c>
      <c r="J33" s="17">
        <f t="shared" si="1"/>
        <v>0</v>
      </c>
      <c r="K33" s="17">
        <f t="shared" si="2"/>
        <v>0</v>
      </c>
      <c r="L33" s="14">
        <f t="shared" si="6"/>
        <v>0</v>
      </c>
      <c r="M33" s="14" t="e">
        <f t="shared" si="3"/>
        <v>#DIV/0!</v>
      </c>
      <c r="N33" s="14" t="e">
        <f t="shared" si="4"/>
        <v>#DIV/0!</v>
      </c>
    </row>
    <row r="34" spans="1:14" s="3" customFormat="1" ht="15.75">
      <c r="A34" s="11" t="s">
        <v>0</v>
      </c>
      <c r="B34" s="12"/>
      <c r="C34" s="43">
        <f>C33+C31+C28+C26+C23+C20+C17+C15</f>
        <v>5722000</v>
      </c>
      <c r="D34" s="43">
        <f>D15+D20+D26+D28+D33+D17+D31+D23</f>
        <v>3811782.95</v>
      </c>
      <c r="E34" s="43">
        <f>E15+E20+E26+E28+E33+E17+E31+E23</f>
        <v>9533782.950000001</v>
      </c>
      <c r="F34" s="43">
        <f>F15+F20+F26+F28+F33+F17+F31+F23</f>
        <v>5516377.829999999</v>
      </c>
      <c r="G34" s="43">
        <f>G15+G20+G26+G28+G33+G17+G31+G23</f>
        <v>3577335.3</v>
      </c>
      <c r="H34" s="14">
        <f>G34/G34*100</f>
        <v>100</v>
      </c>
      <c r="I34" s="17">
        <f t="shared" si="0"/>
        <v>-2144664.7</v>
      </c>
      <c r="J34" s="17">
        <f t="shared" si="1"/>
        <v>-5956447.650000001</v>
      </c>
      <c r="K34" s="17">
        <f t="shared" si="2"/>
        <v>-1939042.5299999993</v>
      </c>
      <c r="L34" s="14">
        <f t="shared" si="6"/>
        <v>62.518967144355116</v>
      </c>
      <c r="M34" s="14">
        <f t="shared" si="3"/>
        <v>37.52272648497834</v>
      </c>
      <c r="N34" s="14">
        <f t="shared" si="4"/>
        <v>64.84935242370808</v>
      </c>
    </row>
    <row r="35" spans="3:7" s="2" customFormat="1" ht="12.75" customHeight="1">
      <c r="C35" s="39"/>
      <c r="D35" s="39"/>
      <c r="E35" s="39"/>
      <c r="F35" s="39"/>
      <c r="G35" s="39"/>
    </row>
    <row r="36" spans="3:7" s="2" customFormat="1" ht="12.75" customHeight="1">
      <c r="C36" s="39"/>
      <c r="D36" s="46"/>
      <c r="E36" s="39"/>
      <c r="F36" s="39"/>
      <c r="G36" s="39"/>
    </row>
    <row r="37" spans="3:7" s="2" customFormat="1" ht="12.75" customHeight="1">
      <c r="C37" s="39"/>
      <c r="D37" s="39"/>
      <c r="E37" s="39"/>
      <c r="F37" s="39"/>
      <c r="G37" s="39"/>
    </row>
    <row r="38" spans="3:7" s="2" customFormat="1" ht="12.75" customHeight="1">
      <c r="C38" s="39"/>
      <c r="D38" s="39"/>
      <c r="E38" s="39"/>
      <c r="F38" s="39"/>
      <c r="G38" s="39"/>
    </row>
    <row r="39" spans="3:7" s="2" customFormat="1" ht="12.75" customHeight="1">
      <c r="C39" s="39"/>
      <c r="D39" s="39"/>
      <c r="E39" s="39"/>
      <c r="F39" s="39"/>
      <c r="G39" s="39"/>
    </row>
    <row r="40" spans="3:7" s="2" customFormat="1" ht="12.75" customHeight="1">
      <c r="C40" s="39"/>
      <c r="D40" s="39"/>
      <c r="E40" s="39"/>
      <c r="F40" s="39"/>
      <c r="G40" s="39"/>
    </row>
    <row r="41" spans="3:7" s="2" customFormat="1" ht="12.75" customHeight="1">
      <c r="C41" s="39"/>
      <c r="D41" s="39"/>
      <c r="E41" s="39"/>
      <c r="F41" s="39"/>
      <c r="G41" s="39"/>
    </row>
    <row r="42" spans="3:7" s="2" customFormat="1" ht="12.75" customHeight="1">
      <c r="C42" s="39"/>
      <c r="D42" s="39"/>
      <c r="E42" s="39"/>
      <c r="F42" s="39"/>
      <c r="G42" s="39"/>
    </row>
    <row r="43" spans="3:7" s="2" customFormat="1" ht="12.75" customHeight="1">
      <c r="C43" s="39"/>
      <c r="D43" s="39"/>
      <c r="E43" s="39"/>
      <c r="F43" s="39"/>
      <c r="G43" s="39"/>
    </row>
    <row r="44" spans="3:7" s="2" customFormat="1" ht="12.75" customHeight="1">
      <c r="C44" s="39"/>
      <c r="D44" s="39"/>
      <c r="E44" s="39"/>
      <c r="F44" s="39"/>
      <c r="G44" s="39"/>
    </row>
    <row r="45" spans="3:7" s="2" customFormat="1" ht="12.75" customHeight="1">
      <c r="C45" s="39"/>
      <c r="D45" s="39"/>
      <c r="E45" s="39"/>
      <c r="F45" s="39"/>
      <c r="G45" s="39"/>
    </row>
    <row r="46" spans="3:7" s="2" customFormat="1" ht="12.75" customHeight="1">
      <c r="C46" s="39"/>
      <c r="D46" s="39"/>
      <c r="E46" s="39"/>
      <c r="F46" s="39"/>
      <c r="G46" s="39"/>
    </row>
    <row r="47" spans="3:7" s="2" customFormat="1" ht="12.75" customHeight="1">
      <c r="C47" s="39"/>
      <c r="D47" s="39"/>
      <c r="E47" s="39"/>
      <c r="F47" s="39"/>
      <c r="G47" s="39"/>
    </row>
    <row r="48" spans="3:7" s="2" customFormat="1" ht="12.75" customHeight="1">
      <c r="C48" s="39"/>
      <c r="D48" s="39"/>
      <c r="E48" s="39"/>
      <c r="F48" s="39"/>
      <c r="G48" s="39"/>
    </row>
    <row r="49" spans="3:7" s="2" customFormat="1" ht="12.75" customHeight="1">
      <c r="C49" s="39"/>
      <c r="D49" s="39"/>
      <c r="E49" s="39"/>
      <c r="F49" s="39"/>
      <c r="G49" s="39"/>
    </row>
    <row r="50" spans="3:7" s="2" customFormat="1" ht="12.75" customHeight="1">
      <c r="C50" s="39"/>
      <c r="D50" s="39"/>
      <c r="E50" s="39"/>
      <c r="F50" s="39"/>
      <c r="G50" s="39"/>
    </row>
    <row r="51" spans="3:7" s="2" customFormat="1" ht="12.75" customHeight="1">
      <c r="C51" s="39"/>
      <c r="D51" s="39"/>
      <c r="E51" s="39"/>
      <c r="F51" s="39"/>
      <c r="G51" s="39"/>
    </row>
    <row r="52" spans="3:7" s="2" customFormat="1" ht="12.75" customHeight="1">
      <c r="C52" s="39"/>
      <c r="D52" s="39"/>
      <c r="E52" s="39"/>
      <c r="F52" s="39"/>
      <c r="G52" s="39"/>
    </row>
    <row r="53" spans="3:7" s="2" customFormat="1" ht="12.75" customHeight="1">
      <c r="C53" s="39"/>
      <c r="D53" s="39"/>
      <c r="E53" s="39"/>
      <c r="F53" s="39"/>
      <c r="G53" s="39"/>
    </row>
    <row r="54" spans="3:7" s="2" customFormat="1" ht="12.75" customHeight="1">
      <c r="C54" s="39"/>
      <c r="D54" s="39"/>
      <c r="E54" s="39"/>
      <c r="F54" s="39"/>
      <c r="G54" s="39"/>
    </row>
    <row r="55" spans="3:7" s="2" customFormat="1" ht="12.75" customHeight="1">
      <c r="C55" s="39"/>
      <c r="D55" s="39"/>
      <c r="E55" s="39"/>
      <c r="F55" s="39"/>
      <c r="G55" s="39"/>
    </row>
    <row r="56" spans="3:7" s="2" customFormat="1" ht="12.75" customHeight="1">
      <c r="C56" s="39"/>
      <c r="D56" s="39"/>
      <c r="E56" s="39"/>
      <c r="F56" s="39"/>
      <c r="G56" s="39"/>
    </row>
    <row r="57" spans="3:7" s="2" customFormat="1" ht="12.75" customHeight="1">
      <c r="C57" s="39"/>
      <c r="D57" s="39"/>
      <c r="E57" s="39"/>
      <c r="F57" s="39"/>
      <c r="G57" s="39"/>
    </row>
    <row r="58" spans="3:7" s="2" customFormat="1" ht="12.75" customHeight="1">
      <c r="C58" s="39"/>
      <c r="D58" s="39"/>
      <c r="E58" s="39"/>
      <c r="F58" s="39"/>
      <c r="G58" s="39"/>
    </row>
    <row r="59" spans="3:7" s="2" customFormat="1" ht="12.75" customHeight="1">
      <c r="C59" s="39"/>
      <c r="D59" s="39"/>
      <c r="E59" s="39"/>
      <c r="F59" s="39"/>
      <c r="G59" s="39"/>
    </row>
    <row r="60" spans="3:7" s="2" customFormat="1" ht="12.75" customHeight="1">
      <c r="C60" s="39"/>
      <c r="D60" s="39"/>
      <c r="E60" s="39"/>
      <c r="F60" s="39"/>
      <c r="G60" s="39"/>
    </row>
    <row r="61" spans="3:7" s="2" customFormat="1" ht="12.75" customHeight="1">
      <c r="C61" s="39"/>
      <c r="D61" s="39"/>
      <c r="E61" s="39"/>
      <c r="F61" s="39"/>
      <c r="G61" s="39"/>
    </row>
    <row r="62" spans="3:7" s="2" customFormat="1" ht="12.75" customHeight="1">
      <c r="C62" s="39"/>
      <c r="D62" s="39"/>
      <c r="E62" s="39"/>
      <c r="F62" s="39"/>
      <c r="G62" s="39"/>
    </row>
    <row r="63" spans="3:7" s="2" customFormat="1" ht="12.75" customHeight="1">
      <c r="C63" s="39"/>
      <c r="D63" s="39"/>
      <c r="E63" s="39"/>
      <c r="F63" s="39"/>
      <c r="G63" s="39"/>
    </row>
    <row r="64" spans="3:7" s="2" customFormat="1" ht="12.75" customHeight="1">
      <c r="C64" s="39"/>
      <c r="D64" s="39"/>
      <c r="E64" s="39"/>
      <c r="F64" s="39"/>
      <c r="G64" s="39"/>
    </row>
    <row r="65" spans="3:7" s="2" customFormat="1" ht="12.75" customHeight="1">
      <c r="C65" s="39"/>
      <c r="D65" s="39"/>
      <c r="E65" s="39"/>
      <c r="F65" s="39"/>
      <c r="G65" s="39"/>
    </row>
    <row r="66" spans="3:7" s="2" customFormat="1" ht="12.75" customHeight="1">
      <c r="C66" s="39"/>
      <c r="D66" s="39"/>
      <c r="E66" s="39"/>
      <c r="F66" s="39"/>
      <c r="G66" s="39"/>
    </row>
    <row r="67" spans="3:7" s="2" customFormat="1" ht="12.75" customHeight="1">
      <c r="C67" s="39"/>
      <c r="D67" s="39"/>
      <c r="E67" s="39"/>
      <c r="F67" s="39"/>
      <c r="G67" s="39"/>
    </row>
    <row r="68" spans="3:7" s="2" customFormat="1" ht="12.75" customHeight="1">
      <c r="C68" s="39"/>
      <c r="D68" s="39"/>
      <c r="E68" s="39"/>
      <c r="F68" s="39"/>
      <c r="G68" s="39"/>
    </row>
    <row r="69" spans="3:7" s="2" customFormat="1" ht="12.75" customHeight="1">
      <c r="C69" s="39"/>
      <c r="D69" s="39"/>
      <c r="E69" s="39"/>
      <c r="F69" s="39"/>
      <c r="G69" s="39"/>
    </row>
    <row r="70" spans="3:7" s="2" customFormat="1" ht="12.75" customHeight="1">
      <c r="C70" s="39"/>
      <c r="D70" s="39"/>
      <c r="E70" s="39"/>
      <c r="F70" s="39"/>
      <c r="G70" s="39"/>
    </row>
    <row r="71" spans="3:7" s="2" customFormat="1" ht="12.75" customHeight="1">
      <c r="C71" s="39"/>
      <c r="D71" s="39"/>
      <c r="E71" s="39"/>
      <c r="F71" s="39"/>
      <c r="G71" s="39"/>
    </row>
    <row r="72" spans="3:7" s="2" customFormat="1" ht="12.75" customHeight="1">
      <c r="C72" s="39"/>
      <c r="D72" s="39"/>
      <c r="E72" s="39"/>
      <c r="F72" s="39"/>
      <c r="G72" s="39"/>
    </row>
    <row r="73" spans="3:7" s="2" customFormat="1" ht="12.75" customHeight="1">
      <c r="C73" s="39"/>
      <c r="D73" s="39"/>
      <c r="E73" s="39"/>
      <c r="F73" s="39"/>
      <c r="G73" s="39"/>
    </row>
    <row r="74" spans="3:7" s="2" customFormat="1" ht="12.75" customHeight="1">
      <c r="C74" s="39"/>
      <c r="D74" s="39"/>
      <c r="E74" s="39"/>
      <c r="F74" s="39"/>
      <c r="G74" s="39"/>
    </row>
    <row r="75" spans="3:7" s="2" customFormat="1" ht="12.75" customHeight="1">
      <c r="C75" s="39"/>
      <c r="D75" s="39"/>
      <c r="E75" s="39"/>
      <c r="F75" s="39"/>
      <c r="G75" s="39"/>
    </row>
    <row r="76" spans="3:7" s="2" customFormat="1" ht="12.75" customHeight="1">
      <c r="C76" s="39"/>
      <c r="D76" s="39"/>
      <c r="E76" s="39"/>
      <c r="F76" s="39"/>
      <c r="G76" s="39"/>
    </row>
    <row r="77" spans="3:7" s="2" customFormat="1" ht="12.75" customHeight="1">
      <c r="C77" s="39"/>
      <c r="D77" s="39"/>
      <c r="E77" s="39"/>
      <c r="F77" s="39"/>
      <c r="G77" s="39"/>
    </row>
    <row r="78" spans="3:7" s="2" customFormat="1" ht="12.75" customHeight="1">
      <c r="C78" s="39"/>
      <c r="D78" s="39"/>
      <c r="E78" s="39"/>
      <c r="F78" s="39"/>
      <c r="G78" s="39"/>
    </row>
    <row r="79" spans="3:7" s="2" customFormat="1" ht="12.75" customHeight="1">
      <c r="C79" s="39"/>
      <c r="D79" s="39"/>
      <c r="E79" s="39"/>
      <c r="F79" s="39"/>
      <c r="G79" s="39"/>
    </row>
    <row r="80" spans="3:7" s="2" customFormat="1" ht="12.75" customHeight="1">
      <c r="C80" s="39"/>
      <c r="D80" s="39"/>
      <c r="E80" s="39"/>
      <c r="F80" s="39"/>
      <c r="G80" s="39"/>
    </row>
    <row r="81" spans="3:7" s="2" customFormat="1" ht="12.75" customHeight="1">
      <c r="C81" s="39"/>
      <c r="D81" s="39"/>
      <c r="E81" s="39"/>
      <c r="F81" s="39"/>
      <c r="G81" s="39"/>
    </row>
    <row r="82" spans="3:7" s="2" customFormat="1" ht="12.75" customHeight="1">
      <c r="C82" s="39"/>
      <c r="D82" s="39"/>
      <c r="E82" s="39"/>
      <c r="F82" s="39"/>
      <c r="G82" s="39"/>
    </row>
    <row r="83" spans="3:7" s="2" customFormat="1" ht="12.75" customHeight="1">
      <c r="C83" s="39"/>
      <c r="D83" s="39"/>
      <c r="E83" s="39"/>
      <c r="F83" s="39"/>
      <c r="G83" s="39"/>
    </row>
    <row r="84" spans="3:7" s="2" customFormat="1" ht="12.75" customHeight="1">
      <c r="C84" s="39"/>
      <c r="D84" s="39"/>
      <c r="E84" s="39"/>
      <c r="F84" s="39"/>
      <c r="G84" s="39"/>
    </row>
    <row r="85" spans="3:7" s="2" customFormat="1" ht="12.75" customHeight="1">
      <c r="C85" s="39"/>
      <c r="D85" s="39"/>
      <c r="E85" s="39"/>
      <c r="F85" s="39"/>
      <c r="G85" s="39"/>
    </row>
    <row r="86" spans="3:7" s="2" customFormat="1" ht="12.75" customHeight="1">
      <c r="C86" s="39"/>
      <c r="D86" s="39"/>
      <c r="E86" s="39"/>
      <c r="F86" s="39"/>
      <c r="G86" s="39"/>
    </row>
    <row r="87" spans="3:7" s="2" customFormat="1" ht="12.75" customHeight="1">
      <c r="C87" s="39"/>
      <c r="D87" s="39"/>
      <c r="E87" s="39"/>
      <c r="F87" s="39"/>
      <c r="G87" s="39"/>
    </row>
    <row r="88" spans="3:7" s="2" customFormat="1" ht="12.75" customHeight="1">
      <c r="C88" s="39"/>
      <c r="D88" s="39"/>
      <c r="E88" s="39"/>
      <c r="F88" s="39"/>
      <c r="G88" s="39"/>
    </row>
    <row r="89" spans="3:7" s="2" customFormat="1" ht="12.75" customHeight="1">
      <c r="C89" s="39"/>
      <c r="D89" s="39"/>
      <c r="E89" s="39"/>
      <c r="F89" s="39"/>
      <c r="G89" s="39"/>
    </row>
    <row r="90" spans="3:7" s="2" customFormat="1" ht="12.75" customHeight="1">
      <c r="C90" s="39"/>
      <c r="D90" s="39"/>
      <c r="E90" s="39"/>
      <c r="F90" s="39"/>
      <c r="G90" s="39"/>
    </row>
    <row r="91" spans="3:7" s="2" customFormat="1" ht="12.75" customHeight="1">
      <c r="C91" s="39"/>
      <c r="D91" s="39"/>
      <c r="E91" s="39"/>
      <c r="F91" s="39"/>
      <c r="G91" s="39"/>
    </row>
    <row r="92" spans="3:7" s="2" customFormat="1" ht="12.75" customHeight="1">
      <c r="C92" s="39"/>
      <c r="D92" s="39"/>
      <c r="E92" s="39"/>
      <c r="F92" s="39"/>
      <c r="G92" s="39"/>
    </row>
    <row r="93" spans="3:7" s="2" customFormat="1" ht="12.75" customHeight="1">
      <c r="C93" s="39"/>
      <c r="D93" s="39"/>
      <c r="E93" s="39"/>
      <c r="F93" s="39"/>
      <c r="G93" s="39"/>
    </row>
    <row r="94" spans="3:7" s="2" customFormat="1" ht="12.75" customHeight="1">
      <c r="C94" s="39"/>
      <c r="D94" s="39"/>
      <c r="E94" s="39"/>
      <c r="F94" s="39"/>
      <c r="G94" s="39"/>
    </row>
    <row r="95" spans="3:7" s="2" customFormat="1" ht="12.75" customHeight="1">
      <c r="C95" s="39"/>
      <c r="D95" s="39"/>
      <c r="E95" s="39"/>
      <c r="F95" s="39"/>
      <c r="G95" s="39"/>
    </row>
    <row r="96" spans="3:7" s="2" customFormat="1" ht="12.75" customHeight="1">
      <c r="C96" s="39"/>
      <c r="D96" s="39"/>
      <c r="E96" s="39"/>
      <c r="F96" s="39"/>
      <c r="G96" s="39"/>
    </row>
    <row r="97" spans="3:7" s="2" customFormat="1" ht="12.75" customHeight="1">
      <c r="C97" s="39"/>
      <c r="D97" s="39"/>
      <c r="E97" s="39"/>
      <c r="F97" s="39"/>
      <c r="G97" s="39"/>
    </row>
    <row r="98" spans="3:7" s="2" customFormat="1" ht="12.75" customHeight="1">
      <c r="C98" s="39"/>
      <c r="D98" s="39"/>
      <c r="E98" s="39"/>
      <c r="F98" s="39"/>
      <c r="G98" s="39"/>
    </row>
    <row r="99" spans="3:7" s="2" customFormat="1" ht="12.75" customHeight="1">
      <c r="C99" s="39"/>
      <c r="D99" s="39"/>
      <c r="E99" s="39"/>
      <c r="F99" s="39"/>
      <c r="G99" s="39"/>
    </row>
    <row r="100" spans="3:7" s="2" customFormat="1" ht="12.75" customHeight="1">
      <c r="C100" s="39"/>
      <c r="D100" s="39"/>
      <c r="E100" s="39"/>
      <c r="F100" s="39"/>
      <c r="G100" s="39"/>
    </row>
    <row r="101" spans="3:7" s="2" customFormat="1" ht="12.75" customHeight="1">
      <c r="C101" s="39"/>
      <c r="D101" s="39"/>
      <c r="E101" s="39"/>
      <c r="F101" s="39"/>
      <c r="G101" s="39"/>
    </row>
    <row r="102" spans="3:7" s="2" customFormat="1" ht="12.75" customHeight="1">
      <c r="C102" s="39"/>
      <c r="D102" s="39"/>
      <c r="E102" s="39"/>
      <c r="F102" s="39"/>
      <c r="G102" s="39"/>
    </row>
    <row r="103" spans="3:7" s="2" customFormat="1" ht="12.75" customHeight="1">
      <c r="C103" s="39"/>
      <c r="D103" s="39"/>
      <c r="E103" s="39"/>
      <c r="F103" s="39"/>
      <c r="G103" s="39"/>
    </row>
    <row r="104" spans="3:7" s="2" customFormat="1" ht="12.75" customHeight="1">
      <c r="C104" s="39"/>
      <c r="D104" s="39"/>
      <c r="E104" s="39"/>
      <c r="F104" s="39"/>
      <c r="G104" s="39"/>
    </row>
    <row r="105" spans="3:7" s="2" customFormat="1" ht="12.75" customHeight="1">
      <c r="C105" s="39"/>
      <c r="D105" s="39"/>
      <c r="E105" s="39"/>
      <c r="F105" s="39"/>
      <c r="G105" s="39"/>
    </row>
    <row r="106" spans="3:7" s="2" customFormat="1" ht="12.75" customHeight="1">
      <c r="C106" s="39"/>
      <c r="D106" s="39"/>
      <c r="E106" s="39"/>
      <c r="F106" s="39"/>
      <c r="G106" s="39"/>
    </row>
    <row r="107" spans="3:7" s="2" customFormat="1" ht="12.75" customHeight="1">
      <c r="C107" s="39"/>
      <c r="D107" s="39"/>
      <c r="E107" s="39"/>
      <c r="F107" s="39"/>
      <c r="G107" s="39"/>
    </row>
    <row r="108" spans="3:7" s="2" customFormat="1" ht="12.75" customHeight="1">
      <c r="C108" s="39"/>
      <c r="D108" s="39"/>
      <c r="E108" s="39"/>
      <c r="F108" s="39"/>
      <c r="G108" s="39"/>
    </row>
    <row r="109" spans="3:7" s="2" customFormat="1" ht="12.75" customHeight="1">
      <c r="C109" s="39"/>
      <c r="D109" s="39"/>
      <c r="E109" s="39"/>
      <c r="F109" s="39"/>
      <c r="G109" s="39"/>
    </row>
    <row r="110" spans="3:7" s="2" customFormat="1" ht="12.75" customHeight="1">
      <c r="C110" s="39"/>
      <c r="D110" s="39"/>
      <c r="E110" s="39"/>
      <c r="F110" s="39"/>
      <c r="G110" s="39"/>
    </row>
    <row r="111" spans="3:7" s="2" customFormat="1" ht="12.75" customHeight="1">
      <c r="C111" s="39"/>
      <c r="D111" s="39"/>
      <c r="E111" s="39"/>
      <c r="F111" s="39"/>
      <c r="G111" s="39"/>
    </row>
    <row r="112" spans="3:7" s="2" customFormat="1" ht="12.75" customHeight="1">
      <c r="C112" s="39"/>
      <c r="D112" s="39"/>
      <c r="E112" s="39"/>
      <c r="F112" s="39"/>
      <c r="G112" s="39"/>
    </row>
    <row r="113" spans="3:7" s="2" customFormat="1" ht="12.75" customHeight="1">
      <c r="C113" s="39"/>
      <c r="D113" s="39"/>
      <c r="E113" s="39"/>
      <c r="F113" s="39"/>
      <c r="G113" s="39"/>
    </row>
    <row r="114" spans="3:7" s="2" customFormat="1" ht="12.75" customHeight="1">
      <c r="C114" s="39"/>
      <c r="D114" s="39"/>
      <c r="E114" s="39"/>
      <c r="F114" s="39"/>
      <c r="G114" s="39"/>
    </row>
    <row r="115" spans="3:7" s="2" customFormat="1" ht="12.75" customHeight="1">
      <c r="C115" s="39"/>
      <c r="D115" s="39"/>
      <c r="E115" s="39"/>
      <c r="F115" s="39"/>
      <c r="G115" s="39"/>
    </row>
    <row r="116" spans="3:7" s="2" customFormat="1" ht="12.75" customHeight="1">
      <c r="C116" s="39"/>
      <c r="D116" s="39"/>
      <c r="E116" s="39"/>
      <c r="F116" s="39"/>
      <c r="G116" s="39"/>
    </row>
    <row r="117" spans="3:7" s="2" customFormat="1" ht="12.75" customHeight="1">
      <c r="C117" s="39"/>
      <c r="D117" s="39"/>
      <c r="E117" s="39"/>
      <c r="F117" s="39"/>
      <c r="G117" s="39"/>
    </row>
    <row r="118" spans="3:7" s="2" customFormat="1" ht="12.75" customHeight="1">
      <c r="C118" s="39"/>
      <c r="D118" s="39"/>
      <c r="E118" s="39"/>
      <c r="F118" s="39"/>
      <c r="G118" s="39"/>
    </row>
    <row r="119" spans="3:7" s="2" customFormat="1" ht="12.75" customHeight="1">
      <c r="C119" s="39"/>
      <c r="D119" s="39"/>
      <c r="E119" s="39"/>
      <c r="F119" s="39"/>
      <c r="G119" s="39"/>
    </row>
    <row r="120" spans="3:7" s="2" customFormat="1" ht="12.75" customHeight="1">
      <c r="C120" s="39"/>
      <c r="D120" s="39"/>
      <c r="E120" s="39"/>
      <c r="F120" s="39"/>
      <c r="G120" s="39"/>
    </row>
    <row r="121" spans="3:7" s="2" customFormat="1" ht="12.75" customHeight="1">
      <c r="C121" s="39"/>
      <c r="D121" s="39"/>
      <c r="E121" s="39"/>
      <c r="F121" s="39"/>
      <c r="G121" s="39"/>
    </row>
    <row r="122" spans="3:7" s="2" customFormat="1" ht="12.75" customHeight="1">
      <c r="C122" s="39"/>
      <c r="D122" s="39"/>
      <c r="E122" s="39"/>
      <c r="F122" s="39"/>
      <c r="G122" s="39"/>
    </row>
    <row r="123" spans="3:7" s="2" customFormat="1" ht="12.75" customHeight="1">
      <c r="C123" s="39"/>
      <c r="D123" s="39"/>
      <c r="E123" s="39"/>
      <c r="F123" s="39"/>
      <c r="G123" s="39"/>
    </row>
    <row r="124" spans="3:7" s="2" customFormat="1" ht="12.75" customHeight="1">
      <c r="C124" s="39"/>
      <c r="D124" s="39"/>
      <c r="E124" s="39"/>
      <c r="F124" s="39"/>
      <c r="G124" s="39"/>
    </row>
    <row r="125" spans="3:7" s="2" customFormat="1" ht="12.75" customHeight="1">
      <c r="C125" s="39"/>
      <c r="D125" s="39"/>
      <c r="E125" s="39"/>
      <c r="F125" s="39"/>
      <c r="G125" s="39"/>
    </row>
    <row r="126" spans="3:7" s="2" customFormat="1" ht="12.75" customHeight="1">
      <c r="C126" s="39"/>
      <c r="D126" s="39"/>
      <c r="E126" s="39"/>
      <c r="F126" s="39"/>
      <c r="G126" s="39"/>
    </row>
    <row r="127" spans="3:7" s="2" customFormat="1" ht="12.75" customHeight="1">
      <c r="C127" s="39"/>
      <c r="D127" s="39"/>
      <c r="E127" s="39"/>
      <c r="F127" s="39"/>
      <c r="G127" s="39"/>
    </row>
    <row r="128" spans="3:7" s="2" customFormat="1" ht="12.75" customHeight="1">
      <c r="C128" s="39"/>
      <c r="D128" s="39"/>
      <c r="E128" s="39"/>
      <c r="F128" s="39"/>
      <c r="G128" s="39"/>
    </row>
    <row r="129" spans="3:7" s="2" customFormat="1" ht="12.75" customHeight="1">
      <c r="C129" s="39"/>
      <c r="D129" s="39"/>
      <c r="E129" s="39"/>
      <c r="F129" s="39"/>
      <c r="G129" s="39"/>
    </row>
    <row r="130" spans="3:7" s="2" customFormat="1" ht="12.75" customHeight="1">
      <c r="C130" s="39"/>
      <c r="D130" s="39"/>
      <c r="E130" s="39"/>
      <c r="F130" s="39"/>
      <c r="G130" s="39"/>
    </row>
    <row r="131" spans="3:7" s="2" customFormat="1" ht="12.75" customHeight="1">
      <c r="C131" s="39"/>
      <c r="D131" s="39"/>
      <c r="E131" s="39"/>
      <c r="F131" s="39"/>
      <c r="G131" s="39"/>
    </row>
    <row r="132" spans="3:7" s="2" customFormat="1" ht="12.75" customHeight="1">
      <c r="C132" s="39"/>
      <c r="D132" s="39"/>
      <c r="E132" s="39"/>
      <c r="F132" s="39"/>
      <c r="G132" s="39"/>
    </row>
    <row r="133" spans="3:7" s="2" customFormat="1" ht="12.75" customHeight="1">
      <c r="C133" s="39"/>
      <c r="D133" s="39"/>
      <c r="E133" s="39"/>
      <c r="F133" s="39"/>
      <c r="G133" s="39"/>
    </row>
    <row r="134" spans="3:7" s="2" customFormat="1" ht="12.75" customHeight="1">
      <c r="C134" s="39"/>
      <c r="D134" s="39"/>
      <c r="E134" s="39"/>
      <c r="F134" s="39"/>
      <c r="G134" s="39"/>
    </row>
    <row r="135" spans="3:7" s="2" customFormat="1" ht="12.75" customHeight="1">
      <c r="C135" s="39"/>
      <c r="D135" s="39"/>
      <c r="E135" s="39"/>
      <c r="F135" s="39"/>
      <c r="G135" s="39"/>
    </row>
    <row r="136" spans="3:7" s="2" customFormat="1" ht="12.75" customHeight="1">
      <c r="C136" s="39"/>
      <c r="D136" s="39"/>
      <c r="E136" s="39"/>
      <c r="F136" s="39"/>
      <c r="G136" s="39"/>
    </row>
    <row r="137" spans="3:7" s="2" customFormat="1" ht="12.75" customHeight="1">
      <c r="C137" s="39"/>
      <c r="D137" s="39"/>
      <c r="E137" s="39"/>
      <c r="F137" s="39"/>
      <c r="G137" s="39"/>
    </row>
    <row r="138" spans="3:7" s="2" customFormat="1" ht="12.75" customHeight="1">
      <c r="C138" s="39"/>
      <c r="D138" s="39"/>
      <c r="E138" s="39"/>
      <c r="F138" s="39"/>
      <c r="G138" s="39"/>
    </row>
    <row r="139" spans="3:7" s="2" customFormat="1" ht="12.75" customHeight="1">
      <c r="C139" s="39"/>
      <c r="D139" s="39"/>
      <c r="E139" s="39"/>
      <c r="F139" s="39"/>
      <c r="G139" s="39"/>
    </row>
    <row r="140" spans="3:7" s="2" customFormat="1" ht="12.75" customHeight="1">
      <c r="C140" s="39"/>
      <c r="D140" s="39"/>
      <c r="E140" s="39"/>
      <c r="F140" s="39"/>
      <c r="G140" s="39"/>
    </row>
    <row r="141" spans="3:7" s="2" customFormat="1" ht="12.75" customHeight="1">
      <c r="C141" s="39"/>
      <c r="D141" s="39"/>
      <c r="E141" s="39"/>
      <c r="F141" s="39"/>
      <c r="G141" s="39"/>
    </row>
    <row r="142" spans="3:7" s="2" customFormat="1" ht="12.75" customHeight="1">
      <c r="C142" s="39"/>
      <c r="D142" s="39"/>
      <c r="E142" s="39"/>
      <c r="F142" s="39"/>
      <c r="G142" s="39"/>
    </row>
    <row r="143" spans="3:7" s="2" customFormat="1" ht="12.75" customHeight="1">
      <c r="C143" s="39"/>
      <c r="D143" s="39"/>
      <c r="E143" s="39"/>
      <c r="F143" s="39"/>
      <c r="G143" s="39"/>
    </row>
    <row r="144" spans="3:7" s="2" customFormat="1" ht="12.75" customHeight="1">
      <c r="C144" s="39"/>
      <c r="D144" s="39"/>
      <c r="E144" s="39"/>
      <c r="F144" s="39"/>
      <c r="G144" s="39"/>
    </row>
    <row r="145" spans="3:7" s="2" customFormat="1" ht="12.75" customHeight="1">
      <c r="C145" s="39"/>
      <c r="D145" s="39"/>
      <c r="E145" s="39"/>
      <c r="F145" s="39"/>
      <c r="G145" s="39"/>
    </row>
    <row r="146" spans="3:7" s="2" customFormat="1" ht="12.75" customHeight="1">
      <c r="C146" s="39"/>
      <c r="D146" s="39"/>
      <c r="E146" s="39"/>
      <c r="F146" s="39"/>
      <c r="G146" s="39"/>
    </row>
    <row r="147" spans="3:7" s="2" customFormat="1" ht="12.75" customHeight="1">
      <c r="C147" s="39"/>
      <c r="D147" s="39"/>
      <c r="E147" s="39"/>
      <c r="F147" s="39"/>
      <c r="G147" s="39"/>
    </row>
    <row r="148" spans="3:7" s="2" customFormat="1" ht="12.75" customHeight="1">
      <c r="C148" s="39"/>
      <c r="D148" s="39"/>
      <c r="E148" s="39"/>
      <c r="F148" s="39"/>
      <c r="G148" s="39"/>
    </row>
    <row r="149" spans="3:7" s="2" customFormat="1" ht="12.75" customHeight="1">
      <c r="C149" s="39"/>
      <c r="D149" s="39"/>
      <c r="E149" s="39"/>
      <c r="F149" s="39"/>
      <c r="G149" s="39"/>
    </row>
    <row r="150" spans="3:7" s="2" customFormat="1" ht="12.75" customHeight="1">
      <c r="C150" s="39"/>
      <c r="D150" s="39"/>
      <c r="E150" s="39"/>
      <c r="F150" s="39"/>
      <c r="G150" s="39"/>
    </row>
    <row r="151" spans="3:7" s="2" customFormat="1" ht="12.75" customHeight="1">
      <c r="C151" s="39"/>
      <c r="D151" s="39"/>
      <c r="E151" s="39"/>
      <c r="F151" s="39"/>
      <c r="G151" s="39"/>
    </row>
    <row r="152" spans="3:7" s="2" customFormat="1" ht="12.75" customHeight="1">
      <c r="C152" s="39"/>
      <c r="D152" s="39"/>
      <c r="E152" s="39"/>
      <c r="F152" s="39"/>
      <c r="G152" s="39"/>
    </row>
    <row r="153" spans="3:7" s="2" customFormat="1" ht="12.75" customHeight="1">
      <c r="C153" s="39"/>
      <c r="D153" s="39"/>
      <c r="E153" s="39"/>
      <c r="F153" s="39"/>
      <c r="G153" s="39"/>
    </row>
    <row r="154" spans="3:7" s="2" customFormat="1" ht="12.75" customHeight="1">
      <c r="C154" s="39"/>
      <c r="D154" s="39"/>
      <c r="E154" s="39"/>
      <c r="F154" s="39"/>
      <c r="G154" s="39"/>
    </row>
    <row r="155" spans="3:7" s="2" customFormat="1" ht="12.75" customHeight="1">
      <c r="C155" s="39"/>
      <c r="D155" s="39"/>
      <c r="E155" s="39"/>
      <c r="F155" s="39"/>
      <c r="G155" s="39"/>
    </row>
    <row r="156" spans="3:7" s="2" customFormat="1" ht="12.75" customHeight="1">
      <c r="C156" s="39"/>
      <c r="D156" s="39"/>
      <c r="E156" s="39"/>
      <c r="F156" s="39"/>
      <c r="G156" s="39"/>
    </row>
    <row r="157" spans="3:7" s="2" customFormat="1" ht="12.75" customHeight="1">
      <c r="C157" s="39"/>
      <c r="D157" s="39"/>
      <c r="E157" s="39"/>
      <c r="F157" s="39"/>
      <c r="G157" s="39"/>
    </row>
    <row r="158" spans="3:7" s="2" customFormat="1" ht="12.75" customHeight="1">
      <c r="C158" s="39"/>
      <c r="D158" s="39"/>
      <c r="E158" s="39"/>
      <c r="F158" s="39"/>
      <c r="G158" s="39"/>
    </row>
    <row r="159" spans="3:7" s="2" customFormat="1" ht="12.75" customHeight="1">
      <c r="C159" s="39"/>
      <c r="D159" s="39"/>
      <c r="E159" s="39"/>
      <c r="F159" s="39"/>
      <c r="G159" s="39"/>
    </row>
    <row r="160" spans="3:7" s="2" customFormat="1" ht="12.75" customHeight="1">
      <c r="C160" s="39"/>
      <c r="D160" s="39"/>
      <c r="E160" s="39"/>
      <c r="F160" s="39"/>
      <c r="G160" s="39"/>
    </row>
    <row r="161" spans="3:7" s="2" customFormat="1" ht="12.75" customHeight="1">
      <c r="C161" s="39"/>
      <c r="D161" s="39"/>
      <c r="E161" s="39"/>
      <c r="F161" s="39"/>
      <c r="G161" s="39"/>
    </row>
    <row r="162" spans="3:7" s="2" customFormat="1" ht="12.75" customHeight="1">
      <c r="C162" s="39"/>
      <c r="D162" s="39"/>
      <c r="E162" s="39"/>
      <c r="F162" s="39"/>
      <c r="G162" s="39"/>
    </row>
    <row r="163" spans="3:8" s="2" customFormat="1" ht="12.75" customHeight="1">
      <c r="C163" s="39"/>
      <c r="D163" s="44"/>
      <c r="E163" s="39"/>
      <c r="F163" s="39"/>
      <c r="G163" s="39"/>
      <c r="H163" s="1"/>
    </row>
    <row r="164" spans="3:8" s="2" customFormat="1" ht="12.75" customHeight="1">
      <c r="C164" s="39"/>
      <c r="D164" s="44"/>
      <c r="E164" s="39"/>
      <c r="F164" s="39"/>
      <c r="G164" s="39"/>
      <c r="H164" s="1"/>
    </row>
    <row r="165" spans="3:8" s="2" customFormat="1" ht="12.75" customHeight="1">
      <c r="C165" s="39"/>
      <c r="D165" s="44"/>
      <c r="E165" s="39"/>
      <c r="F165" s="39"/>
      <c r="G165" s="39"/>
      <c r="H165" s="1"/>
    </row>
    <row r="166" spans="3:8" s="2" customFormat="1" ht="12.75" customHeight="1">
      <c r="C166" s="39"/>
      <c r="D166" s="44"/>
      <c r="E166" s="39"/>
      <c r="F166" s="39"/>
      <c r="G166" s="39"/>
      <c r="H166" s="1"/>
    </row>
    <row r="167" spans="3:8" s="2" customFormat="1" ht="12.75" customHeight="1">
      <c r="C167" s="39"/>
      <c r="D167" s="44"/>
      <c r="E167" s="39"/>
      <c r="F167" s="39"/>
      <c r="G167" s="39"/>
      <c r="H167" s="1"/>
    </row>
    <row r="168" spans="3:8" s="2" customFormat="1" ht="12.75" customHeight="1">
      <c r="C168" s="39"/>
      <c r="D168" s="44"/>
      <c r="E168" s="39"/>
      <c r="F168" s="39"/>
      <c r="G168" s="39"/>
      <c r="H168" s="1"/>
    </row>
    <row r="169" spans="3:8" s="2" customFormat="1" ht="12.75" customHeight="1">
      <c r="C169" s="39"/>
      <c r="D169" s="44"/>
      <c r="E169" s="39"/>
      <c r="F169" s="39"/>
      <c r="G169" s="39"/>
      <c r="H169" s="1"/>
    </row>
    <row r="170" spans="3:8" s="2" customFormat="1" ht="12.75" customHeight="1">
      <c r="C170" s="39"/>
      <c r="D170" s="44"/>
      <c r="E170" s="39"/>
      <c r="F170" s="39"/>
      <c r="G170" s="39"/>
      <c r="H170" s="1"/>
    </row>
    <row r="171" spans="3:8" s="2" customFormat="1" ht="12.75" customHeight="1">
      <c r="C171" s="39"/>
      <c r="D171" s="44"/>
      <c r="E171" s="39"/>
      <c r="F171" s="39"/>
      <c r="G171" s="39"/>
      <c r="H171" s="1"/>
    </row>
  </sheetData>
  <sheetProtection/>
  <mergeCells count="3">
    <mergeCell ref="A6:G6"/>
    <mergeCell ref="A5:N5"/>
    <mergeCell ref="A4:N4"/>
  </mergeCells>
  <printOptions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4:N164"/>
  <sheetViews>
    <sheetView zoomScale="75" zoomScaleNormal="75" zoomScalePageLayoutView="0" workbookViewId="0" topLeftCell="A13">
      <selection activeCell="G37" sqref="G37"/>
    </sheetView>
  </sheetViews>
  <sheetFormatPr defaultColWidth="9.140625" defaultRowHeight="12.75"/>
  <cols>
    <col min="1" max="1" width="6.7109375" style="1" customWidth="1"/>
    <col min="2" max="2" width="34.57421875" style="1" customWidth="1"/>
    <col min="3" max="3" width="14.140625" style="44" customWidth="1"/>
    <col min="4" max="4" width="14.00390625" style="44" customWidth="1"/>
    <col min="5" max="5" width="15.140625" style="44" customWidth="1"/>
    <col min="6" max="6" width="13.57421875" style="44" customWidth="1"/>
    <col min="7" max="7" width="13.28125" style="44" customWidth="1"/>
    <col min="8" max="8" width="13.421875" style="44" customWidth="1"/>
    <col min="9" max="9" width="15.421875" style="1" customWidth="1"/>
    <col min="10" max="10" width="14.8515625" style="1" customWidth="1"/>
    <col min="11" max="11" width="15.421875" style="1" customWidth="1"/>
    <col min="12" max="16384" width="9.140625" style="1" customWidth="1"/>
  </cols>
  <sheetData>
    <row r="4" spans="1:14" ht="15.75" customHeight="1">
      <c r="A4" s="61" t="s">
        <v>36</v>
      </c>
      <c r="B4" s="61"/>
      <c r="C4" s="63"/>
      <c r="D4" s="61"/>
      <c r="E4" s="63"/>
      <c r="F4" s="63"/>
      <c r="G4" s="63"/>
      <c r="H4" s="61"/>
      <c r="I4" s="61"/>
      <c r="J4" s="61"/>
      <c r="K4" s="63"/>
      <c r="L4" s="63"/>
      <c r="M4" s="63"/>
      <c r="N4" s="63"/>
    </row>
    <row r="5" spans="1:14" ht="19.5" customHeight="1">
      <c r="A5" s="60" t="s">
        <v>153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2.75">
      <c r="A6" s="67"/>
      <c r="B6" s="67"/>
      <c r="C6" s="67"/>
      <c r="D6" s="67"/>
      <c r="E6" s="67"/>
      <c r="F6" s="67"/>
      <c r="G6" s="45"/>
      <c r="H6" s="45"/>
      <c r="N6" s="5" t="s">
        <v>88</v>
      </c>
    </row>
    <row r="7" spans="1:14" ht="54.75" customHeight="1">
      <c r="A7" s="10" t="s">
        <v>1</v>
      </c>
      <c r="B7" s="10" t="s">
        <v>2</v>
      </c>
      <c r="C7" s="40" t="s">
        <v>135</v>
      </c>
      <c r="D7" s="40" t="s">
        <v>85</v>
      </c>
      <c r="E7" s="40" t="s">
        <v>136</v>
      </c>
      <c r="F7" s="40" t="s">
        <v>142</v>
      </c>
      <c r="G7" s="40" t="s">
        <v>143</v>
      </c>
      <c r="H7" s="40" t="s">
        <v>66</v>
      </c>
      <c r="I7" s="10" t="s">
        <v>86</v>
      </c>
      <c r="J7" s="10" t="s">
        <v>87</v>
      </c>
      <c r="K7" s="10" t="s">
        <v>144</v>
      </c>
      <c r="L7" s="10" t="s">
        <v>137</v>
      </c>
      <c r="M7" s="10" t="s">
        <v>138</v>
      </c>
      <c r="N7" s="10" t="s">
        <v>154</v>
      </c>
    </row>
    <row r="8" spans="1:14" ht="12.75">
      <c r="A8" s="15" t="s">
        <v>67</v>
      </c>
      <c r="B8" s="15" t="s">
        <v>68</v>
      </c>
      <c r="C8" s="41" t="s">
        <v>69</v>
      </c>
      <c r="D8" s="41" t="s">
        <v>70</v>
      </c>
      <c r="E8" s="41" t="s">
        <v>71</v>
      </c>
      <c r="F8" s="41" t="s">
        <v>72</v>
      </c>
      <c r="G8" s="41" t="s">
        <v>73</v>
      </c>
      <c r="H8" s="41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4" s="2" customFormat="1" ht="47.25">
      <c r="A9" s="8" t="s">
        <v>3</v>
      </c>
      <c r="B9" s="9" t="s">
        <v>115</v>
      </c>
      <c r="C9" s="37">
        <v>304600</v>
      </c>
      <c r="D9" s="37">
        <v>0</v>
      </c>
      <c r="E9" s="37">
        <v>259520</v>
      </c>
      <c r="F9" s="37">
        <v>163081.07</v>
      </c>
      <c r="G9" s="37">
        <v>163081.07</v>
      </c>
      <c r="H9" s="38">
        <f>G9/G33*100</f>
        <v>8.943998688924133</v>
      </c>
      <c r="I9" s="16">
        <f>G9-C9</f>
        <v>-141518.93</v>
      </c>
      <c r="J9" s="16">
        <f>G9-E9</f>
        <v>-96438.93</v>
      </c>
      <c r="K9" s="16">
        <f>G9-F9</f>
        <v>0</v>
      </c>
      <c r="L9" s="13">
        <f>G9/C9*100</f>
        <v>53.53941891004597</v>
      </c>
      <c r="M9" s="13">
        <f>G9/E9*100</f>
        <v>62.8394998458693</v>
      </c>
      <c r="N9" s="13">
        <f>G9/F9*100</f>
        <v>100</v>
      </c>
    </row>
    <row r="10" spans="1:14" s="2" customFormat="1" ht="94.5">
      <c r="A10" s="8" t="s">
        <v>4</v>
      </c>
      <c r="B10" s="9" t="s">
        <v>116</v>
      </c>
      <c r="C10" s="37">
        <v>1677940</v>
      </c>
      <c r="D10" s="37">
        <f>E10-C10</f>
        <v>89477.93999999994</v>
      </c>
      <c r="E10" s="37">
        <v>1767417.94</v>
      </c>
      <c r="F10" s="37">
        <v>827814.51</v>
      </c>
      <c r="G10" s="37">
        <v>827714.51</v>
      </c>
      <c r="H10" s="38">
        <f>G10/G33*100</f>
        <v>45.39507554275601</v>
      </c>
      <c r="I10" s="16">
        <f aca="true" t="shared" si="0" ref="I10:I33">G10-C10</f>
        <v>-850225.49</v>
      </c>
      <c r="J10" s="16">
        <f aca="true" t="shared" si="1" ref="J10:J33">G10-E10</f>
        <v>-939703.4299999999</v>
      </c>
      <c r="K10" s="16">
        <f aca="true" t="shared" si="2" ref="K10:K33">G10-F10</f>
        <v>-100</v>
      </c>
      <c r="L10" s="13">
        <f aca="true" t="shared" si="3" ref="L10:L33">G10/C10*100</f>
        <v>49.32920783818253</v>
      </c>
      <c r="M10" s="13">
        <f aca="true" t="shared" si="4" ref="M10:M33">G10/E10*100</f>
        <v>46.83184951715496</v>
      </c>
      <c r="N10" s="13">
        <f aca="true" t="shared" si="5" ref="N10:N33">G10/F10*100</f>
        <v>99.98791999913121</v>
      </c>
    </row>
    <row r="11" spans="1:14" s="2" customFormat="1" ht="31.5">
      <c r="A11" s="8" t="s">
        <v>5</v>
      </c>
      <c r="B11" s="9" t="s">
        <v>6</v>
      </c>
      <c r="C11" s="37">
        <v>105500</v>
      </c>
      <c r="D11" s="37">
        <f>E11-C11</f>
        <v>0</v>
      </c>
      <c r="E11" s="37">
        <v>105500</v>
      </c>
      <c r="F11" s="37">
        <v>0</v>
      </c>
      <c r="G11" s="37">
        <v>0</v>
      </c>
      <c r="H11" s="38">
        <f>G11/G33*100</f>
        <v>0</v>
      </c>
      <c r="I11" s="16">
        <f t="shared" si="0"/>
        <v>-105500</v>
      </c>
      <c r="J11" s="16">
        <f t="shared" si="1"/>
        <v>-105500</v>
      </c>
      <c r="K11" s="16">
        <f t="shared" si="2"/>
        <v>0</v>
      </c>
      <c r="L11" s="13">
        <f t="shared" si="3"/>
        <v>0</v>
      </c>
      <c r="M11" s="13">
        <f t="shared" si="4"/>
        <v>0</v>
      </c>
      <c r="N11" s="13" t="e">
        <f t="shared" si="5"/>
        <v>#DIV/0!</v>
      </c>
    </row>
    <row r="12" spans="1:14" s="2" customFormat="1" ht="15.75">
      <c r="A12" s="8" t="s">
        <v>93</v>
      </c>
      <c r="B12" s="9" t="s">
        <v>7</v>
      </c>
      <c r="C12" s="37">
        <v>1000</v>
      </c>
      <c r="D12" s="37">
        <f>E12-C12</f>
        <v>0</v>
      </c>
      <c r="E12" s="37">
        <v>1000</v>
      </c>
      <c r="F12" s="37">
        <v>0</v>
      </c>
      <c r="G12" s="37">
        <v>0</v>
      </c>
      <c r="H12" s="38">
        <f>G12/G33*100</f>
        <v>0</v>
      </c>
      <c r="I12" s="16">
        <f t="shared" si="0"/>
        <v>-1000</v>
      </c>
      <c r="J12" s="16">
        <f t="shared" si="1"/>
        <v>-1000</v>
      </c>
      <c r="K12" s="16">
        <f t="shared" si="2"/>
        <v>0</v>
      </c>
      <c r="L12" s="13">
        <f t="shared" si="3"/>
        <v>0</v>
      </c>
      <c r="M12" s="13">
        <f t="shared" si="4"/>
        <v>0</v>
      </c>
      <c r="N12" s="13" t="e">
        <f t="shared" si="5"/>
        <v>#DIV/0!</v>
      </c>
    </row>
    <row r="13" spans="1:14" s="2" customFormat="1" ht="31.5">
      <c r="A13" s="8" t="s">
        <v>98</v>
      </c>
      <c r="B13" s="9" t="s">
        <v>8</v>
      </c>
      <c r="C13" s="37">
        <v>31000</v>
      </c>
      <c r="D13" s="37">
        <f>E13-C13</f>
        <v>55080</v>
      </c>
      <c r="E13" s="37">
        <v>86080</v>
      </c>
      <c r="F13" s="37">
        <v>0</v>
      </c>
      <c r="G13" s="37">
        <v>0</v>
      </c>
      <c r="H13" s="38">
        <f>G13/G33*100</f>
        <v>0</v>
      </c>
      <c r="I13" s="16">
        <f>G13-C13</f>
        <v>-31000</v>
      </c>
      <c r="J13" s="16">
        <f t="shared" si="1"/>
        <v>-86080</v>
      </c>
      <c r="K13" s="16">
        <f>G13-F13</f>
        <v>0</v>
      </c>
      <c r="L13" s="13">
        <f>G13/C13*100</f>
        <v>0</v>
      </c>
      <c r="M13" s="13">
        <f t="shared" si="4"/>
        <v>0</v>
      </c>
      <c r="N13" s="13" t="e">
        <f>G13/F13*100</f>
        <v>#DIV/0!</v>
      </c>
    </row>
    <row r="14" spans="1:14" s="3" customFormat="1" ht="31.5">
      <c r="A14" s="6" t="s">
        <v>37</v>
      </c>
      <c r="B14" s="7" t="s">
        <v>38</v>
      </c>
      <c r="C14" s="42">
        <f>SUM(C9:C13)</f>
        <v>2120040</v>
      </c>
      <c r="D14" s="42">
        <f>SUM(D9:D13)</f>
        <v>144557.93999999994</v>
      </c>
      <c r="E14" s="42">
        <f>SUM(E9:E13)</f>
        <v>2219517.94</v>
      </c>
      <c r="F14" s="42">
        <f>SUM(F9:F13)</f>
        <v>990895.5800000001</v>
      </c>
      <c r="G14" s="42">
        <f>SUM(G9:G13)</f>
        <v>990795.5800000001</v>
      </c>
      <c r="H14" s="47">
        <f>G14/G33*100</f>
        <v>54.33907423168015</v>
      </c>
      <c r="I14" s="17">
        <f t="shared" si="0"/>
        <v>-1129244.42</v>
      </c>
      <c r="J14" s="17">
        <f t="shared" si="1"/>
        <v>-1228722.3599999999</v>
      </c>
      <c r="K14" s="17">
        <f t="shared" si="2"/>
        <v>-100</v>
      </c>
      <c r="L14" s="14">
        <f t="shared" si="3"/>
        <v>46.73475877813627</v>
      </c>
      <c r="M14" s="14">
        <f t="shared" si="4"/>
        <v>44.64012487324162</v>
      </c>
      <c r="N14" s="14">
        <f t="shared" si="5"/>
        <v>99.98990811927932</v>
      </c>
    </row>
    <row r="15" spans="1:14" s="3" customFormat="1" ht="31.5">
      <c r="A15" s="8" t="s">
        <v>63</v>
      </c>
      <c r="B15" s="9" t="s">
        <v>60</v>
      </c>
      <c r="C15" s="37">
        <v>79200</v>
      </c>
      <c r="D15" s="37">
        <f>E15-C15</f>
        <v>0</v>
      </c>
      <c r="E15" s="37">
        <v>79200</v>
      </c>
      <c r="F15" s="37">
        <v>39600</v>
      </c>
      <c r="G15" s="37">
        <v>25799.05</v>
      </c>
      <c r="H15" s="38">
        <f>G15/G33*100</f>
        <v>1.4149200111054467</v>
      </c>
      <c r="I15" s="16">
        <f t="shared" si="0"/>
        <v>-53400.95</v>
      </c>
      <c r="J15" s="16">
        <f t="shared" si="1"/>
        <v>-53400.95</v>
      </c>
      <c r="K15" s="16">
        <f t="shared" si="2"/>
        <v>-13800.95</v>
      </c>
      <c r="L15" s="13">
        <f t="shared" si="3"/>
        <v>32.57455808080808</v>
      </c>
      <c r="M15" s="13">
        <f t="shared" si="4"/>
        <v>32.57455808080808</v>
      </c>
      <c r="N15" s="13">
        <f t="shared" si="5"/>
        <v>65.14911616161616</v>
      </c>
    </row>
    <row r="16" spans="1:14" s="3" customFormat="1" ht="15.75">
      <c r="A16" s="6" t="s">
        <v>39</v>
      </c>
      <c r="B16" s="7" t="s">
        <v>40</v>
      </c>
      <c r="C16" s="42">
        <f>C15</f>
        <v>79200</v>
      </c>
      <c r="D16" s="42">
        <f>D15</f>
        <v>0</v>
      </c>
      <c r="E16" s="42">
        <f>E15</f>
        <v>79200</v>
      </c>
      <c r="F16" s="42">
        <f>F15</f>
        <v>39600</v>
      </c>
      <c r="G16" s="42">
        <f>G15</f>
        <v>25799.05</v>
      </c>
      <c r="H16" s="47">
        <f>G16/G33*100</f>
        <v>1.4149200111054467</v>
      </c>
      <c r="I16" s="17">
        <f t="shared" si="0"/>
        <v>-53400.95</v>
      </c>
      <c r="J16" s="17">
        <f t="shared" si="1"/>
        <v>-53400.95</v>
      </c>
      <c r="K16" s="17">
        <f t="shared" si="2"/>
        <v>-13800.95</v>
      </c>
      <c r="L16" s="14">
        <f t="shared" si="3"/>
        <v>32.57455808080808</v>
      </c>
      <c r="M16" s="14">
        <f t="shared" si="4"/>
        <v>32.57455808080808</v>
      </c>
      <c r="N16" s="14">
        <f t="shared" si="5"/>
        <v>65.14911616161616</v>
      </c>
    </row>
    <row r="17" spans="1:14" s="2" customFormat="1" ht="31.5">
      <c r="A17" s="8" t="s">
        <v>9</v>
      </c>
      <c r="B17" s="9" t="s">
        <v>117</v>
      </c>
      <c r="C17" s="37">
        <v>10000</v>
      </c>
      <c r="D17" s="37">
        <f>E17-C17</f>
        <v>0</v>
      </c>
      <c r="E17" s="37">
        <v>10000</v>
      </c>
      <c r="F17" s="37">
        <v>0</v>
      </c>
      <c r="G17" s="37">
        <v>0</v>
      </c>
      <c r="H17" s="38">
        <f>G17/G33*100</f>
        <v>0</v>
      </c>
      <c r="I17" s="16">
        <f>G17-C17</f>
        <v>-10000</v>
      </c>
      <c r="J17" s="16">
        <f t="shared" si="1"/>
        <v>-10000</v>
      </c>
      <c r="K17" s="16">
        <f t="shared" si="2"/>
        <v>0</v>
      </c>
      <c r="L17" s="13">
        <f t="shared" si="3"/>
        <v>0</v>
      </c>
      <c r="M17" s="13">
        <f t="shared" si="4"/>
        <v>0</v>
      </c>
      <c r="N17" s="13" t="e">
        <f t="shared" si="5"/>
        <v>#DIV/0!</v>
      </c>
    </row>
    <row r="18" spans="1:14" s="2" customFormat="1" ht="63">
      <c r="A18" s="8" t="s">
        <v>89</v>
      </c>
      <c r="B18" s="36" t="s">
        <v>62</v>
      </c>
      <c r="C18" s="37">
        <v>1000</v>
      </c>
      <c r="D18" s="37">
        <f>E18-C18</f>
        <v>0</v>
      </c>
      <c r="E18" s="37">
        <v>1000</v>
      </c>
      <c r="F18" s="37">
        <v>0</v>
      </c>
      <c r="G18" s="37">
        <v>0</v>
      </c>
      <c r="H18" s="38">
        <f>G18/G33*100</f>
        <v>0</v>
      </c>
      <c r="I18" s="16">
        <f>G18-C18</f>
        <v>-1000</v>
      </c>
      <c r="J18" s="16">
        <f t="shared" si="1"/>
        <v>-1000</v>
      </c>
      <c r="K18" s="16">
        <f t="shared" si="2"/>
        <v>0</v>
      </c>
      <c r="L18" s="13">
        <f t="shared" si="3"/>
        <v>0</v>
      </c>
      <c r="M18" s="13">
        <f t="shared" si="4"/>
        <v>0</v>
      </c>
      <c r="N18" s="13" t="e">
        <f t="shared" si="5"/>
        <v>#DIV/0!</v>
      </c>
    </row>
    <row r="19" spans="1:14" s="3" customFormat="1" ht="47.25">
      <c r="A19" s="6" t="s">
        <v>41</v>
      </c>
      <c r="B19" s="7" t="s">
        <v>42</v>
      </c>
      <c r="C19" s="42">
        <f>C17</f>
        <v>10000</v>
      </c>
      <c r="D19" s="42">
        <f>SUM(D17:D17)</f>
        <v>0</v>
      </c>
      <c r="E19" s="42">
        <f>SUM(E17:E18)</f>
        <v>11000</v>
      </c>
      <c r="F19" s="42">
        <f>SUM(F17:F17)</f>
        <v>0</v>
      </c>
      <c r="G19" s="42">
        <f>SUM(G17:G17)</f>
        <v>0</v>
      </c>
      <c r="H19" s="47">
        <f>G19/G33*100</f>
        <v>0</v>
      </c>
      <c r="I19" s="17">
        <f t="shared" si="0"/>
        <v>-10000</v>
      </c>
      <c r="J19" s="17">
        <f t="shared" si="1"/>
        <v>-11000</v>
      </c>
      <c r="K19" s="17">
        <f t="shared" si="2"/>
        <v>0</v>
      </c>
      <c r="L19" s="14">
        <f t="shared" si="3"/>
        <v>0</v>
      </c>
      <c r="M19" s="14">
        <f t="shared" si="4"/>
        <v>0</v>
      </c>
      <c r="N19" s="14" t="e">
        <f t="shared" si="5"/>
        <v>#DIV/0!</v>
      </c>
    </row>
    <row r="20" spans="1:14" s="2" customFormat="1" ht="15.75">
      <c r="A20" s="8" t="s">
        <v>90</v>
      </c>
      <c r="B20" s="9" t="s">
        <v>92</v>
      </c>
      <c r="C20" s="37">
        <v>279200</v>
      </c>
      <c r="D20" s="37">
        <f>E20-C20</f>
        <v>206310.14</v>
      </c>
      <c r="E20" s="37">
        <v>485510.14</v>
      </c>
      <c r="F20" s="37">
        <v>300230</v>
      </c>
      <c r="G20" s="37">
        <v>119450</v>
      </c>
      <c r="H20" s="38">
        <f>G20/G33*100</f>
        <v>6.551101506704534</v>
      </c>
      <c r="I20" s="16">
        <f t="shared" si="0"/>
        <v>-159750</v>
      </c>
      <c r="J20" s="16">
        <f t="shared" si="1"/>
        <v>-366060.14</v>
      </c>
      <c r="K20" s="16">
        <f t="shared" si="2"/>
        <v>-180780</v>
      </c>
      <c r="L20" s="13">
        <f t="shared" si="3"/>
        <v>42.78295128939828</v>
      </c>
      <c r="M20" s="13">
        <f t="shared" si="4"/>
        <v>24.602987694551548</v>
      </c>
      <c r="N20" s="13">
        <f t="shared" si="5"/>
        <v>39.78616394097858</v>
      </c>
    </row>
    <row r="21" spans="1:14" s="2" customFormat="1" ht="31.5" hidden="1">
      <c r="A21" s="8" t="s">
        <v>91</v>
      </c>
      <c r="B21" s="9" t="s">
        <v>14</v>
      </c>
      <c r="C21" s="37">
        <v>0</v>
      </c>
      <c r="D21" s="37">
        <f>E21-C21</f>
        <v>0</v>
      </c>
      <c r="E21" s="37">
        <v>0</v>
      </c>
      <c r="F21" s="37">
        <v>0</v>
      </c>
      <c r="G21" s="37">
        <v>0</v>
      </c>
      <c r="H21" s="38">
        <f>G21/G33*100</f>
        <v>0</v>
      </c>
      <c r="I21" s="16">
        <f t="shared" si="0"/>
        <v>0</v>
      </c>
      <c r="J21" s="16">
        <f t="shared" si="1"/>
        <v>0</v>
      </c>
      <c r="K21" s="16">
        <f t="shared" si="2"/>
        <v>0</v>
      </c>
      <c r="L21" s="13">
        <v>0</v>
      </c>
      <c r="M21" s="13" t="e">
        <f t="shared" si="4"/>
        <v>#DIV/0!</v>
      </c>
      <c r="N21" s="13" t="e">
        <f t="shared" si="5"/>
        <v>#DIV/0!</v>
      </c>
    </row>
    <row r="22" spans="1:14" s="3" customFormat="1" ht="15.75">
      <c r="A22" s="6" t="s">
        <v>43</v>
      </c>
      <c r="B22" s="7" t="s">
        <v>44</v>
      </c>
      <c r="C22" s="42">
        <f>C20+C21</f>
        <v>279200</v>
      </c>
      <c r="D22" s="42">
        <f>SUM(D20:D21)</f>
        <v>206310.14</v>
      </c>
      <c r="E22" s="42">
        <f>SUM(E20:E21)</f>
        <v>485510.14</v>
      </c>
      <c r="F22" s="42">
        <f>SUM(F20:F21)</f>
        <v>300230</v>
      </c>
      <c r="G22" s="42">
        <f>SUM(G20:G21)</f>
        <v>119450</v>
      </c>
      <c r="H22" s="47">
        <f>G22/G33*100</f>
        <v>6.551101506704534</v>
      </c>
      <c r="I22" s="17">
        <f t="shared" si="0"/>
        <v>-159750</v>
      </c>
      <c r="J22" s="17">
        <f t="shared" si="1"/>
        <v>-366060.14</v>
      </c>
      <c r="K22" s="17">
        <f t="shared" si="2"/>
        <v>-180780</v>
      </c>
      <c r="L22" s="14">
        <f t="shared" si="3"/>
        <v>42.78295128939828</v>
      </c>
      <c r="M22" s="14">
        <f t="shared" si="4"/>
        <v>24.602987694551548</v>
      </c>
      <c r="N22" s="14">
        <f t="shared" si="5"/>
        <v>39.78616394097858</v>
      </c>
    </row>
    <row r="23" spans="1:14" s="2" customFormat="1" ht="15.75">
      <c r="A23" s="8" t="s">
        <v>17</v>
      </c>
      <c r="B23" s="9" t="s">
        <v>18</v>
      </c>
      <c r="C23" s="37">
        <v>0</v>
      </c>
      <c r="D23" s="37">
        <f>E23-C23</f>
        <v>190000</v>
      </c>
      <c r="E23" s="37">
        <v>190000</v>
      </c>
      <c r="F23" s="37">
        <v>190000</v>
      </c>
      <c r="G23" s="37">
        <v>190000</v>
      </c>
      <c r="H23" s="38">
        <f>G23/G33*100</f>
        <v>10.420337264745596</v>
      </c>
      <c r="I23" s="16">
        <f>G23-C23</f>
        <v>190000</v>
      </c>
      <c r="J23" s="16">
        <f>G23-E23</f>
        <v>0</v>
      </c>
      <c r="K23" s="16">
        <f>G23-F23</f>
        <v>0</v>
      </c>
      <c r="L23" s="13">
        <v>0</v>
      </c>
      <c r="M23" s="13">
        <f t="shared" si="4"/>
        <v>100</v>
      </c>
      <c r="N23" s="13">
        <f t="shared" si="5"/>
        <v>100</v>
      </c>
    </row>
    <row r="24" spans="1:14" s="2" customFormat="1" ht="15.75">
      <c r="A24" s="8" t="s">
        <v>82</v>
      </c>
      <c r="B24" s="9" t="s">
        <v>83</v>
      </c>
      <c r="C24" s="37">
        <v>45000</v>
      </c>
      <c r="D24" s="37">
        <f>E24-C24</f>
        <v>2000</v>
      </c>
      <c r="E24" s="37">
        <v>47000</v>
      </c>
      <c r="F24" s="37">
        <v>25279.85</v>
      </c>
      <c r="G24" s="37">
        <v>25279.85</v>
      </c>
      <c r="H24" s="38">
        <f>G24/G33*100</f>
        <v>1.386445068432521</v>
      </c>
      <c r="I24" s="16">
        <f t="shared" si="0"/>
        <v>-19720.15</v>
      </c>
      <c r="J24" s="16">
        <f t="shared" si="1"/>
        <v>-21720.15</v>
      </c>
      <c r="K24" s="16">
        <f t="shared" si="2"/>
        <v>0</v>
      </c>
      <c r="L24" s="13">
        <f t="shared" si="3"/>
        <v>56.17744444444445</v>
      </c>
      <c r="M24" s="13">
        <f t="shared" si="4"/>
        <v>53.78691489361702</v>
      </c>
      <c r="N24" s="13">
        <f t="shared" si="5"/>
        <v>100</v>
      </c>
    </row>
    <row r="25" spans="1:14" s="3" customFormat="1" ht="31.5">
      <c r="A25" s="6" t="s">
        <v>45</v>
      </c>
      <c r="B25" s="7" t="s">
        <v>46</v>
      </c>
      <c r="C25" s="42">
        <f>C23+C24</f>
        <v>45000</v>
      </c>
      <c r="D25" s="42">
        <f>SUM(D23:D24)</f>
        <v>192000</v>
      </c>
      <c r="E25" s="42">
        <f>SUM(E23:E24)</f>
        <v>237000</v>
      </c>
      <c r="F25" s="42">
        <f>SUM(F23:F24)</f>
        <v>215279.85</v>
      </c>
      <c r="G25" s="42">
        <f>SUM(G23:G24)</f>
        <v>215279.85</v>
      </c>
      <c r="H25" s="47">
        <f>G25/G33*100</f>
        <v>11.806782333178118</v>
      </c>
      <c r="I25" s="17">
        <f t="shared" si="0"/>
        <v>170279.85</v>
      </c>
      <c r="J25" s="17">
        <f t="shared" si="1"/>
        <v>-21720.149999999994</v>
      </c>
      <c r="K25" s="17">
        <f t="shared" si="2"/>
        <v>0</v>
      </c>
      <c r="L25" s="14">
        <f t="shared" si="3"/>
        <v>478.3996666666667</v>
      </c>
      <c r="M25" s="14">
        <f t="shared" si="4"/>
        <v>90.83537974683544</v>
      </c>
      <c r="N25" s="14">
        <f t="shared" si="5"/>
        <v>100</v>
      </c>
    </row>
    <row r="26" spans="1:14" s="2" customFormat="1" ht="15.75">
      <c r="A26" s="8" t="s">
        <v>27</v>
      </c>
      <c r="B26" s="9" t="s">
        <v>28</v>
      </c>
      <c r="C26" s="37">
        <v>771960</v>
      </c>
      <c r="D26" s="37">
        <f>E26-C26</f>
        <v>11200</v>
      </c>
      <c r="E26" s="37">
        <v>783160</v>
      </c>
      <c r="F26" s="37">
        <v>442998.05</v>
      </c>
      <c r="G26" s="37">
        <v>442998.05</v>
      </c>
      <c r="H26" s="38">
        <f>G26/G33*100</f>
        <v>24.295732045392807</v>
      </c>
      <c r="I26" s="16">
        <f t="shared" si="0"/>
        <v>-328961.95</v>
      </c>
      <c r="J26" s="16">
        <f t="shared" si="1"/>
        <v>-340161.95</v>
      </c>
      <c r="K26" s="16">
        <f t="shared" si="2"/>
        <v>0</v>
      </c>
      <c r="L26" s="13">
        <f t="shared" si="3"/>
        <v>57.38614047359967</v>
      </c>
      <c r="M26" s="13">
        <f t="shared" si="4"/>
        <v>56.56545916543235</v>
      </c>
      <c r="N26" s="13">
        <f t="shared" si="5"/>
        <v>100</v>
      </c>
    </row>
    <row r="27" spans="1:14" s="3" customFormat="1" ht="15.75">
      <c r="A27" s="6" t="s">
        <v>51</v>
      </c>
      <c r="B27" s="7" t="s">
        <v>28</v>
      </c>
      <c r="C27" s="42">
        <f>C26</f>
        <v>771960</v>
      </c>
      <c r="D27" s="42">
        <f>SUM(D26:D26)</f>
        <v>11200</v>
      </c>
      <c r="E27" s="42">
        <f>SUM(E26:E26)</f>
        <v>783160</v>
      </c>
      <c r="F27" s="42">
        <f>SUM(F26:F26)</f>
        <v>442998.05</v>
      </c>
      <c r="G27" s="42">
        <f>SUM(G26:G26)</f>
        <v>442998.05</v>
      </c>
      <c r="H27" s="47">
        <f>G27/G33*100</f>
        <v>24.295732045392807</v>
      </c>
      <c r="I27" s="16">
        <f t="shared" si="0"/>
        <v>-328961.95</v>
      </c>
      <c r="J27" s="16">
        <f t="shared" si="1"/>
        <v>-340161.95</v>
      </c>
      <c r="K27" s="16">
        <f t="shared" si="2"/>
        <v>0</v>
      </c>
      <c r="L27" s="13">
        <f t="shared" si="3"/>
        <v>57.38614047359967</v>
      </c>
      <c r="M27" s="13">
        <f t="shared" si="4"/>
        <v>56.56545916543235</v>
      </c>
      <c r="N27" s="13">
        <f t="shared" si="5"/>
        <v>100</v>
      </c>
    </row>
    <row r="28" spans="1:14" s="3" customFormat="1" ht="15.75">
      <c r="A28" s="8" t="s">
        <v>32</v>
      </c>
      <c r="B28" s="9" t="s">
        <v>33</v>
      </c>
      <c r="C28" s="37">
        <v>53000</v>
      </c>
      <c r="D28" s="37">
        <f>SUM(D27:D27)</f>
        <v>11200</v>
      </c>
      <c r="E28" s="37">
        <v>53000</v>
      </c>
      <c r="F28" s="37">
        <v>23617.56</v>
      </c>
      <c r="G28" s="37">
        <v>23617.56</v>
      </c>
      <c r="H28" s="38">
        <f>G28/G33*100</f>
        <v>1.2952786345808687</v>
      </c>
      <c r="I28" s="16">
        <f t="shared" si="0"/>
        <v>-29382.44</v>
      </c>
      <c r="J28" s="16">
        <f t="shared" si="1"/>
        <v>-29382.44</v>
      </c>
      <c r="K28" s="16">
        <f t="shared" si="2"/>
        <v>0</v>
      </c>
      <c r="L28" s="13">
        <f t="shared" si="3"/>
        <v>44.561433962264154</v>
      </c>
      <c r="M28" s="13">
        <f t="shared" si="4"/>
        <v>44.561433962264154</v>
      </c>
      <c r="N28" s="13">
        <f t="shared" si="5"/>
        <v>100</v>
      </c>
    </row>
    <row r="29" spans="1:14" s="3" customFormat="1" ht="31.5">
      <c r="A29" s="8" t="s">
        <v>34</v>
      </c>
      <c r="B29" s="9" t="s">
        <v>35</v>
      </c>
      <c r="C29" s="37">
        <v>10700</v>
      </c>
      <c r="D29" s="37">
        <f>E29-C29</f>
        <v>0</v>
      </c>
      <c r="E29" s="37">
        <v>10700</v>
      </c>
      <c r="F29" s="37">
        <v>6000</v>
      </c>
      <c r="G29" s="37">
        <v>5417.4</v>
      </c>
      <c r="H29" s="38">
        <f>G29/G33*100</f>
        <v>0.2971112373580673</v>
      </c>
      <c r="I29" s="16">
        <f t="shared" si="0"/>
        <v>-5282.6</v>
      </c>
      <c r="J29" s="16">
        <f t="shared" si="1"/>
        <v>-5282.6</v>
      </c>
      <c r="K29" s="16">
        <f t="shared" si="2"/>
        <v>-582.6000000000004</v>
      </c>
      <c r="L29" s="13">
        <f t="shared" si="3"/>
        <v>50.62990654205607</v>
      </c>
      <c r="M29" s="13">
        <f t="shared" si="4"/>
        <v>50.62990654205607</v>
      </c>
      <c r="N29" s="13">
        <f t="shared" si="5"/>
        <v>90.28999999999999</v>
      </c>
    </row>
    <row r="30" spans="1:14" s="3" customFormat="1" ht="15.75">
      <c r="A30" s="6" t="s">
        <v>53</v>
      </c>
      <c r="B30" s="7" t="s">
        <v>54</v>
      </c>
      <c r="C30" s="42">
        <f>C29+C28</f>
        <v>63700</v>
      </c>
      <c r="D30" s="42">
        <f>D29</f>
        <v>0</v>
      </c>
      <c r="E30" s="42">
        <f>E29+E28</f>
        <v>63700</v>
      </c>
      <c r="F30" s="42">
        <f>F28+F29</f>
        <v>29617.56</v>
      </c>
      <c r="G30" s="42">
        <f>G29+G28</f>
        <v>29034.96</v>
      </c>
      <c r="H30" s="47">
        <f>G30/G33*100</f>
        <v>1.592389871938936</v>
      </c>
      <c r="I30" s="17">
        <f t="shared" si="0"/>
        <v>-34665.04</v>
      </c>
      <c r="J30" s="17">
        <f t="shared" si="1"/>
        <v>-34665.04</v>
      </c>
      <c r="K30" s="17">
        <f t="shared" si="2"/>
        <v>-582.6000000000022</v>
      </c>
      <c r="L30" s="14">
        <f t="shared" si="3"/>
        <v>45.580784929356355</v>
      </c>
      <c r="M30" s="14">
        <f t="shared" si="4"/>
        <v>45.580784929356355</v>
      </c>
      <c r="N30" s="14">
        <f t="shared" si="5"/>
        <v>98.03292371147386</v>
      </c>
    </row>
    <row r="31" spans="1:14" s="2" customFormat="1" ht="15.75">
      <c r="A31" s="8" t="s">
        <v>56</v>
      </c>
      <c r="B31" s="9" t="s">
        <v>113</v>
      </c>
      <c r="C31" s="37">
        <v>1000</v>
      </c>
      <c r="D31" s="37">
        <f>E31-C31</f>
        <v>0</v>
      </c>
      <c r="E31" s="37">
        <v>1000</v>
      </c>
      <c r="F31" s="37">
        <v>0</v>
      </c>
      <c r="G31" s="37">
        <v>0</v>
      </c>
      <c r="H31" s="38">
        <f>G31/G33*100</f>
        <v>0</v>
      </c>
      <c r="I31" s="16">
        <f t="shared" si="0"/>
        <v>-1000</v>
      </c>
      <c r="J31" s="16">
        <f t="shared" si="1"/>
        <v>-1000</v>
      </c>
      <c r="K31" s="16">
        <f t="shared" si="2"/>
        <v>0</v>
      </c>
      <c r="L31" s="13">
        <f t="shared" si="3"/>
        <v>0</v>
      </c>
      <c r="M31" s="13">
        <f t="shared" si="4"/>
        <v>0</v>
      </c>
      <c r="N31" s="13" t="e">
        <f t="shared" si="5"/>
        <v>#DIV/0!</v>
      </c>
    </row>
    <row r="32" spans="1:14" s="3" customFormat="1" ht="15.75">
      <c r="A32" s="6" t="s">
        <v>57</v>
      </c>
      <c r="B32" s="7" t="s">
        <v>84</v>
      </c>
      <c r="C32" s="42">
        <f>C31</f>
        <v>1000</v>
      </c>
      <c r="D32" s="42">
        <f>SUM(D31:D31)</f>
        <v>0</v>
      </c>
      <c r="E32" s="42">
        <f>SUM(E31:E31)</f>
        <v>1000</v>
      </c>
      <c r="F32" s="42">
        <f>SUM(F31:F31)</f>
        <v>0</v>
      </c>
      <c r="G32" s="42">
        <f>SUM(G31:G31)</f>
        <v>0</v>
      </c>
      <c r="H32" s="47">
        <f>G32/G33*100</f>
        <v>0</v>
      </c>
      <c r="I32" s="17">
        <f t="shared" si="0"/>
        <v>-1000</v>
      </c>
      <c r="J32" s="17">
        <f t="shared" si="1"/>
        <v>-1000</v>
      </c>
      <c r="K32" s="17">
        <f t="shared" si="2"/>
        <v>0</v>
      </c>
      <c r="L32" s="14">
        <f t="shared" si="3"/>
        <v>0</v>
      </c>
      <c r="M32" s="14">
        <f t="shared" si="4"/>
        <v>0</v>
      </c>
      <c r="N32" s="14" t="e">
        <f t="shared" si="5"/>
        <v>#DIV/0!</v>
      </c>
    </row>
    <row r="33" spans="1:14" s="3" customFormat="1" ht="15.75">
      <c r="A33" s="11" t="s">
        <v>0</v>
      </c>
      <c r="B33" s="12"/>
      <c r="C33" s="43">
        <f>C14+C19+C25+C27+C32+C16+C30+C22</f>
        <v>3370100</v>
      </c>
      <c r="D33" s="43">
        <f>D14+D19+D25+D27+D32+D16+D30+D22</f>
        <v>554068.08</v>
      </c>
      <c r="E33" s="43">
        <f>E14+E19+E25+E27+E32+E16+E30+E22</f>
        <v>3880088.08</v>
      </c>
      <c r="F33" s="43">
        <f>F14+F19+F25+F27+F32+F16+F30+F22</f>
        <v>2018621.0400000003</v>
      </c>
      <c r="G33" s="43">
        <f>G14+G19+G25+G27+G32+G16+G30+G22</f>
        <v>1823357.4900000002</v>
      </c>
      <c r="H33" s="47">
        <f>G33/G33*100</f>
        <v>100</v>
      </c>
      <c r="I33" s="17">
        <f t="shared" si="0"/>
        <v>-1546742.5099999998</v>
      </c>
      <c r="J33" s="17">
        <f t="shared" si="1"/>
        <v>-2056730.5899999999</v>
      </c>
      <c r="K33" s="17">
        <f t="shared" si="2"/>
        <v>-195263.55000000005</v>
      </c>
      <c r="L33" s="14">
        <f t="shared" si="3"/>
        <v>54.10395804278806</v>
      </c>
      <c r="M33" s="14">
        <f t="shared" si="4"/>
        <v>46.99268295991879</v>
      </c>
      <c r="N33" s="14">
        <f t="shared" si="5"/>
        <v>90.32688423776659</v>
      </c>
    </row>
    <row r="34" spans="3:8" s="2" customFormat="1" ht="12.75" customHeight="1">
      <c r="C34" s="39"/>
      <c r="D34" s="39"/>
      <c r="E34" s="39"/>
      <c r="F34" s="39"/>
      <c r="G34" s="39"/>
      <c r="H34" s="39"/>
    </row>
    <row r="35" spans="3:8" s="2" customFormat="1" ht="12.75" customHeight="1">
      <c r="C35" s="39"/>
      <c r="D35" s="39"/>
      <c r="E35" s="39"/>
      <c r="F35" s="39"/>
      <c r="G35" s="39"/>
      <c r="H35" s="39"/>
    </row>
    <row r="36" spans="3:8" s="2" customFormat="1" ht="12.75" customHeight="1">
      <c r="C36" s="39"/>
      <c r="D36" s="48"/>
      <c r="E36" s="39"/>
      <c r="F36" s="39"/>
      <c r="G36" s="39"/>
      <c r="H36" s="39"/>
    </row>
    <row r="37" spans="3:8" s="2" customFormat="1" ht="12.75" customHeight="1">
      <c r="C37" s="39"/>
      <c r="D37" s="39"/>
      <c r="E37" s="39"/>
      <c r="F37" s="39"/>
      <c r="G37" s="39"/>
      <c r="H37" s="39"/>
    </row>
    <row r="38" spans="3:8" s="2" customFormat="1" ht="12.75" customHeight="1">
      <c r="C38" s="39"/>
      <c r="D38" s="39"/>
      <c r="E38" s="39"/>
      <c r="F38" s="39"/>
      <c r="G38" s="39"/>
      <c r="H38" s="39"/>
    </row>
    <row r="39" spans="3:8" s="2" customFormat="1" ht="12.75" customHeight="1">
      <c r="C39" s="39"/>
      <c r="D39" s="39"/>
      <c r="E39" s="39"/>
      <c r="F39" s="39"/>
      <c r="G39" s="39"/>
      <c r="H39" s="39"/>
    </row>
    <row r="40" spans="3:8" s="2" customFormat="1" ht="12.75" customHeight="1">
      <c r="C40" s="39"/>
      <c r="D40" s="39"/>
      <c r="E40" s="39"/>
      <c r="F40" s="39"/>
      <c r="G40" s="39"/>
      <c r="H40" s="39"/>
    </row>
    <row r="41" spans="3:8" s="2" customFormat="1" ht="12.75" customHeight="1">
      <c r="C41" s="39"/>
      <c r="D41" s="39"/>
      <c r="E41" s="39"/>
      <c r="F41" s="39"/>
      <c r="G41" s="39"/>
      <c r="H41" s="39"/>
    </row>
    <row r="42" spans="3:8" s="2" customFormat="1" ht="12.75" customHeight="1">
      <c r="C42" s="39"/>
      <c r="D42" s="39"/>
      <c r="E42" s="39"/>
      <c r="F42" s="39"/>
      <c r="G42" s="39"/>
      <c r="H42" s="39"/>
    </row>
    <row r="43" spans="3:8" s="2" customFormat="1" ht="12.75" customHeight="1">
      <c r="C43" s="39"/>
      <c r="D43" s="39"/>
      <c r="E43" s="39"/>
      <c r="F43" s="39"/>
      <c r="G43" s="39"/>
      <c r="H43" s="39"/>
    </row>
    <row r="44" spans="3:8" s="2" customFormat="1" ht="12.75" customHeight="1">
      <c r="C44" s="39"/>
      <c r="D44" s="39"/>
      <c r="E44" s="39"/>
      <c r="F44" s="39"/>
      <c r="G44" s="39"/>
      <c r="H44" s="39"/>
    </row>
    <row r="45" spans="3:8" s="2" customFormat="1" ht="12.75" customHeight="1">
      <c r="C45" s="39"/>
      <c r="D45" s="39"/>
      <c r="E45" s="39"/>
      <c r="F45" s="39"/>
      <c r="G45" s="39"/>
      <c r="H45" s="39"/>
    </row>
    <row r="46" spans="3:8" s="2" customFormat="1" ht="12.75" customHeight="1">
      <c r="C46" s="39"/>
      <c r="D46" s="39"/>
      <c r="E46" s="39"/>
      <c r="F46" s="39"/>
      <c r="G46" s="39"/>
      <c r="H46" s="39"/>
    </row>
    <row r="47" spans="3:8" s="2" customFormat="1" ht="12.75" customHeight="1">
      <c r="C47" s="39"/>
      <c r="D47" s="39"/>
      <c r="E47" s="39"/>
      <c r="F47" s="39"/>
      <c r="G47" s="39"/>
      <c r="H47" s="39"/>
    </row>
    <row r="48" spans="3:8" s="2" customFormat="1" ht="12.75" customHeight="1">
      <c r="C48" s="39"/>
      <c r="D48" s="39"/>
      <c r="E48" s="39"/>
      <c r="F48" s="39"/>
      <c r="G48" s="39"/>
      <c r="H48" s="39"/>
    </row>
    <row r="49" spans="3:8" s="2" customFormat="1" ht="12.75" customHeight="1">
      <c r="C49" s="39"/>
      <c r="D49" s="39"/>
      <c r="E49" s="39"/>
      <c r="F49" s="39"/>
      <c r="G49" s="39"/>
      <c r="H49" s="39"/>
    </row>
    <row r="50" spans="3:8" s="2" customFormat="1" ht="12.75" customHeight="1">
      <c r="C50" s="39"/>
      <c r="D50" s="39"/>
      <c r="E50" s="39"/>
      <c r="F50" s="39"/>
      <c r="G50" s="39"/>
      <c r="H50" s="39"/>
    </row>
    <row r="51" spans="3:8" s="2" customFormat="1" ht="12.75" customHeight="1">
      <c r="C51" s="39"/>
      <c r="D51" s="39"/>
      <c r="E51" s="39"/>
      <c r="F51" s="39"/>
      <c r="G51" s="39"/>
      <c r="H51" s="39"/>
    </row>
    <row r="52" spans="3:8" s="2" customFormat="1" ht="12.75" customHeight="1">
      <c r="C52" s="39"/>
      <c r="D52" s="39"/>
      <c r="E52" s="39"/>
      <c r="F52" s="39"/>
      <c r="G52" s="39"/>
      <c r="H52" s="39"/>
    </row>
    <row r="53" spans="3:8" s="2" customFormat="1" ht="12.75" customHeight="1">
      <c r="C53" s="39"/>
      <c r="D53" s="39"/>
      <c r="E53" s="39"/>
      <c r="F53" s="39"/>
      <c r="G53" s="39"/>
      <c r="H53" s="39"/>
    </row>
    <row r="54" spans="3:8" s="2" customFormat="1" ht="12.75" customHeight="1">
      <c r="C54" s="39"/>
      <c r="D54" s="39"/>
      <c r="E54" s="39"/>
      <c r="F54" s="39"/>
      <c r="G54" s="39"/>
      <c r="H54" s="39"/>
    </row>
    <row r="55" spans="3:8" s="2" customFormat="1" ht="12.75" customHeight="1">
      <c r="C55" s="39"/>
      <c r="D55" s="39"/>
      <c r="E55" s="39"/>
      <c r="F55" s="39"/>
      <c r="G55" s="39"/>
      <c r="H55" s="39"/>
    </row>
    <row r="56" spans="3:8" s="2" customFormat="1" ht="12.75" customHeight="1">
      <c r="C56" s="39"/>
      <c r="D56" s="39"/>
      <c r="E56" s="39"/>
      <c r="F56" s="39"/>
      <c r="G56" s="39"/>
      <c r="H56" s="39"/>
    </row>
    <row r="57" spans="3:8" s="2" customFormat="1" ht="12.75" customHeight="1">
      <c r="C57" s="39"/>
      <c r="D57" s="39"/>
      <c r="E57" s="39"/>
      <c r="F57" s="39"/>
      <c r="G57" s="39"/>
      <c r="H57" s="39"/>
    </row>
    <row r="58" spans="3:8" s="2" customFormat="1" ht="12.75" customHeight="1">
      <c r="C58" s="39"/>
      <c r="D58" s="39"/>
      <c r="E58" s="39"/>
      <c r="F58" s="39"/>
      <c r="G58" s="39"/>
      <c r="H58" s="39"/>
    </row>
    <row r="59" spans="3:8" s="2" customFormat="1" ht="12.75" customHeight="1">
      <c r="C59" s="39"/>
      <c r="D59" s="39"/>
      <c r="E59" s="39"/>
      <c r="F59" s="39"/>
      <c r="G59" s="39"/>
      <c r="H59" s="39"/>
    </row>
    <row r="60" spans="3:8" s="2" customFormat="1" ht="12.75" customHeight="1">
      <c r="C60" s="39"/>
      <c r="D60" s="39"/>
      <c r="E60" s="39"/>
      <c r="F60" s="39"/>
      <c r="G60" s="39"/>
      <c r="H60" s="39"/>
    </row>
    <row r="61" spans="3:8" s="2" customFormat="1" ht="12.75" customHeight="1">
      <c r="C61" s="39"/>
      <c r="D61" s="39"/>
      <c r="E61" s="39"/>
      <c r="F61" s="39"/>
      <c r="G61" s="39"/>
      <c r="H61" s="39"/>
    </row>
    <row r="62" spans="3:8" s="2" customFormat="1" ht="12.75" customHeight="1">
      <c r="C62" s="39"/>
      <c r="D62" s="39"/>
      <c r="E62" s="39"/>
      <c r="F62" s="39"/>
      <c r="G62" s="39"/>
      <c r="H62" s="39"/>
    </row>
    <row r="63" spans="3:8" s="2" customFormat="1" ht="12.75" customHeight="1">
      <c r="C63" s="39"/>
      <c r="D63" s="39"/>
      <c r="E63" s="39"/>
      <c r="F63" s="39"/>
      <c r="G63" s="39"/>
      <c r="H63" s="39"/>
    </row>
    <row r="64" spans="3:8" s="2" customFormat="1" ht="12.75" customHeight="1">
      <c r="C64" s="39"/>
      <c r="D64" s="39"/>
      <c r="E64" s="39"/>
      <c r="F64" s="39"/>
      <c r="G64" s="39"/>
      <c r="H64" s="39"/>
    </row>
    <row r="65" spans="3:8" s="2" customFormat="1" ht="12.75" customHeight="1">
      <c r="C65" s="39"/>
      <c r="D65" s="39"/>
      <c r="E65" s="39"/>
      <c r="F65" s="39"/>
      <c r="G65" s="39"/>
      <c r="H65" s="39"/>
    </row>
    <row r="66" spans="3:8" s="2" customFormat="1" ht="12.75" customHeight="1">
      <c r="C66" s="39"/>
      <c r="D66" s="39"/>
      <c r="E66" s="39"/>
      <c r="F66" s="39"/>
      <c r="G66" s="39"/>
      <c r="H66" s="39"/>
    </row>
    <row r="67" spans="3:8" s="2" customFormat="1" ht="12.75" customHeight="1">
      <c r="C67" s="39"/>
      <c r="D67" s="39"/>
      <c r="E67" s="39"/>
      <c r="F67" s="39"/>
      <c r="G67" s="39"/>
      <c r="H67" s="39"/>
    </row>
    <row r="68" spans="3:8" s="2" customFormat="1" ht="12.75" customHeight="1">
      <c r="C68" s="39"/>
      <c r="D68" s="39"/>
      <c r="E68" s="39"/>
      <c r="F68" s="39"/>
      <c r="G68" s="39"/>
      <c r="H68" s="39"/>
    </row>
    <row r="69" spans="3:8" s="2" customFormat="1" ht="12.75" customHeight="1">
      <c r="C69" s="39"/>
      <c r="D69" s="39"/>
      <c r="E69" s="39"/>
      <c r="F69" s="39"/>
      <c r="G69" s="39"/>
      <c r="H69" s="39"/>
    </row>
    <row r="70" spans="3:8" s="2" customFormat="1" ht="12.75" customHeight="1">
      <c r="C70" s="39"/>
      <c r="D70" s="39"/>
      <c r="E70" s="39"/>
      <c r="F70" s="39"/>
      <c r="G70" s="39"/>
      <c r="H70" s="39"/>
    </row>
    <row r="71" spans="3:8" s="2" customFormat="1" ht="12.75" customHeight="1">
      <c r="C71" s="39"/>
      <c r="D71" s="39"/>
      <c r="E71" s="39"/>
      <c r="F71" s="39"/>
      <c r="G71" s="39"/>
      <c r="H71" s="39"/>
    </row>
    <row r="72" spans="3:8" s="2" customFormat="1" ht="12.75" customHeight="1">
      <c r="C72" s="39"/>
      <c r="D72" s="39"/>
      <c r="E72" s="39"/>
      <c r="F72" s="39"/>
      <c r="G72" s="39"/>
      <c r="H72" s="39"/>
    </row>
    <row r="73" spans="3:8" s="2" customFormat="1" ht="12.75" customHeight="1">
      <c r="C73" s="39"/>
      <c r="D73" s="39"/>
      <c r="E73" s="39"/>
      <c r="F73" s="39"/>
      <c r="G73" s="39"/>
      <c r="H73" s="39"/>
    </row>
    <row r="74" spans="3:8" s="2" customFormat="1" ht="12.75" customHeight="1">
      <c r="C74" s="39"/>
      <c r="D74" s="39"/>
      <c r="E74" s="39"/>
      <c r="F74" s="39"/>
      <c r="G74" s="39"/>
      <c r="H74" s="39"/>
    </row>
    <row r="75" spans="3:8" s="2" customFormat="1" ht="12.75" customHeight="1">
      <c r="C75" s="39"/>
      <c r="D75" s="39"/>
      <c r="E75" s="39"/>
      <c r="F75" s="39"/>
      <c r="G75" s="39"/>
      <c r="H75" s="39"/>
    </row>
    <row r="76" spans="3:8" s="2" customFormat="1" ht="12.75" customHeight="1">
      <c r="C76" s="39"/>
      <c r="D76" s="39"/>
      <c r="E76" s="39"/>
      <c r="F76" s="39"/>
      <c r="G76" s="39"/>
      <c r="H76" s="39"/>
    </row>
    <row r="77" spans="3:8" s="2" customFormat="1" ht="12.75" customHeight="1">
      <c r="C77" s="39"/>
      <c r="D77" s="39"/>
      <c r="E77" s="39"/>
      <c r="F77" s="39"/>
      <c r="G77" s="39"/>
      <c r="H77" s="39"/>
    </row>
    <row r="78" spans="3:8" s="2" customFormat="1" ht="12.75" customHeight="1">
      <c r="C78" s="39"/>
      <c r="D78" s="39"/>
      <c r="E78" s="39"/>
      <c r="F78" s="39"/>
      <c r="G78" s="39"/>
      <c r="H78" s="39"/>
    </row>
    <row r="79" spans="3:8" s="2" customFormat="1" ht="12.75" customHeight="1">
      <c r="C79" s="39"/>
      <c r="D79" s="39"/>
      <c r="E79" s="39"/>
      <c r="F79" s="39"/>
      <c r="G79" s="39"/>
      <c r="H79" s="39"/>
    </row>
    <row r="80" spans="3:8" s="2" customFormat="1" ht="12.75" customHeight="1">
      <c r="C80" s="39"/>
      <c r="D80" s="39"/>
      <c r="E80" s="39"/>
      <c r="F80" s="39"/>
      <c r="G80" s="39"/>
      <c r="H80" s="39"/>
    </row>
    <row r="81" spans="3:8" s="2" customFormat="1" ht="12.75" customHeight="1">
      <c r="C81" s="39"/>
      <c r="D81" s="39"/>
      <c r="E81" s="39"/>
      <c r="F81" s="39"/>
      <c r="G81" s="39"/>
      <c r="H81" s="39"/>
    </row>
    <row r="82" spans="3:8" s="2" customFormat="1" ht="12.75" customHeight="1">
      <c r="C82" s="39"/>
      <c r="D82" s="39"/>
      <c r="E82" s="39"/>
      <c r="F82" s="39"/>
      <c r="G82" s="39"/>
      <c r="H82" s="39"/>
    </row>
    <row r="83" spans="3:8" s="2" customFormat="1" ht="12.75" customHeight="1">
      <c r="C83" s="39"/>
      <c r="D83" s="39"/>
      <c r="E83" s="39"/>
      <c r="F83" s="39"/>
      <c r="G83" s="39"/>
      <c r="H83" s="39"/>
    </row>
    <row r="84" spans="3:8" s="2" customFormat="1" ht="12.75" customHeight="1">
      <c r="C84" s="39"/>
      <c r="D84" s="39"/>
      <c r="E84" s="39"/>
      <c r="F84" s="39"/>
      <c r="G84" s="39"/>
      <c r="H84" s="39"/>
    </row>
    <row r="85" spans="3:8" s="2" customFormat="1" ht="12.75" customHeight="1">
      <c r="C85" s="39"/>
      <c r="D85" s="39"/>
      <c r="E85" s="39"/>
      <c r="F85" s="39"/>
      <c r="G85" s="39"/>
      <c r="H85" s="39"/>
    </row>
    <row r="86" spans="3:8" s="2" customFormat="1" ht="12.75" customHeight="1">
      <c r="C86" s="39"/>
      <c r="D86" s="39"/>
      <c r="E86" s="39"/>
      <c r="F86" s="39"/>
      <c r="G86" s="39"/>
      <c r="H86" s="39"/>
    </row>
    <row r="87" spans="3:8" s="2" customFormat="1" ht="12.75" customHeight="1">
      <c r="C87" s="39"/>
      <c r="D87" s="39"/>
      <c r="E87" s="39"/>
      <c r="F87" s="39"/>
      <c r="G87" s="39"/>
      <c r="H87" s="39"/>
    </row>
    <row r="88" spans="3:8" s="2" customFormat="1" ht="12.75" customHeight="1">
      <c r="C88" s="39"/>
      <c r="D88" s="39"/>
      <c r="E88" s="39"/>
      <c r="F88" s="39"/>
      <c r="G88" s="39"/>
      <c r="H88" s="39"/>
    </row>
    <row r="89" spans="3:8" s="2" customFormat="1" ht="12.75" customHeight="1">
      <c r="C89" s="39"/>
      <c r="D89" s="39"/>
      <c r="E89" s="39"/>
      <c r="F89" s="39"/>
      <c r="G89" s="39"/>
      <c r="H89" s="39"/>
    </row>
    <row r="90" spans="3:8" s="2" customFormat="1" ht="12.75" customHeight="1">
      <c r="C90" s="39"/>
      <c r="D90" s="39"/>
      <c r="E90" s="39"/>
      <c r="F90" s="39"/>
      <c r="G90" s="39"/>
      <c r="H90" s="39"/>
    </row>
    <row r="91" spans="3:8" s="2" customFormat="1" ht="12.75" customHeight="1">
      <c r="C91" s="39"/>
      <c r="D91" s="39"/>
      <c r="E91" s="39"/>
      <c r="F91" s="39"/>
      <c r="G91" s="39"/>
      <c r="H91" s="39"/>
    </row>
    <row r="92" spans="3:8" s="2" customFormat="1" ht="12.75" customHeight="1">
      <c r="C92" s="39"/>
      <c r="D92" s="39"/>
      <c r="E92" s="39"/>
      <c r="F92" s="39"/>
      <c r="G92" s="39"/>
      <c r="H92" s="39"/>
    </row>
    <row r="93" spans="3:8" s="2" customFormat="1" ht="12.75" customHeight="1">
      <c r="C93" s="39"/>
      <c r="D93" s="39"/>
      <c r="E93" s="39"/>
      <c r="F93" s="39"/>
      <c r="G93" s="39"/>
      <c r="H93" s="39"/>
    </row>
    <row r="94" spans="3:8" s="2" customFormat="1" ht="12.75" customHeight="1">
      <c r="C94" s="39"/>
      <c r="D94" s="39"/>
      <c r="E94" s="39"/>
      <c r="F94" s="39"/>
      <c r="G94" s="39"/>
      <c r="H94" s="39"/>
    </row>
    <row r="95" spans="3:8" s="2" customFormat="1" ht="12.75" customHeight="1">
      <c r="C95" s="39"/>
      <c r="D95" s="39"/>
      <c r="E95" s="39"/>
      <c r="F95" s="39"/>
      <c r="G95" s="39"/>
      <c r="H95" s="39"/>
    </row>
    <row r="96" spans="3:8" s="2" customFormat="1" ht="12.75" customHeight="1">
      <c r="C96" s="39"/>
      <c r="D96" s="39"/>
      <c r="E96" s="39"/>
      <c r="F96" s="39"/>
      <c r="G96" s="39"/>
      <c r="H96" s="39"/>
    </row>
    <row r="97" spans="3:8" s="2" customFormat="1" ht="12.75" customHeight="1">
      <c r="C97" s="39"/>
      <c r="D97" s="39"/>
      <c r="E97" s="39"/>
      <c r="F97" s="39"/>
      <c r="G97" s="39"/>
      <c r="H97" s="39"/>
    </row>
    <row r="98" spans="3:8" s="2" customFormat="1" ht="12.75" customHeight="1">
      <c r="C98" s="39"/>
      <c r="D98" s="39"/>
      <c r="E98" s="39"/>
      <c r="F98" s="39"/>
      <c r="G98" s="39"/>
      <c r="H98" s="39"/>
    </row>
    <row r="99" spans="3:8" s="2" customFormat="1" ht="12.75" customHeight="1">
      <c r="C99" s="39"/>
      <c r="D99" s="39"/>
      <c r="E99" s="39"/>
      <c r="F99" s="39"/>
      <c r="G99" s="39"/>
      <c r="H99" s="39"/>
    </row>
    <row r="100" spans="3:8" s="2" customFormat="1" ht="12.75" customHeight="1">
      <c r="C100" s="39"/>
      <c r="D100" s="39"/>
      <c r="E100" s="39"/>
      <c r="F100" s="39"/>
      <c r="G100" s="39"/>
      <c r="H100" s="39"/>
    </row>
    <row r="101" spans="3:8" s="2" customFormat="1" ht="12.75" customHeight="1">
      <c r="C101" s="39"/>
      <c r="D101" s="39"/>
      <c r="E101" s="39"/>
      <c r="F101" s="39"/>
      <c r="G101" s="39"/>
      <c r="H101" s="39"/>
    </row>
    <row r="102" spans="3:8" s="2" customFormat="1" ht="12.75" customHeight="1">
      <c r="C102" s="39"/>
      <c r="D102" s="39"/>
      <c r="E102" s="39"/>
      <c r="F102" s="39"/>
      <c r="G102" s="39"/>
      <c r="H102" s="39"/>
    </row>
    <row r="103" spans="3:8" s="2" customFormat="1" ht="12.75" customHeight="1">
      <c r="C103" s="39"/>
      <c r="D103" s="39"/>
      <c r="E103" s="39"/>
      <c r="F103" s="39"/>
      <c r="G103" s="39"/>
      <c r="H103" s="39"/>
    </row>
    <row r="104" spans="3:8" s="2" customFormat="1" ht="12.75" customHeight="1">
      <c r="C104" s="39"/>
      <c r="D104" s="39"/>
      <c r="E104" s="39"/>
      <c r="F104" s="39"/>
      <c r="G104" s="39"/>
      <c r="H104" s="39"/>
    </row>
    <row r="105" spans="3:8" s="2" customFormat="1" ht="12.75" customHeight="1">
      <c r="C105" s="39"/>
      <c r="D105" s="39"/>
      <c r="E105" s="39"/>
      <c r="F105" s="39"/>
      <c r="G105" s="39"/>
      <c r="H105" s="39"/>
    </row>
    <row r="106" spans="3:8" s="2" customFormat="1" ht="12.75" customHeight="1">
      <c r="C106" s="39"/>
      <c r="D106" s="39"/>
      <c r="E106" s="39"/>
      <c r="F106" s="39"/>
      <c r="G106" s="39"/>
      <c r="H106" s="39"/>
    </row>
    <row r="107" spans="3:8" s="2" customFormat="1" ht="12.75" customHeight="1">
      <c r="C107" s="39"/>
      <c r="D107" s="39"/>
      <c r="E107" s="39"/>
      <c r="F107" s="39"/>
      <c r="G107" s="39"/>
      <c r="H107" s="39"/>
    </row>
    <row r="108" spans="3:8" s="2" customFormat="1" ht="12.75" customHeight="1">
      <c r="C108" s="39"/>
      <c r="D108" s="39"/>
      <c r="E108" s="39"/>
      <c r="F108" s="39"/>
      <c r="G108" s="39"/>
      <c r="H108" s="39"/>
    </row>
    <row r="109" spans="3:8" s="2" customFormat="1" ht="12.75" customHeight="1">
      <c r="C109" s="39"/>
      <c r="D109" s="39"/>
      <c r="E109" s="39"/>
      <c r="F109" s="39"/>
      <c r="G109" s="39"/>
      <c r="H109" s="39"/>
    </row>
    <row r="110" spans="3:8" s="2" customFormat="1" ht="12.75" customHeight="1">
      <c r="C110" s="39"/>
      <c r="D110" s="39"/>
      <c r="E110" s="39"/>
      <c r="F110" s="39"/>
      <c r="G110" s="39"/>
      <c r="H110" s="39"/>
    </row>
    <row r="111" spans="3:8" s="2" customFormat="1" ht="12.75" customHeight="1">
      <c r="C111" s="39"/>
      <c r="D111" s="39"/>
      <c r="E111" s="39"/>
      <c r="F111" s="39"/>
      <c r="G111" s="39"/>
      <c r="H111" s="39"/>
    </row>
    <row r="112" spans="3:8" s="2" customFormat="1" ht="12.75" customHeight="1">
      <c r="C112" s="39"/>
      <c r="D112" s="39"/>
      <c r="E112" s="39"/>
      <c r="F112" s="39"/>
      <c r="G112" s="39"/>
      <c r="H112" s="39"/>
    </row>
    <row r="113" spans="3:8" s="2" customFormat="1" ht="12.75" customHeight="1">
      <c r="C113" s="39"/>
      <c r="D113" s="39"/>
      <c r="E113" s="39"/>
      <c r="F113" s="39"/>
      <c r="G113" s="39"/>
      <c r="H113" s="39"/>
    </row>
    <row r="114" spans="3:8" s="2" customFormat="1" ht="12.75" customHeight="1">
      <c r="C114" s="39"/>
      <c r="D114" s="39"/>
      <c r="E114" s="39"/>
      <c r="F114" s="39"/>
      <c r="G114" s="39"/>
      <c r="H114" s="39"/>
    </row>
    <row r="115" spans="3:8" s="2" customFormat="1" ht="12.75" customHeight="1">
      <c r="C115" s="39"/>
      <c r="D115" s="39"/>
      <c r="E115" s="39"/>
      <c r="F115" s="39"/>
      <c r="G115" s="39"/>
      <c r="H115" s="39"/>
    </row>
    <row r="116" spans="3:8" s="2" customFormat="1" ht="12.75" customHeight="1">
      <c r="C116" s="39"/>
      <c r="D116" s="39"/>
      <c r="E116" s="39"/>
      <c r="F116" s="39"/>
      <c r="G116" s="39"/>
      <c r="H116" s="39"/>
    </row>
    <row r="117" spans="3:8" s="2" customFormat="1" ht="12.75" customHeight="1">
      <c r="C117" s="39"/>
      <c r="D117" s="39"/>
      <c r="E117" s="39"/>
      <c r="F117" s="39"/>
      <c r="G117" s="39"/>
      <c r="H117" s="39"/>
    </row>
    <row r="118" spans="3:8" s="2" customFormat="1" ht="12.75" customHeight="1">
      <c r="C118" s="39"/>
      <c r="D118" s="39"/>
      <c r="E118" s="39"/>
      <c r="F118" s="39"/>
      <c r="G118" s="39"/>
      <c r="H118" s="39"/>
    </row>
    <row r="119" spans="3:8" s="2" customFormat="1" ht="12.75" customHeight="1">
      <c r="C119" s="39"/>
      <c r="D119" s="39"/>
      <c r="E119" s="39"/>
      <c r="F119" s="39"/>
      <c r="G119" s="39"/>
      <c r="H119" s="39"/>
    </row>
    <row r="120" spans="3:8" s="2" customFormat="1" ht="12.75" customHeight="1">
      <c r="C120" s="39"/>
      <c r="D120" s="39"/>
      <c r="E120" s="39"/>
      <c r="F120" s="39"/>
      <c r="G120" s="39"/>
      <c r="H120" s="39"/>
    </row>
    <row r="121" spans="3:8" s="2" customFormat="1" ht="12.75" customHeight="1">
      <c r="C121" s="39"/>
      <c r="D121" s="39"/>
      <c r="E121" s="39"/>
      <c r="F121" s="39"/>
      <c r="G121" s="39"/>
      <c r="H121" s="39"/>
    </row>
    <row r="122" spans="3:8" s="2" customFormat="1" ht="12.75" customHeight="1">
      <c r="C122" s="39"/>
      <c r="D122" s="39"/>
      <c r="E122" s="39"/>
      <c r="F122" s="39"/>
      <c r="G122" s="39"/>
      <c r="H122" s="39"/>
    </row>
    <row r="123" spans="3:8" s="2" customFormat="1" ht="12.75" customHeight="1">
      <c r="C123" s="39"/>
      <c r="D123" s="39"/>
      <c r="E123" s="39"/>
      <c r="F123" s="39"/>
      <c r="G123" s="39"/>
      <c r="H123" s="39"/>
    </row>
    <row r="124" spans="3:8" s="2" customFormat="1" ht="12.75" customHeight="1">
      <c r="C124" s="39"/>
      <c r="D124" s="39"/>
      <c r="E124" s="39"/>
      <c r="F124" s="39"/>
      <c r="G124" s="39"/>
      <c r="H124" s="39"/>
    </row>
    <row r="125" spans="3:8" s="2" customFormat="1" ht="12.75" customHeight="1">
      <c r="C125" s="39"/>
      <c r="D125" s="39"/>
      <c r="E125" s="39"/>
      <c r="F125" s="39"/>
      <c r="G125" s="39"/>
      <c r="H125" s="39"/>
    </row>
    <row r="126" spans="3:8" s="2" customFormat="1" ht="12.75" customHeight="1">
      <c r="C126" s="39"/>
      <c r="D126" s="39"/>
      <c r="E126" s="39"/>
      <c r="F126" s="39"/>
      <c r="G126" s="39"/>
      <c r="H126" s="39"/>
    </row>
    <row r="127" spans="3:8" s="2" customFormat="1" ht="12.75" customHeight="1">
      <c r="C127" s="39"/>
      <c r="D127" s="39"/>
      <c r="E127" s="39"/>
      <c r="F127" s="39"/>
      <c r="G127" s="39"/>
      <c r="H127" s="39"/>
    </row>
    <row r="128" spans="3:8" s="2" customFormat="1" ht="12.75" customHeight="1">
      <c r="C128" s="39"/>
      <c r="D128" s="39"/>
      <c r="E128" s="39"/>
      <c r="F128" s="39"/>
      <c r="G128" s="39"/>
      <c r="H128" s="39"/>
    </row>
    <row r="129" spans="3:8" s="2" customFormat="1" ht="12.75" customHeight="1">
      <c r="C129" s="39"/>
      <c r="D129" s="39"/>
      <c r="E129" s="39"/>
      <c r="F129" s="39"/>
      <c r="G129" s="39"/>
      <c r="H129" s="39"/>
    </row>
    <row r="130" spans="3:8" s="2" customFormat="1" ht="12.75" customHeight="1">
      <c r="C130" s="39"/>
      <c r="D130" s="39"/>
      <c r="E130" s="39"/>
      <c r="F130" s="39"/>
      <c r="G130" s="39"/>
      <c r="H130" s="39"/>
    </row>
    <row r="131" spans="3:8" s="2" customFormat="1" ht="12.75" customHeight="1">
      <c r="C131" s="39"/>
      <c r="D131" s="39"/>
      <c r="E131" s="39"/>
      <c r="F131" s="39"/>
      <c r="G131" s="39"/>
      <c r="H131" s="39"/>
    </row>
    <row r="132" spans="3:8" s="2" customFormat="1" ht="12.75" customHeight="1">
      <c r="C132" s="39"/>
      <c r="D132" s="39"/>
      <c r="E132" s="39"/>
      <c r="F132" s="39"/>
      <c r="G132" s="39"/>
      <c r="H132" s="39"/>
    </row>
    <row r="133" spans="3:8" s="2" customFormat="1" ht="12.75" customHeight="1">
      <c r="C133" s="39"/>
      <c r="D133" s="39"/>
      <c r="E133" s="39"/>
      <c r="F133" s="39"/>
      <c r="G133" s="39"/>
      <c r="H133" s="39"/>
    </row>
    <row r="134" spans="3:8" s="2" customFormat="1" ht="12.75" customHeight="1">
      <c r="C134" s="39"/>
      <c r="D134" s="39"/>
      <c r="E134" s="39"/>
      <c r="F134" s="39"/>
      <c r="G134" s="39"/>
      <c r="H134" s="39"/>
    </row>
    <row r="135" spans="3:8" s="2" customFormat="1" ht="12.75" customHeight="1">
      <c r="C135" s="39"/>
      <c r="D135" s="39"/>
      <c r="E135" s="39"/>
      <c r="F135" s="39"/>
      <c r="G135" s="39"/>
      <c r="H135" s="39"/>
    </row>
    <row r="136" spans="3:8" s="2" customFormat="1" ht="12.75" customHeight="1">
      <c r="C136" s="39"/>
      <c r="D136" s="39"/>
      <c r="E136" s="39"/>
      <c r="F136" s="39"/>
      <c r="G136" s="39"/>
      <c r="H136" s="39"/>
    </row>
    <row r="137" spans="3:8" s="2" customFormat="1" ht="12.75" customHeight="1">
      <c r="C137" s="39"/>
      <c r="D137" s="39"/>
      <c r="E137" s="39"/>
      <c r="F137" s="39"/>
      <c r="G137" s="39"/>
      <c r="H137" s="39"/>
    </row>
    <row r="138" spans="3:8" s="2" customFormat="1" ht="12.75" customHeight="1">
      <c r="C138" s="39"/>
      <c r="D138" s="39"/>
      <c r="E138" s="39"/>
      <c r="F138" s="39"/>
      <c r="G138" s="39"/>
      <c r="H138" s="39"/>
    </row>
    <row r="139" spans="3:8" s="2" customFormat="1" ht="12.75" customHeight="1">
      <c r="C139" s="39"/>
      <c r="D139" s="39"/>
      <c r="E139" s="39"/>
      <c r="F139" s="39"/>
      <c r="G139" s="39"/>
      <c r="H139" s="39"/>
    </row>
    <row r="140" spans="3:8" s="2" customFormat="1" ht="12.75" customHeight="1">
      <c r="C140" s="39"/>
      <c r="D140" s="39"/>
      <c r="E140" s="39"/>
      <c r="F140" s="39"/>
      <c r="G140" s="39"/>
      <c r="H140" s="39"/>
    </row>
    <row r="141" spans="3:8" s="2" customFormat="1" ht="12.75" customHeight="1">
      <c r="C141" s="39"/>
      <c r="D141" s="39"/>
      <c r="E141" s="39"/>
      <c r="F141" s="39"/>
      <c r="G141" s="39"/>
      <c r="H141" s="39"/>
    </row>
    <row r="142" spans="3:8" s="2" customFormat="1" ht="12.75" customHeight="1">
      <c r="C142" s="39"/>
      <c r="D142" s="39"/>
      <c r="E142" s="39"/>
      <c r="F142" s="39"/>
      <c r="G142" s="39"/>
      <c r="H142" s="39"/>
    </row>
    <row r="143" spans="3:8" s="2" customFormat="1" ht="12.75" customHeight="1">
      <c r="C143" s="39"/>
      <c r="D143" s="39"/>
      <c r="E143" s="39"/>
      <c r="F143" s="39"/>
      <c r="G143" s="39"/>
      <c r="H143" s="39"/>
    </row>
    <row r="144" spans="3:8" s="2" customFormat="1" ht="12.75" customHeight="1">
      <c r="C144" s="39"/>
      <c r="D144" s="39"/>
      <c r="E144" s="39"/>
      <c r="F144" s="39"/>
      <c r="G144" s="39"/>
      <c r="H144" s="39"/>
    </row>
    <row r="145" spans="3:8" s="2" customFormat="1" ht="12.75" customHeight="1">
      <c r="C145" s="39"/>
      <c r="D145" s="39"/>
      <c r="E145" s="39"/>
      <c r="F145" s="39"/>
      <c r="G145" s="39"/>
      <c r="H145" s="39"/>
    </row>
    <row r="146" spans="3:8" s="2" customFormat="1" ht="12.75" customHeight="1">
      <c r="C146" s="39"/>
      <c r="D146" s="39"/>
      <c r="E146" s="39"/>
      <c r="F146" s="39"/>
      <c r="G146" s="39"/>
      <c r="H146" s="39"/>
    </row>
    <row r="147" spans="3:8" s="2" customFormat="1" ht="12.75" customHeight="1">
      <c r="C147" s="39"/>
      <c r="D147" s="39"/>
      <c r="E147" s="39"/>
      <c r="F147" s="39"/>
      <c r="G147" s="39"/>
      <c r="H147" s="39"/>
    </row>
    <row r="148" spans="3:8" s="2" customFormat="1" ht="12.75" customHeight="1">
      <c r="C148" s="39"/>
      <c r="D148" s="39"/>
      <c r="E148" s="39"/>
      <c r="F148" s="39"/>
      <c r="G148" s="39"/>
      <c r="H148" s="39"/>
    </row>
    <row r="149" spans="3:8" s="2" customFormat="1" ht="12.75" customHeight="1">
      <c r="C149" s="39"/>
      <c r="D149" s="39"/>
      <c r="E149" s="39"/>
      <c r="F149" s="39"/>
      <c r="G149" s="39"/>
      <c r="H149" s="39"/>
    </row>
    <row r="150" spans="3:8" s="2" customFormat="1" ht="12.75" customHeight="1">
      <c r="C150" s="39"/>
      <c r="D150" s="39"/>
      <c r="E150" s="39"/>
      <c r="F150" s="39"/>
      <c r="G150" s="39"/>
      <c r="H150" s="39"/>
    </row>
    <row r="151" spans="3:8" s="2" customFormat="1" ht="12.75" customHeight="1">
      <c r="C151" s="39"/>
      <c r="D151" s="39"/>
      <c r="E151" s="39"/>
      <c r="F151" s="39"/>
      <c r="G151" s="39"/>
      <c r="H151" s="39"/>
    </row>
    <row r="152" spans="3:8" s="2" customFormat="1" ht="12.75" customHeight="1">
      <c r="C152" s="39"/>
      <c r="D152" s="39"/>
      <c r="E152" s="39"/>
      <c r="F152" s="39"/>
      <c r="G152" s="39"/>
      <c r="H152" s="39"/>
    </row>
    <row r="153" spans="3:8" s="2" customFormat="1" ht="12.75" customHeight="1">
      <c r="C153" s="39"/>
      <c r="D153" s="39"/>
      <c r="E153" s="39"/>
      <c r="F153" s="39"/>
      <c r="G153" s="39"/>
      <c r="H153" s="39"/>
    </row>
    <row r="154" spans="3:8" s="2" customFormat="1" ht="12.75" customHeight="1">
      <c r="C154" s="39"/>
      <c r="D154" s="39"/>
      <c r="E154" s="39"/>
      <c r="F154" s="39"/>
      <c r="G154" s="39"/>
      <c r="H154" s="39"/>
    </row>
    <row r="155" spans="3:8" s="2" customFormat="1" ht="12.75" customHeight="1">
      <c r="C155" s="39"/>
      <c r="D155" s="39"/>
      <c r="E155" s="39"/>
      <c r="F155" s="39"/>
      <c r="G155" s="39"/>
      <c r="H155" s="39"/>
    </row>
    <row r="156" spans="3:8" s="2" customFormat="1" ht="12.75" customHeight="1">
      <c r="C156" s="39"/>
      <c r="D156" s="39"/>
      <c r="E156" s="39"/>
      <c r="F156" s="39"/>
      <c r="G156" s="39"/>
      <c r="H156" s="39"/>
    </row>
    <row r="157" spans="3:8" s="2" customFormat="1" ht="12.75" customHeight="1">
      <c r="C157" s="39"/>
      <c r="D157" s="39"/>
      <c r="E157" s="39"/>
      <c r="F157" s="39"/>
      <c r="G157" s="39"/>
      <c r="H157" s="39"/>
    </row>
    <row r="158" spans="3:8" s="2" customFormat="1" ht="12.75" customHeight="1">
      <c r="C158" s="39"/>
      <c r="D158" s="39"/>
      <c r="E158" s="39"/>
      <c r="F158" s="39"/>
      <c r="G158" s="39"/>
      <c r="H158" s="39"/>
    </row>
    <row r="159" spans="3:8" s="2" customFormat="1" ht="12.75" customHeight="1">
      <c r="C159" s="39"/>
      <c r="D159" s="39"/>
      <c r="E159" s="39"/>
      <c r="F159" s="39"/>
      <c r="G159" s="39"/>
      <c r="H159" s="39"/>
    </row>
    <row r="160" spans="3:8" s="2" customFormat="1" ht="12.75" customHeight="1">
      <c r="C160" s="39"/>
      <c r="D160" s="39"/>
      <c r="E160" s="39"/>
      <c r="F160" s="39"/>
      <c r="G160" s="39"/>
      <c r="H160" s="39"/>
    </row>
    <row r="161" spans="3:8" s="2" customFormat="1" ht="12.75" customHeight="1">
      <c r="C161" s="39"/>
      <c r="D161" s="39"/>
      <c r="E161" s="39"/>
      <c r="F161" s="39"/>
      <c r="G161" s="39"/>
      <c r="H161" s="39"/>
    </row>
    <row r="162" spans="3:8" s="2" customFormat="1" ht="12.75" customHeight="1">
      <c r="C162" s="39"/>
      <c r="D162" s="39"/>
      <c r="E162" s="39"/>
      <c r="F162" s="39"/>
      <c r="G162" s="39"/>
      <c r="H162" s="39"/>
    </row>
    <row r="163" spans="3:8" s="2" customFormat="1" ht="12.75" customHeight="1">
      <c r="C163" s="39"/>
      <c r="D163" s="44"/>
      <c r="E163" s="39"/>
      <c r="F163" s="39"/>
      <c r="G163" s="39"/>
      <c r="H163" s="44"/>
    </row>
    <row r="164" spans="3:8" s="2" customFormat="1" ht="12.75" customHeight="1">
      <c r="C164" s="39"/>
      <c r="D164" s="44"/>
      <c r="E164" s="39"/>
      <c r="F164" s="39"/>
      <c r="G164" s="39"/>
      <c r="H164" s="44"/>
    </row>
  </sheetData>
  <sheetProtection/>
  <mergeCells count="3">
    <mergeCell ref="A6:F6"/>
    <mergeCell ref="A5:N5"/>
    <mergeCell ref="A4:N4"/>
  </mergeCells>
  <printOptions/>
  <pageMargins left="0.7874015748031497" right="0.7874015748031497" top="0.3937007874015748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4:N164"/>
  <sheetViews>
    <sheetView zoomScale="70" zoomScaleNormal="70" zoomScalePageLayoutView="0" workbookViewId="0" topLeftCell="A1">
      <selection activeCell="G33" sqref="G33"/>
    </sheetView>
  </sheetViews>
  <sheetFormatPr defaultColWidth="9.140625" defaultRowHeight="12.75"/>
  <cols>
    <col min="1" max="1" width="6.7109375" style="1" customWidth="1"/>
    <col min="2" max="2" width="34.57421875" style="1" customWidth="1"/>
    <col min="3" max="3" width="16.140625" style="44" customWidth="1"/>
    <col min="4" max="4" width="14.28125" style="26" customWidth="1"/>
    <col min="5" max="5" width="14.7109375" style="44" customWidth="1"/>
    <col min="6" max="6" width="16.8515625" style="44" customWidth="1"/>
    <col min="7" max="7" width="16.28125" style="44" customWidth="1"/>
    <col min="8" max="8" width="13.421875" style="1" customWidth="1"/>
    <col min="9" max="9" width="15.140625" style="1" customWidth="1"/>
    <col min="10" max="10" width="16.8515625" style="1" customWidth="1"/>
    <col min="11" max="11" width="16.28125" style="1" customWidth="1"/>
    <col min="12" max="12" width="11.00390625" style="1" customWidth="1"/>
    <col min="13" max="13" width="10.00390625" style="1" customWidth="1"/>
    <col min="14" max="14" width="10.140625" style="1" customWidth="1"/>
    <col min="15" max="16384" width="9.140625" style="1" customWidth="1"/>
  </cols>
  <sheetData>
    <row r="4" spans="1:14" ht="15.75" customHeight="1">
      <c r="A4" s="61" t="s">
        <v>36</v>
      </c>
      <c r="B4" s="61"/>
      <c r="C4" s="63"/>
      <c r="D4" s="61"/>
      <c r="E4" s="63"/>
      <c r="F4" s="63"/>
      <c r="G4" s="63"/>
      <c r="H4" s="61"/>
      <c r="I4" s="61"/>
      <c r="J4" s="61"/>
      <c r="K4" s="63"/>
      <c r="L4" s="63"/>
      <c r="M4" s="63"/>
      <c r="N4" s="63"/>
    </row>
    <row r="5" spans="1:14" ht="19.5" customHeight="1">
      <c r="A5" s="60" t="s">
        <v>150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2.75">
      <c r="A6" s="67"/>
      <c r="B6" s="67"/>
      <c r="C6" s="67"/>
      <c r="D6" s="67"/>
      <c r="E6" s="67"/>
      <c r="F6" s="67"/>
      <c r="G6" s="45"/>
      <c r="H6" s="4"/>
      <c r="N6" s="5" t="s">
        <v>88</v>
      </c>
    </row>
    <row r="7" spans="1:14" ht="54.75" customHeight="1">
      <c r="A7" s="10" t="s">
        <v>1</v>
      </c>
      <c r="B7" s="10" t="s">
        <v>2</v>
      </c>
      <c r="C7" s="40" t="s">
        <v>135</v>
      </c>
      <c r="D7" s="20" t="s">
        <v>85</v>
      </c>
      <c r="E7" s="40" t="s">
        <v>136</v>
      </c>
      <c r="F7" s="40" t="s">
        <v>151</v>
      </c>
      <c r="G7" s="40" t="s">
        <v>143</v>
      </c>
      <c r="H7" s="10" t="s">
        <v>66</v>
      </c>
      <c r="I7" s="10" t="s">
        <v>86</v>
      </c>
      <c r="J7" s="10" t="s">
        <v>87</v>
      </c>
      <c r="K7" s="10" t="s">
        <v>152</v>
      </c>
      <c r="L7" s="10" t="s">
        <v>137</v>
      </c>
      <c r="M7" s="10" t="s">
        <v>138</v>
      </c>
      <c r="N7" s="10" t="s">
        <v>149</v>
      </c>
    </row>
    <row r="8" spans="1:14" ht="12.75">
      <c r="A8" s="15" t="s">
        <v>67</v>
      </c>
      <c r="B8" s="15" t="s">
        <v>68</v>
      </c>
      <c r="C8" s="41" t="s">
        <v>69</v>
      </c>
      <c r="D8" s="21" t="s">
        <v>70</v>
      </c>
      <c r="E8" s="41" t="s">
        <v>71</v>
      </c>
      <c r="F8" s="41" t="s">
        <v>72</v>
      </c>
      <c r="G8" s="41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4" s="2" customFormat="1" ht="47.25">
      <c r="A9" s="8" t="s">
        <v>3</v>
      </c>
      <c r="B9" s="9" t="s">
        <v>115</v>
      </c>
      <c r="C9" s="37">
        <v>408000</v>
      </c>
      <c r="D9" s="18">
        <f>E9-C9</f>
        <v>0</v>
      </c>
      <c r="E9" s="37">
        <v>408000</v>
      </c>
      <c r="F9" s="37">
        <v>144701.92</v>
      </c>
      <c r="G9" s="37">
        <v>144701.92</v>
      </c>
      <c r="H9" s="13">
        <f>G9/G33*100</f>
        <v>7.1105598766798614</v>
      </c>
      <c r="I9" s="16">
        <f>G9-C9</f>
        <v>-263298.07999999996</v>
      </c>
      <c r="J9" s="16">
        <f>G9-E9</f>
        <v>-263298.07999999996</v>
      </c>
      <c r="K9" s="16">
        <f>G9-F9</f>
        <v>0</v>
      </c>
      <c r="L9" s="13">
        <f>G9/C9*100</f>
        <v>35.4661568627451</v>
      </c>
      <c r="M9" s="13">
        <f>G9/E9*100</f>
        <v>35.4661568627451</v>
      </c>
      <c r="N9" s="13">
        <f>G9/F9*100</f>
        <v>100</v>
      </c>
    </row>
    <row r="10" spans="1:14" s="2" customFormat="1" ht="94.5">
      <c r="A10" s="8" t="s">
        <v>4</v>
      </c>
      <c r="B10" s="9" t="s">
        <v>116</v>
      </c>
      <c r="C10" s="37">
        <v>3641967</v>
      </c>
      <c r="D10" s="18">
        <f aca="true" t="shared" si="0" ref="D10:D18">E10-C10</f>
        <v>240795</v>
      </c>
      <c r="E10" s="37">
        <v>3882762</v>
      </c>
      <c r="F10" s="37">
        <v>1638802.2</v>
      </c>
      <c r="G10" s="37">
        <v>1638552.2</v>
      </c>
      <c r="H10" s="13">
        <f>G10/G33*100</f>
        <v>80.51740798716087</v>
      </c>
      <c r="I10" s="16">
        <f aca="true" t="shared" si="1" ref="I10:I33">G10-C10</f>
        <v>-2003414.8</v>
      </c>
      <c r="J10" s="16">
        <f aca="true" t="shared" si="2" ref="J10:J33">G10-E10</f>
        <v>-2244209.8</v>
      </c>
      <c r="K10" s="16">
        <f aca="true" t="shared" si="3" ref="K10:K33">G10-F10</f>
        <v>-250</v>
      </c>
      <c r="L10" s="13">
        <f aca="true" t="shared" si="4" ref="L10:L33">G10/C10*100</f>
        <v>44.9908579621946</v>
      </c>
      <c r="M10" s="13">
        <f aca="true" t="shared" si="5" ref="M10:M33">G10/E10*100</f>
        <v>42.20068600650774</v>
      </c>
      <c r="N10" s="13">
        <f aca="true" t="shared" si="6" ref="N10:N33">G10/F10*100</f>
        <v>99.9847449557976</v>
      </c>
    </row>
    <row r="11" spans="1:14" s="2" customFormat="1" ht="31.5">
      <c r="A11" s="8" t="s">
        <v>5</v>
      </c>
      <c r="B11" s="9" t="s">
        <v>6</v>
      </c>
      <c r="C11" s="37">
        <v>154770</v>
      </c>
      <c r="D11" s="18">
        <f t="shared" si="0"/>
        <v>0</v>
      </c>
      <c r="E11" s="37">
        <v>154770</v>
      </c>
      <c r="F11" s="37">
        <v>0</v>
      </c>
      <c r="G11" s="37">
        <v>0</v>
      </c>
      <c r="H11" s="13">
        <f>G11/G33*100</f>
        <v>0</v>
      </c>
      <c r="I11" s="16">
        <f t="shared" si="1"/>
        <v>-154770</v>
      </c>
      <c r="J11" s="16">
        <f t="shared" si="2"/>
        <v>-154770</v>
      </c>
      <c r="K11" s="16">
        <f t="shared" si="3"/>
        <v>0</v>
      </c>
      <c r="L11" s="13">
        <f t="shared" si="4"/>
        <v>0</v>
      </c>
      <c r="M11" s="13">
        <f t="shared" si="5"/>
        <v>0</v>
      </c>
      <c r="N11" s="13" t="e">
        <f t="shared" si="6"/>
        <v>#DIV/0!</v>
      </c>
    </row>
    <row r="12" spans="1:14" s="2" customFormat="1" ht="15.75">
      <c r="A12" s="8" t="s">
        <v>93</v>
      </c>
      <c r="B12" s="9" t="s">
        <v>7</v>
      </c>
      <c r="C12" s="37">
        <v>5000</v>
      </c>
      <c r="D12" s="18">
        <f t="shared" si="0"/>
        <v>0</v>
      </c>
      <c r="E12" s="37">
        <v>5000</v>
      </c>
      <c r="F12" s="37">
        <v>0</v>
      </c>
      <c r="G12" s="37">
        <v>0</v>
      </c>
      <c r="H12" s="13">
        <f>G12/G33*100</f>
        <v>0</v>
      </c>
      <c r="I12" s="16">
        <f t="shared" si="1"/>
        <v>-5000</v>
      </c>
      <c r="J12" s="16">
        <f t="shared" si="2"/>
        <v>-5000</v>
      </c>
      <c r="K12" s="16">
        <f t="shared" si="3"/>
        <v>0</v>
      </c>
      <c r="L12" s="13">
        <f t="shared" si="4"/>
        <v>0</v>
      </c>
      <c r="M12" s="13">
        <f t="shared" si="5"/>
        <v>0</v>
      </c>
      <c r="N12" s="13" t="e">
        <f t="shared" si="6"/>
        <v>#DIV/0!</v>
      </c>
    </row>
    <row r="13" spans="1:14" s="2" customFormat="1" ht="31.5">
      <c r="A13" s="8" t="s">
        <v>98</v>
      </c>
      <c r="B13" s="9" t="s">
        <v>8</v>
      </c>
      <c r="C13" s="37">
        <v>32000</v>
      </c>
      <c r="D13" s="18">
        <f t="shared" si="0"/>
        <v>21000</v>
      </c>
      <c r="E13" s="37">
        <v>53000</v>
      </c>
      <c r="F13" s="37">
        <v>0</v>
      </c>
      <c r="G13" s="37">
        <v>0</v>
      </c>
      <c r="H13" s="13">
        <f>G13/G33*100</f>
        <v>0</v>
      </c>
      <c r="I13" s="16">
        <f t="shared" si="1"/>
        <v>-32000</v>
      </c>
      <c r="J13" s="16">
        <f t="shared" si="2"/>
        <v>-53000</v>
      </c>
      <c r="K13" s="16">
        <f t="shared" si="3"/>
        <v>0</v>
      </c>
      <c r="L13" s="13">
        <f t="shared" si="4"/>
        <v>0</v>
      </c>
      <c r="M13" s="13">
        <f t="shared" si="5"/>
        <v>0</v>
      </c>
      <c r="N13" s="13" t="e">
        <f t="shared" si="6"/>
        <v>#DIV/0!</v>
      </c>
    </row>
    <row r="14" spans="1:14" s="3" customFormat="1" ht="31.5">
      <c r="A14" s="6" t="s">
        <v>37</v>
      </c>
      <c r="B14" s="7" t="s">
        <v>38</v>
      </c>
      <c r="C14" s="29">
        <f>SUM(C9:C13)</f>
        <v>4241737</v>
      </c>
      <c r="D14" s="29">
        <f>SUM(D9:D13)</f>
        <v>261795</v>
      </c>
      <c r="E14" s="42">
        <f>SUM(E9:E13)</f>
        <v>4503532</v>
      </c>
      <c r="F14" s="42">
        <f>SUM(F9:F13)</f>
        <v>1783504.1199999999</v>
      </c>
      <c r="G14" s="42">
        <f>SUM(G9:G13)</f>
        <v>1783254.1199999999</v>
      </c>
      <c r="H14" s="14">
        <f>G14/G33*100</f>
        <v>87.62796786384072</v>
      </c>
      <c r="I14" s="17">
        <f t="shared" si="1"/>
        <v>-2458482.88</v>
      </c>
      <c r="J14" s="17">
        <f t="shared" si="2"/>
        <v>-2720277.88</v>
      </c>
      <c r="K14" s="17">
        <f t="shared" si="3"/>
        <v>-250</v>
      </c>
      <c r="L14" s="14">
        <f t="shared" si="4"/>
        <v>42.04065740049418</v>
      </c>
      <c r="M14" s="14">
        <f t="shared" si="5"/>
        <v>39.59679025262838</v>
      </c>
      <c r="N14" s="14">
        <f t="shared" si="6"/>
        <v>99.98598265082785</v>
      </c>
    </row>
    <row r="15" spans="1:14" s="3" customFormat="1" ht="31.5">
      <c r="A15" s="8" t="s">
        <v>63</v>
      </c>
      <c r="B15" s="9" t="s">
        <v>60</v>
      </c>
      <c r="C15" s="37">
        <v>79200</v>
      </c>
      <c r="D15" s="18">
        <f t="shared" si="0"/>
        <v>0</v>
      </c>
      <c r="E15" s="37">
        <v>79200</v>
      </c>
      <c r="F15" s="37">
        <v>39600</v>
      </c>
      <c r="G15" s="37">
        <v>32263.63</v>
      </c>
      <c r="H15" s="13">
        <f>G15/G33*100</f>
        <v>1.58541416004739</v>
      </c>
      <c r="I15" s="16">
        <f t="shared" si="1"/>
        <v>-46936.369999999995</v>
      </c>
      <c r="J15" s="16">
        <f t="shared" si="2"/>
        <v>-46936.369999999995</v>
      </c>
      <c r="K15" s="16">
        <f t="shared" si="3"/>
        <v>-7336.369999999999</v>
      </c>
      <c r="L15" s="13">
        <f t="shared" si="4"/>
        <v>40.73690656565657</v>
      </c>
      <c r="M15" s="13">
        <f t="shared" si="5"/>
        <v>40.73690656565657</v>
      </c>
      <c r="N15" s="13">
        <f t="shared" si="6"/>
        <v>81.47381313131314</v>
      </c>
    </row>
    <row r="16" spans="1:14" s="3" customFormat="1" ht="15.75">
      <c r="A16" s="6" t="s">
        <v>39</v>
      </c>
      <c r="B16" s="7" t="s">
        <v>40</v>
      </c>
      <c r="C16" s="42">
        <f>C15</f>
        <v>79200</v>
      </c>
      <c r="D16" s="29">
        <f>D15</f>
        <v>0</v>
      </c>
      <c r="E16" s="42">
        <f>E15</f>
        <v>79200</v>
      </c>
      <c r="F16" s="42">
        <f>F15</f>
        <v>39600</v>
      </c>
      <c r="G16" s="42">
        <f>G15</f>
        <v>32263.63</v>
      </c>
      <c r="H16" s="14">
        <f>G16/G33*100</f>
        <v>1.58541416004739</v>
      </c>
      <c r="I16" s="17">
        <f t="shared" si="1"/>
        <v>-46936.369999999995</v>
      </c>
      <c r="J16" s="17">
        <f t="shared" si="2"/>
        <v>-46936.369999999995</v>
      </c>
      <c r="K16" s="17">
        <f t="shared" si="3"/>
        <v>-7336.369999999999</v>
      </c>
      <c r="L16" s="14">
        <f t="shared" si="4"/>
        <v>40.73690656565657</v>
      </c>
      <c r="M16" s="14">
        <f t="shared" si="5"/>
        <v>40.73690656565657</v>
      </c>
      <c r="N16" s="14">
        <f t="shared" si="6"/>
        <v>81.47381313131314</v>
      </c>
    </row>
    <row r="17" spans="1:14" s="2" customFormat="1" ht="31.5">
      <c r="A17" s="8" t="s">
        <v>9</v>
      </c>
      <c r="B17" s="9" t="s">
        <v>117</v>
      </c>
      <c r="C17" s="37">
        <v>20000</v>
      </c>
      <c r="D17" s="18">
        <f t="shared" si="0"/>
        <v>113159</v>
      </c>
      <c r="E17" s="37">
        <v>133159</v>
      </c>
      <c r="F17" s="37">
        <v>26245</v>
      </c>
      <c r="G17" s="37">
        <v>26245</v>
      </c>
      <c r="H17" s="13">
        <f>G17/G33*100</f>
        <v>1.289662528067789</v>
      </c>
      <c r="I17" s="16">
        <f t="shared" si="1"/>
        <v>6245</v>
      </c>
      <c r="J17" s="16">
        <f t="shared" si="2"/>
        <v>-106914</v>
      </c>
      <c r="K17" s="16">
        <f t="shared" si="3"/>
        <v>0</v>
      </c>
      <c r="L17" s="13">
        <f t="shared" si="4"/>
        <v>131.225</v>
      </c>
      <c r="M17" s="13">
        <f t="shared" si="5"/>
        <v>19.70952019765844</v>
      </c>
      <c r="N17" s="13">
        <f t="shared" si="6"/>
        <v>100</v>
      </c>
    </row>
    <row r="18" spans="1:14" s="2" customFormat="1" ht="63">
      <c r="A18" s="8" t="s">
        <v>89</v>
      </c>
      <c r="B18" s="9" t="s">
        <v>62</v>
      </c>
      <c r="C18" s="37">
        <v>1000</v>
      </c>
      <c r="D18" s="18">
        <f t="shared" si="0"/>
        <v>0</v>
      </c>
      <c r="E18" s="37">
        <v>1000</v>
      </c>
      <c r="F18" s="37">
        <v>0</v>
      </c>
      <c r="G18" s="37">
        <v>0</v>
      </c>
      <c r="H18" s="13">
        <f>G18/G33*100</f>
        <v>0</v>
      </c>
      <c r="I18" s="16">
        <f t="shared" si="1"/>
        <v>-1000</v>
      </c>
      <c r="J18" s="16">
        <f t="shared" si="2"/>
        <v>-1000</v>
      </c>
      <c r="K18" s="16">
        <f t="shared" si="3"/>
        <v>0</v>
      </c>
      <c r="L18" s="13">
        <f t="shared" si="4"/>
        <v>0</v>
      </c>
      <c r="M18" s="13">
        <f t="shared" si="5"/>
        <v>0</v>
      </c>
      <c r="N18" s="13" t="e">
        <f t="shared" si="6"/>
        <v>#DIV/0!</v>
      </c>
    </row>
    <row r="19" spans="1:14" s="3" customFormat="1" ht="47.25">
      <c r="A19" s="6" t="s">
        <v>41</v>
      </c>
      <c r="B19" s="7" t="s">
        <v>42</v>
      </c>
      <c r="C19" s="42">
        <f>SUM(C17:C18)</f>
        <v>21000</v>
      </c>
      <c r="D19" s="29">
        <f>SUM(D17:D17)</f>
        <v>113159</v>
      </c>
      <c r="E19" s="42">
        <f>SUM(E17:E18)</f>
        <v>134159</v>
      </c>
      <c r="F19" s="42">
        <f>SUM(F17:F18)</f>
        <v>26245</v>
      </c>
      <c r="G19" s="42">
        <f>SUM(G17:G18)</f>
        <v>26245</v>
      </c>
      <c r="H19" s="14">
        <f>G19/G33*100</f>
        <v>1.289662528067789</v>
      </c>
      <c r="I19" s="17">
        <f t="shared" si="1"/>
        <v>5245</v>
      </c>
      <c r="J19" s="17">
        <f t="shared" si="2"/>
        <v>-107914</v>
      </c>
      <c r="K19" s="17">
        <f t="shared" si="3"/>
        <v>0</v>
      </c>
      <c r="L19" s="14">
        <f t="shared" si="4"/>
        <v>124.97619047619048</v>
      </c>
      <c r="M19" s="14">
        <f t="shared" si="5"/>
        <v>19.562608546575333</v>
      </c>
      <c r="N19" s="14">
        <f t="shared" si="6"/>
        <v>100</v>
      </c>
    </row>
    <row r="20" spans="1:14" s="2" customFormat="1" ht="15.75">
      <c r="A20" s="8" t="s">
        <v>90</v>
      </c>
      <c r="B20" s="9" t="s">
        <v>92</v>
      </c>
      <c r="C20" s="37">
        <v>433600</v>
      </c>
      <c r="D20" s="18">
        <f>E20-C20</f>
        <v>341948</v>
      </c>
      <c r="E20" s="37">
        <v>775548</v>
      </c>
      <c r="F20" s="37">
        <v>450648</v>
      </c>
      <c r="G20" s="37">
        <v>108700</v>
      </c>
      <c r="H20" s="13">
        <f>G20/G33*100</f>
        <v>5.341448534995948</v>
      </c>
      <c r="I20" s="16">
        <f t="shared" si="1"/>
        <v>-324900</v>
      </c>
      <c r="J20" s="16">
        <f t="shared" si="2"/>
        <v>-666848</v>
      </c>
      <c r="K20" s="16">
        <f t="shared" si="3"/>
        <v>-341948</v>
      </c>
      <c r="L20" s="13">
        <f t="shared" si="4"/>
        <v>25.06918819188192</v>
      </c>
      <c r="M20" s="13">
        <f t="shared" si="5"/>
        <v>14.015895856865082</v>
      </c>
      <c r="N20" s="13">
        <f t="shared" si="6"/>
        <v>24.12082157249117</v>
      </c>
    </row>
    <row r="21" spans="1:14" s="39" customFormat="1" ht="31.5" hidden="1">
      <c r="A21" s="35" t="s">
        <v>91</v>
      </c>
      <c r="B21" s="36" t="s">
        <v>14</v>
      </c>
      <c r="C21" s="37">
        <v>0</v>
      </c>
      <c r="D21" s="37">
        <f>E21-C21</f>
        <v>0</v>
      </c>
      <c r="E21" s="37">
        <v>0</v>
      </c>
      <c r="F21" s="37">
        <v>0</v>
      </c>
      <c r="G21" s="37">
        <v>0</v>
      </c>
      <c r="H21" s="38">
        <f>G21/G33*100</f>
        <v>0</v>
      </c>
      <c r="I21" s="37">
        <f>G21-C21</f>
        <v>0</v>
      </c>
      <c r="J21" s="37">
        <f>G21-E21</f>
        <v>0</v>
      </c>
      <c r="K21" s="37">
        <f>G21-F21</f>
        <v>0</v>
      </c>
      <c r="L21" s="13">
        <v>0</v>
      </c>
      <c r="M21" s="13" t="e">
        <f t="shared" si="5"/>
        <v>#DIV/0!</v>
      </c>
      <c r="N21" s="13" t="e">
        <f t="shared" si="6"/>
        <v>#DIV/0!</v>
      </c>
    </row>
    <row r="22" spans="1:14" s="3" customFormat="1" ht="15.75">
      <c r="A22" s="6" t="s">
        <v>43</v>
      </c>
      <c r="B22" s="7" t="s">
        <v>44</v>
      </c>
      <c r="C22" s="42">
        <f>SUM(C20:C21)</f>
        <v>433600</v>
      </c>
      <c r="D22" s="29">
        <f>SUM(D20:D21)</f>
        <v>341948</v>
      </c>
      <c r="E22" s="42">
        <f>SUM(E20:E21)</f>
        <v>775548</v>
      </c>
      <c r="F22" s="42">
        <f>SUM(F20:F21)</f>
        <v>450648</v>
      </c>
      <c r="G22" s="42">
        <f>SUM(G20:G21)</f>
        <v>108700</v>
      </c>
      <c r="H22" s="14">
        <f>G22/G33*100</f>
        <v>5.341448534995948</v>
      </c>
      <c r="I22" s="17">
        <f t="shared" si="1"/>
        <v>-324900</v>
      </c>
      <c r="J22" s="17">
        <f t="shared" si="2"/>
        <v>-666848</v>
      </c>
      <c r="K22" s="17">
        <f t="shared" si="3"/>
        <v>-341948</v>
      </c>
      <c r="L22" s="14">
        <f t="shared" si="4"/>
        <v>25.06918819188192</v>
      </c>
      <c r="M22" s="14">
        <f t="shared" si="5"/>
        <v>14.015895856865082</v>
      </c>
      <c r="N22" s="14">
        <f t="shared" si="6"/>
        <v>24.12082157249117</v>
      </c>
    </row>
    <row r="23" spans="1:14" s="2" customFormat="1" ht="15.75">
      <c r="A23" s="8" t="s">
        <v>17</v>
      </c>
      <c r="B23" s="9" t="s">
        <v>18</v>
      </c>
      <c r="C23" s="37">
        <v>0</v>
      </c>
      <c r="D23" s="18">
        <f>E23-C23</f>
        <v>28206</v>
      </c>
      <c r="E23" s="37">
        <v>28206</v>
      </c>
      <c r="F23" s="37">
        <v>13000</v>
      </c>
      <c r="G23" s="37">
        <v>13000</v>
      </c>
      <c r="H23" s="13">
        <f>G23/G33*100</f>
        <v>0.6388116923178226</v>
      </c>
      <c r="I23" s="16">
        <f>G23-C23</f>
        <v>13000</v>
      </c>
      <c r="J23" s="16">
        <f>G23-E23</f>
        <v>-15206</v>
      </c>
      <c r="K23" s="16">
        <f>G23-F23</f>
        <v>0</v>
      </c>
      <c r="L23" s="14" t="e">
        <f t="shared" si="4"/>
        <v>#DIV/0!</v>
      </c>
      <c r="M23" s="13">
        <f t="shared" si="5"/>
        <v>46.08948450684252</v>
      </c>
      <c r="N23" s="13">
        <f t="shared" si="6"/>
        <v>100</v>
      </c>
    </row>
    <row r="24" spans="1:14" s="2" customFormat="1" ht="15.75">
      <c r="A24" s="8" t="s">
        <v>82</v>
      </c>
      <c r="B24" s="9" t="s">
        <v>83</v>
      </c>
      <c r="C24" s="37">
        <v>143963</v>
      </c>
      <c r="D24" s="18">
        <f>E24-C24</f>
        <v>148000</v>
      </c>
      <c r="E24" s="37">
        <v>291963</v>
      </c>
      <c r="F24" s="37">
        <v>21821.7</v>
      </c>
      <c r="G24" s="37">
        <v>21821.7</v>
      </c>
      <c r="H24" s="13">
        <f>G24/G33*100</f>
        <v>1.0723043927886022</v>
      </c>
      <c r="I24" s="16">
        <f t="shared" si="1"/>
        <v>-122141.3</v>
      </c>
      <c r="J24" s="16">
        <f t="shared" si="2"/>
        <v>-270141.3</v>
      </c>
      <c r="K24" s="16">
        <f t="shared" si="3"/>
        <v>0</v>
      </c>
      <c r="L24" s="13">
        <f t="shared" si="4"/>
        <v>15.15785305946667</v>
      </c>
      <c r="M24" s="13">
        <f t="shared" si="5"/>
        <v>7.474131996177598</v>
      </c>
      <c r="N24" s="13">
        <f t="shared" si="6"/>
        <v>100</v>
      </c>
    </row>
    <row r="25" spans="1:14" s="3" customFormat="1" ht="31.5">
      <c r="A25" s="6" t="s">
        <v>45</v>
      </c>
      <c r="B25" s="7" t="s">
        <v>46</v>
      </c>
      <c r="C25" s="42">
        <f>C23+C24</f>
        <v>143963</v>
      </c>
      <c r="D25" s="29">
        <f>SUM(D23:D24)</f>
        <v>176206</v>
      </c>
      <c r="E25" s="42">
        <f>SUM(E23:E24)</f>
        <v>320169</v>
      </c>
      <c r="F25" s="42">
        <f>SUM(F23:F24)</f>
        <v>34821.7</v>
      </c>
      <c r="G25" s="42">
        <f>SUM(G23:G24)</f>
        <v>34821.7</v>
      </c>
      <c r="H25" s="14">
        <f>G25/G33*100</f>
        <v>1.7111160851064247</v>
      </c>
      <c r="I25" s="17">
        <f t="shared" si="1"/>
        <v>-109141.3</v>
      </c>
      <c r="J25" s="17">
        <f t="shared" si="2"/>
        <v>-285347.3</v>
      </c>
      <c r="K25" s="17">
        <f t="shared" si="3"/>
        <v>0</v>
      </c>
      <c r="L25" s="14">
        <f t="shared" si="4"/>
        <v>24.187951070761233</v>
      </c>
      <c r="M25" s="14">
        <f t="shared" si="5"/>
        <v>10.876037342778345</v>
      </c>
      <c r="N25" s="14">
        <f t="shared" si="6"/>
        <v>100</v>
      </c>
    </row>
    <row r="26" spans="1:14" s="2" customFormat="1" ht="15.75">
      <c r="A26" s="8" t="s">
        <v>27</v>
      </c>
      <c r="B26" s="9" t="s">
        <v>28</v>
      </c>
      <c r="C26" s="37">
        <v>15000</v>
      </c>
      <c r="D26" s="18">
        <f>E26-C26</f>
        <v>0</v>
      </c>
      <c r="E26" s="37">
        <v>15000</v>
      </c>
      <c r="F26" s="37">
        <v>0</v>
      </c>
      <c r="G26" s="37">
        <v>0</v>
      </c>
      <c r="H26" s="13">
        <f>G26/G33*100</f>
        <v>0</v>
      </c>
      <c r="I26" s="16">
        <f t="shared" si="1"/>
        <v>-15000</v>
      </c>
      <c r="J26" s="16">
        <f t="shared" si="2"/>
        <v>-15000</v>
      </c>
      <c r="K26" s="16">
        <f t="shared" si="3"/>
        <v>0</v>
      </c>
      <c r="L26" s="13">
        <f t="shared" si="4"/>
        <v>0</v>
      </c>
      <c r="M26" s="13">
        <f t="shared" si="5"/>
        <v>0</v>
      </c>
      <c r="N26" s="13" t="e">
        <f t="shared" si="6"/>
        <v>#DIV/0!</v>
      </c>
    </row>
    <row r="27" spans="1:14" s="3" customFormat="1" ht="15.75">
      <c r="A27" s="6" t="s">
        <v>51</v>
      </c>
      <c r="B27" s="7" t="s">
        <v>28</v>
      </c>
      <c r="C27" s="42">
        <f>SUM(C26:C26)</f>
        <v>15000</v>
      </c>
      <c r="D27" s="29">
        <f>SUM(D26:D26)</f>
        <v>0</v>
      </c>
      <c r="E27" s="42">
        <f>SUM(E26:E26)</f>
        <v>15000</v>
      </c>
      <c r="F27" s="42">
        <f>SUM(F26:F26)</f>
        <v>0</v>
      </c>
      <c r="G27" s="42">
        <f>SUM(G26:G26)</f>
        <v>0</v>
      </c>
      <c r="H27" s="14">
        <f>G27/G33*100</f>
        <v>0</v>
      </c>
      <c r="I27" s="17">
        <f t="shared" si="1"/>
        <v>-15000</v>
      </c>
      <c r="J27" s="17">
        <f t="shared" si="2"/>
        <v>-15000</v>
      </c>
      <c r="K27" s="17">
        <f t="shared" si="3"/>
        <v>0</v>
      </c>
      <c r="L27" s="14">
        <f t="shared" si="4"/>
        <v>0</v>
      </c>
      <c r="M27" s="14">
        <f t="shared" si="5"/>
        <v>0</v>
      </c>
      <c r="N27" s="14" t="e">
        <f t="shared" si="6"/>
        <v>#DIV/0!</v>
      </c>
    </row>
    <row r="28" spans="1:14" s="2" customFormat="1" ht="15.75">
      <c r="A28" s="8" t="s">
        <v>32</v>
      </c>
      <c r="B28" s="9" t="s">
        <v>33</v>
      </c>
      <c r="C28" s="37">
        <v>119300</v>
      </c>
      <c r="D28" s="18">
        <f>E28-C28</f>
        <v>0</v>
      </c>
      <c r="E28" s="37">
        <v>119300</v>
      </c>
      <c r="F28" s="37">
        <v>49744.05</v>
      </c>
      <c r="G28" s="37">
        <v>49744.05</v>
      </c>
      <c r="H28" s="13">
        <f>G28/G33*100</f>
        <v>2.444390827941722</v>
      </c>
      <c r="I28" s="16">
        <f t="shared" si="1"/>
        <v>-69555.95</v>
      </c>
      <c r="J28" s="16">
        <f t="shared" si="2"/>
        <v>-69555.95</v>
      </c>
      <c r="K28" s="16">
        <f t="shared" si="3"/>
        <v>0</v>
      </c>
      <c r="L28" s="13">
        <f t="shared" si="4"/>
        <v>41.696605196982404</v>
      </c>
      <c r="M28" s="13">
        <f t="shared" si="5"/>
        <v>41.696605196982404</v>
      </c>
      <c r="N28" s="13">
        <f t="shared" si="6"/>
        <v>100</v>
      </c>
    </row>
    <row r="29" spans="1:14" s="58" customFormat="1" ht="31.5">
      <c r="A29" s="35" t="s">
        <v>34</v>
      </c>
      <c r="B29" s="36" t="s">
        <v>35</v>
      </c>
      <c r="C29" s="37">
        <v>0</v>
      </c>
      <c r="D29" s="37">
        <f>E29-C29</f>
        <v>33750</v>
      </c>
      <c r="E29" s="37">
        <v>33750</v>
      </c>
      <c r="F29" s="37">
        <v>0</v>
      </c>
      <c r="G29" s="37">
        <v>0</v>
      </c>
      <c r="H29" s="38">
        <f>G29/G33*100</f>
        <v>0</v>
      </c>
      <c r="I29" s="37">
        <f t="shared" si="1"/>
        <v>0</v>
      </c>
      <c r="J29" s="37">
        <f t="shared" si="2"/>
        <v>-33750</v>
      </c>
      <c r="K29" s="37">
        <f t="shared" si="3"/>
        <v>0</v>
      </c>
      <c r="L29" s="38" t="e">
        <f t="shared" si="4"/>
        <v>#DIV/0!</v>
      </c>
      <c r="M29" s="38">
        <f t="shared" si="5"/>
        <v>0</v>
      </c>
      <c r="N29" s="38" t="e">
        <f t="shared" si="6"/>
        <v>#DIV/0!</v>
      </c>
    </row>
    <row r="30" spans="1:14" s="3" customFormat="1" ht="15.75">
      <c r="A30" s="6" t="s">
        <v>53</v>
      </c>
      <c r="B30" s="7" t="s">
        <v>54</v>
      </c>
      <c r="C30" s="42">
        <f>C28+C29</f>
        <v>119300</v>
      </c>
      <c r="D30" s="29">
        <f>D29+D28</f>
        <v>33750</v>
      </c>
      <c r="E30" s="42">
        <f>E29+E28</f>
        <v>153050</v>
      </c>
      <c r="F30" s="42">
        <f>F29+F28</f>
        <v>49744.05</v>
      </c>
      <c r="G30" s="42">
        <f>G29+G28</f>
        <v>49744.05</v>
      </c>
      <c r="H30" s="14">
        <f>G30/G33*100</f>
        <v>2.444390827941722</v>
      </c>
      <c r="I30" s="17">
        <f t="shared" si="1"/>
        <v>-69555.95</v>
      </c>
      <c r="J30" s="17">
        <f t="shared" si="2"/>
        <v>-103305.95</v>
      </c>
      <c r="K30" s="17">
        <f t="shared" si="3"/>
        <v>0</v>
      </c>
      <c r="L30" s="14">
        <f t="shared" si="4"/>
        <v>41.696605196982404</v>
      </c>
      <c r="M30" s="14">
        <f t="shared" si="5"/>
        <v>32.50182946749429</v>
      </c>
      <c r="N30" s="14">
        <f t="shared" si="6"/>
        <v>100</v>
      </c>
    </row>
    <row r="31" spans="1:14" s="2" customFormat="1" ht="15.75">
      <c r="A31" s="8" t="s">
        <v>56</v>
      </c>
      <c r="B31" s="9" t="s">
        <v>113</v>
      </c>
      <c r="C31" s="37">
        <v>5000</v>
      </c>
      <c r="D31" s="18">
        <f>E31-C31</f>
        <v>0</v>
      </c>
      <c r="E31" s="37">
        <v>5000</v>
      </c>
      <c r="F31" s="37">
        <v>0</v>
      </c>
      <c r="G31" s="37">
        <v>0</v>
      </c>
      <c r="H31" s="13">
        <f>G31/G33*100</f>
        <v>0</v>
      </c>
      <c r="I31" s="16">
        <f t="shared" si="1"/>
        <v>-5000</v>
      </c>
      <c r="J31" s="16">
        <f t="shared" si="2"/>
        <v>-5000</v>
      </c>
      <c r="K31" s="16">
        <f t="shared" si="3"/>
        <v>0</v>
      </c>
      <c r="L31" s="13">
        <f t="shared" si="4"/>
        <v>0</v>
      </c>
      <c r="M31" s="13">
        <f t="shared" si="5"/>
        <v>0</v>
      </c>
      <c r="N31" s="13" t="e">
        <f t="shared" si="6"/>
        <v>#DIV/0!</v>
      </c>
    </row>
    <row r="32" spans="1:14" s="3" customFormat="1" ht="15.75">
      <c r="A32" s="6" t="s">
        <v>57</v>
      </c>
      <c r="B32" s="7" t="s">
        <v>84</v>
      </c>
      <c r="C32" s="42">
        <f>SUM(C31:C31)</f>
        <v>5000</v>
      </c>
      <c r="D32" s="29">
        <f>SUM(D31:D31)</f>
        <v>0</v>
      </c>
      <c r="E32" s="42">
        <f>SUM(E31:E31)</f>
        <v>5000</v>
      </c>
      <c r="F32" s="42">
        <f>SUM(F31:F31)</f>
        <v>0</v>
      </c>
      <c r="G32" s="42">
        <f>SUM(G31:G31)</f>
        <v>0</v>
      </c>
      <c r="H32" s="14">
        <f>G32/G33*100</f>
        <v>0</v>
      </c>
      <c r="I32" s="17">
        <f t="shared" si="1"/>
        <v>-5000</v>
      </c>
      <c r="J32" s="17">
        <f t="shared" si="2"/>
        <v>-5000</v>
      </c>
      <c r="K32" s="17">
        <f t="shared" si="3"/>
        <v>0</v>
      </c>
      <c r="L32" s="14">
        <f t="shared" si="4"/>
        <v>0</v>
      </c>
      <c r="M32" s="14">
        <f t="shared" si="5"/>
        <v>0</v>
      </c>
      <c r="N32" s="14" t="e">
        <f t="shared" si="6"/>
        <v>#DIV/0!</v>
      </c>
    </row>
    <row r="33" spans="1:14" s="3" customFormat="1" ht="15.75">
      <c r="A33" s="11" t="s">
        <v>0</v>
      </c>
      <c r="B33" s="12"/>
      <c r="C33" s="43">
        <f>C14+C19+C25+C27+C32+C16+C30+C22</f>
        <v>5058800</v>
      </c>
      <c r="D33" s="31">
        <f>D14+D19+D25+D27+D32+D16+D30+D22</f>
        <v>926858</v>
      </c>
      <c r="E33" s="43">
        <f>E14+E19+E25+E27+E32+E16+E30+E22</f>
        <v>5985658</v>
      </c>
      <c r="F33" s="43">
        <f>F14+F19+F25+F27+F32+F16+F30+F22</f>
        <v>2384562.87</v>
      </c>
      <c r="G33" s="43">
        <f>G14+G19+G25+G27+G32+G16+G30+G22</f>
        <v>2035028.4999999998</v>
      </c>
      <c r="H33" s="14">
        <f>G33/G33*100</f>
        <v>100</v>
      </c>
      <c r="I33" s="17">
        <f t="shared" si="1"/>
        <v>-3023771.5</v>
      </c>
      <c r="J33" s="17">
        <f t="shared" si="2"/>
        <v>-3950629.5</v>
      </c>
      <c r="K33" s="17">
        <f t="shared" si="3"/>
        <v>-349534.37000000034</v>
      </c>
      <c r="L33" s="14">
        <f t="shared" si="4"/>
        <v>40.227494662765864</v>
      </c>
      <c r="M33" s="14">
        <f t="shared" si="5"/>
        <v>33.99840919745164</v>
      </c>
      <c r="N33" s="14">
        <f t="shared" si="6"/>
        <v>85.34178425750628</v>
      </c>
    </row>
    <row r="34" spans="3:14" s="2" customFormat="1" ht="12.75" customHeight="1">
      <c r="C34" s="39"/>
      <c r="D34" s="19"/>
      <c r="E34" s="39"/>
      <c r="F34" s="39"/>
      <c r="G34" s="39"/>
      <c r="I34" s="3"/>
      <c r="J34" s="3"/>
      <c r="K34" s="3"/>
      <c r="L34" s="3"/>
      <c r="M34" s="3"/>
      <c r="N34" s="3"/>
    </row>
    <row r="35" spans="3:7" s="2" customFormat="1" ht="12.75" customHeight="1">
      <c r="C35" s="39"/>
      <c r="D35" s="32"/>
      <c r="E35" s="39"/>
      <c r="F35" s="39"/>
      <c r="G35" s="39"/>
    </row>
    <row r="36" spans="3:7" s="2" customFormat="1" ht="12.75" customHeight="1">
      <c r="C36" s="39"/>
      <c r="D36" s="19"/>
      <c r="E36" s="39"/>
      <c r="F36" s="39"/>
      <c r="G36" s="39"/>
    </row>
    <row r="37" spans="3:7" s="2" customFormat="1" ht="12.75" customHeight="1">
      <c r="C37" s="39"/>
      <c r="D37" s="19"/>
      <c r="E37" s="39"/>
      <c r="F37" s="39"/>
      <c r="G37" s="39"/>
    </row>
    <row r="38" spans="3:7" s="2" customFormat="1" ht="12.75" customHeight="1">
      <c r="C38" s="39"/>
      <c r="D38" s="19"/>
      <c r="E38" s="39"/>
      <c r="F38" s="39"/>
      <c r="G38" s="39"/>
    </row>
    <row r="39" spans="3:7" s="2" customFormat="1" ht="12.75" customHeight="1">
      <c r="C39" s="39"/>
      <c r="D39" s="19"/>
      <c r="E39" s="39"/>
      <c r="F39" s="39"/>
      <c r="G39" s="39"/>
    </row>
    <row r="40" spans="3:7" s="2" customFormat="1" ht="12.75" customHeight="1">
      <c r="C40" s="39"/>
      <c r="D40" s="19"/>
      <c r="E40" s="39"/>
      <c r="F40" s="39"/>
      <c r="G40" s="39"/>
    </row>
    <row r="41" spans="3:7" s="2" customFormat="1" ht="12.75" customHeight="1">
      <c r="C41" s="39"/>
      <c r="D41" s="19"/>
      <c r="E41" s="39"/>
      <c r="F41" s="39"/>
      <c r="G41" s="39"/>
    </row>
    <row r="42" spans="3:7" s="2" customFormat="1" ht="12.75" customHeight="1">
      <c r="C42" s="39"/>
      <c r="D42" s="19"/>
      <c r="E42" s="39"/>
      <c r="F42" s="39"/>
      <c r="G42" s="39"/>
    </row>
    <row r="43" spans="3:7" s="2" customFormat="1" ht="12.75" customHeight="1">
      <c r="C43" s="39"/>
      <c r="D43" s="19"/>
      <c r="E43" s="39"/>
      <c r="F43" s="39"/>
      <c r="G43" s="39"/>
    </row>
    <row r="44" spans="3:7" s="2" customFormat="1" ht="12.75" customHeight="1">
      <c r="C44" s="39"/>
      <c r="D44" s="19"/>
      <c r="E44" s="39"/>
      <c r="F44" s="39"/>
      <c r="G44" s="39"/>
    </row>
    <row r="45" spans="3:7" s="2" customFormat="1" ht="12.75" customHeight="1">
      <c r="C45" s="39"/>
      <c r="D45" s="19"/>
      <c r="E45" s="39"/>
      <c r="F45" s="39"/>
      <c r="G45" s="39"/>
    </row>
    <row r="46" spans="3:7" s="2" customFormat="1" ht="12.75" customHeight="1">
      <c r="C46" s="39"/>
      <c r="D46" s="19"/>
      <c r="E46" s="39"/>
      <c r="F46" s="39"/>
      <c r="G46" s="39"/>
    </row>
    <row r="47" spans="3:7" s="2" customFormat="1" ht="12.75" customHeight="1">
      <c r="C47" s="39"/>
      <c r="D47" s="19"/>
      <c r="E47" s="39"/>
      <c r="F47" s="39"/>
      <c r="G47" s="39"/>
    </row>
    <row r="48" spans="3:7" s="2" customFormat="1" ht="12.75" customHeight="1">
      <c r="C48" s="39"/>
      <c r="D48" s="19"/>
      <c r="E48" s="39"/>
      <c r="F48" s="39"/>
      <c r="G48" s="39"/>
    </row>
    <row r="49" spans="3:7" s="2" customFormat="1" ht="12.75" customHeight="1">
      <c r="C49" s="39"/>
      <c r="D49" s="19"/>
      <c r="E49" s="39"/>
      <c r="F49" s="39"/>
      <c r="G49" s="39"/>
    </row>
    <row r="50" spans="3:7" s="2" customFormat="1" ht="12.75" customHeight="1">
      <c r="C50" s="39"/>
      <c r="D50" s="19"/>
      <c r="E50" s="39"/>
      <c r="F50" s="39"/>
      <c r="G50" s="39"/>
    </row>
    <row r="51" spans="3:7" s="2" customFormat="1" ht="12.75" customHeight="1">
      <c r="C51" s="39"/>
      <c r="D51" s="19"/>
      <c r="E51" s="39"/>
      <c r="F51" s="39"/>
      <c r="G51" s="39"/>
    </row>
    <row r="52" spans="3:7" s="2" customFormat="1" ht="12.75" customHeight="1">
      <c r="C52" s="39"/>
      <c r="D52" s="19"/>
      <c r="E52" s="39"/>
      <c r="F52" s="39"/>
      <c r="G52" s="39"/>
    </row>
    <row r="53" spans="3:7" s="2" customFormat="1" ht="12.75" customHeight="1">
      <c r="C53" s="39"/>
      <c r="D53" s="19"/>
      <c r="E53" s="39"/>
      <c r="F53" s="39"/>
      <c r="G53" s="39"/>
    </row>
    <row r="54" spans="3:7" s="2" customFormat="1" ht="12.75" customHeight="1">
      <c r="C54" s="39"/>
      <c r="D54" s="19"/>
      <c r="E54" s="39"/>
      <c r="F54" s="39"/>
      <c r="G54" s="39"/>
    </row>
    <row r="55" spans="3:7" s="2" customFormat="1" ht="12.75" customHeight="1">
      <c r="C55" s="39"/>
      <c r="D55" s="19"/>
      <c r="E55" s="39"/>
      <c r="F55" s="39"/>
      <c r="G55" s="39"/>
    </row>
    <row r="56" spans="3:7" s="2" customFormat="1" ht="12.75" customHeight="1">
      <c r="C56" s="39"/>
      <c r="D56" s="19"/>
      <c r="E56" s="39"/>
      <c r="F56" s="39"/>
      <c r="G56" s="39"/>
    </row>
    <row r="57" spans="3:7" s="2" customFormat="1" ht="12.75" customHeight="1">
      <c r="C57" s="39"/>
      <c r="D57" s="19"/>
      <c r="E57" s="39"/>
      <c r="F57" s="39"/>
      <c r="G57" s="39"/>
    </row>
    <row r="58" spans="3:7" s="2" customFormat="1" ht="12.75" customHeight="1">
      <c r="C58" s="39"/>
      <c r="D58" s="19"/>
      <c r="E58" s="39"/>
      <c r="F58" s="39"/>
      <c r="G58" s="39"/>
    </row>
    <row r="59" spans="3:7" s="2" customFormat="1" ht="12.75" customHeight="1">
      <c r="C59" s="39"/>
      <c r="D59" s="19"/>
      <c r="E59" s="39"/>
      <c r="F59" s="39"/>
      <c r="G59" s="39"/>
    </row>
    <row r="60" spans="3:7" s="2" customFormat="1" ht="12.75" customHeight="1">
      <c r="C60" s="39"/>
      <c r="D60" s="19"/>
      <c r="E60" s="39"/>
      <c r="F60" s="39"/>
      <c r="G60" s="39"/>
    </row>
    <row r="61" spans="3:7" s="2" customFormat="1" ht="12.75" customHeight="1">
      <c r="C61" s="39"/>
      <c r="D61" s="19"/>
      <c r="E61" s="39"/>
      <c r="F61" s="39"/>
      <c r="G61" s="39"/>
    </row>
    <row r="62" spans="3:7" s="2" customFormat="1" ht="12.75" customHeight="1">
      <c r="C62" s="39"/>
      <c r="D62" s="19"/>
      <c r="E62" s="39"/>
      <c r="F62" s="39"/>
      <c r="G62" s="39"/>
    </row>
    <row r="63" spans="3:7" s="2" customFormat="1" ht="12.75" customHeight="1">
      <c r="C63" s="39"/>
      <c r="D63" s="19"/>
      <c r="E63" s="39"/>
      <c r="F63" s="39"/>
      <c r="G63" s="39"/>
    </row>
    <row r="64" spans="3:7" s="2" customFormat="1" ht="12.75" customHeight="1">
      <c r="C64" s="39"/>
      <c r="D64" s="19"/>
      <c r="E64" s="39"/>
      <c r="F64" s="39"/>
      <c r="G64" s="39"/>
    </row>
    <row r="65" spans="3:7" s="2" customFormat="1" ht="12.75" customHeight="1">
      <c r="C65" s="39"/>
      <c r="D65" s="19"/>
      <c r="E65" s="39"/>
      <c r="F65" s="39"/>
      <c r="G65" s="39"/>
    </row>
    <row r="66" spans="3:7" s="2" customFormat="1" ht="12.75" customHeight="1">
      <c r="C66" s="39"/>
      <c r="D66" s="19"/>
      <c r="E66" s="39"/>
      <c r="F66" s="39"/>
      <c r="G66" s="39"/>
    </row>
    <row r="67" spans="3:7" s="2" customFormat="1" ht="12.75" customHeight="1">
      <c r="C67" s="39"/>
      <c r="D67" s="19"/>
      <c r="E67" s="39"/>
      <c r="F67" s="39"/>
      <c r="G67" s="39"/>
    </row>
    <row r="68" spans="3:7" s="2" customFormat="1" ht="12.75" customHeight="1">
      <c r="C68" s="39"/>
      <c r="D68" s="19"/>
      <c r="E68" s="39"/>
      <c r="F68" s="39"/>
      <c r="G68" s="39"/>
    </row>
    <row r="69" spans="3:7" s="2" customFormat="1" ht="12.75" customHeight="1">
      <c r="C69" s="39"/>
      <c r="D69" s="19"/>
      <c r="E69" s="39"/>
      <c r="F69" s="39"/>
      <c r="G69" s="39"/>
    </row>
    <row r="70" spans="3:7" s="2" customFormat="1" ht="12.75" customHeight="1">
      <c r="C70" s="39"/>
      <c r="D70" s="19"/>
      <c r="E70" s="39"/>
      <c r="F70" s="39"/>
      <c r="G70" s="39"/>
    </row>
    <row r="71" spans="3:7" s="2" customFormat="1" ht="12.75" customHeight="1">
      <c r="C71" s="39"/>
      <c r="D71" s="19"/>
      <c r="E71" s="39"/>
      <c r="F71" s="39"/>
      <c r="G71" s="39"/>
    </row>
    <row r="72" spans="3:7" s="2" customFormat="1" ht="12.75" customHeight="1">
      <c r="C72" s="39"/>
      <c r="D72" s="19"/>
      <c r="E72" s="39"/>
      <c r="F72" s="39"/>
      <c r="G72" s="39"/>
    </row>
    <row r="73" spans="3:7" s="2" customFormat="1" ht="12.75" customHeight="1">
      <c r="C73" s="39"/>
      <c r="D73" s="19"/>
      <c r="E73" s="39"/>
      <c r="F73" s="39"/>
      <c r="G73" s="39"/>
    </row>
    <row r="74" spans="3:7" s="2" customFormat="1" ht="12.75" customHeight="1">
      <c r="C74" s="39"/>
      <c r="D74" s="19"/>
      <c r="E74" s="39"/>
      <c r="F74" s="39"/>
      <c r="G74" s="39"/>
    </row>
    <row r="75" spans="3:7" s="2" customFormat="1" ht="12.75" customHeight="1">
      <c r="C75" s="39"/>
      <c r="D75" s="19"/>
      <c r="E75" s="39"/>
      <c r="F75" s="39"/>
      <c r="G75" s="39"/>
    </row>
    <row r="76" spans="3:7" s="2" customFormat="1" ht="12.75" customHeight="1">
      <c r="C76" s="39"/>
      <c r="D76" s="19"/>
      <c r="E76" s="39"/>
      <c r="F76" s="39"/>
      <c r="G76" s="39"/>
    </row>
    <row r="77" spans="3:7" s="2" customFormat="1" ht="12.75" customHeight="1">
      <c r="C77" s="39"/>
      <c r="D77" s="19"/>
      <c r="E77" s="39"/>
      <c r="F77" s="39"/>
      <c r="G77" s="39"/>
    </row>
    <row r="78" spans="3:7" s="2" customFormat="1" ht="12.75" customHeight="1">
      <c r="C78" s="39"/>
      <c r="D78" s="19"/>
      <c r="E78" s="39"/>
      <c r="F78" s="39"/>
      <c r="G78" s="39"/>
    </row>
    <row r="79" spans="3:7" s="2" customFormat="1" ht="12.75" customHeight="1">
      <c r="C79" s="39"/>
      <c r="D79" s="19"/>
      <c r="E79" s="39"/>
      <c r="F79" s="39"/>
      <c r="G79" s="39"/>
    </row>
    <row r="80" spans="3:7" s="2" customFormat="1" ht="12.75" customHeight="1">
      <c r="C80" s="39"/>
      <c r="D80" s="19"/>
      <c r="E80" s="39"/>
      <c r="F80" s="39"/>
      <c r="G80" s="39"/>
    </row>
    <row r="81" spans="3:7" s="2" customFormat="1" ht="12.75" customHeight="1">
      <c r="C81" s="39"/>
      <c r="D81" s="19"/>
      <c r="E81" s="39"/>
      <c r="F81" s="39"/>
      <c r="G81" s="39"/>
    </row>
    <row r="82" spans="3:7" s="2" customFormat="1" ht="12.75" customHeight="1">
      <c r="C82" s="39"/>
      <c r="D82" s="19"/>
      <c r="E82" s="39"/>
      <c r="F82" s="39"/>
      <c r="G82" s="39"/>
    </row>
    <row r="83" spans="3:7" s="2" customFormat="1" ht="12.75" customHeight="1">
      <c r="C83" s="39"/>
      <c r="D83" s="19"/>
      <c r="E83" s="39"/>
      <c r="F83" s="39"/>
      <c r="G83" s="39"/>
    </row>
    <row r="84" spans="3:7" s="2" customFormat="1" ht="12.75" customHeight="1">
      <c r="C84" s="39"/>
      <c r="D84" s="19"/>
      <c r="E84" s="39"/>
      <c r="F84" s="39"/>
      <c r="G84" s="39"/>
    </row>
    <row r="85" spans="3:7" s="2" customFormat="1" ht="12.75" customHeight="1">
      <c r="C85" s="39"/>
      <c r="D85" s="19"/>
      <c r="E85" s="39"/>
      <c r="F85" s="39"/>
      <c r="G85" s="39"/>
    </row>
    <row r="86" spans="3:7" s="2" customFormat="1" ht="12.75" customHeight="1">
      <c r="C86" s="39"/>
      <c r="D86" s="19"/>
      <c r="E86" s="39"/>
      <c r="F86" s="39"/>
      <c r="G86" s="39"/>
    </row>
    <row r="87" spans="3:7" s="2" customFormat="1" ht="12.75" customHeight="1">
      <c r="C87" s="39"/>
      <c r="D87" s="19"/>
      <c r="E87" s="39"/>
      <c r="F87" s="39"/>
      <c r="G87" s="39"/>
    </row>
    <row r="88" spans="3:7" s="2" customFormat="1" ht="12.75" customHeight="1">
      <c r="C88" s="39"/>
      <c r="D88" s="19"/>
      <c r="E88" s="39"/>
      <c r="F88" s="39"/>
      <c r="G88" s="39"/>
    </row>
    <row r="89" spans="3:7" s="2" customFormat="1" ht="12.75" customHeight="1">
      <c r="C89" s="39"/>
      <c r="D89" s="19"/>
      <c r="E89" s="39"/>
      <c r="F89" s="39"/>
      <c r="G89" s="39"/>
    </row>
    <row r="90" spans="3:7" s="2" customFormat="1" ht="12.75" customHeight="1">
      <c r="C90" s="39"/>
      <c r="D90" s="19"/>
      <c r="E90" s="39"/>
      <c r="F90" s="39"/>
      <c r="G90" s="39"/>
    </row>
    <row r="91" spans="3:7" s="2" customFormat="1" ht="12.75" customHeight="1">
      <c r="C91" s="39"/>
      <c r="D91" s="19"/>
      <c r="E91" s="39"/>
      <c r="F91" s="39"/>
      <c r="G91" s="39"/>
    </row>
    <row r="92" spans="3:7" s="2" customFormat="1" ht="12.75" customHeight="1">
      <c r="C92" s="39"/>
      <c r="D92" s="19"/>
      <c r="E92" s="39"/>
      <c r="F92" s="39"/>
      <c r="G92" s="39"/>
    </row>
    <row r="93" spans="3:7" s="2" customFormat="1" ht="12.75" customHeight="1">
      <c r="C93" s="39"/>
      <c r="D93" s="19"/>
      <c r="E93" s="39"/>
      <c r="F93" s="39"/>
      <c r="G93" s="39"/>
    </row>
    <row r="94" spans="3:7" s="2" customFormat="1" ht="12.75" customHeight="1">
      <c r="C94" s="39"/>
      <c r="D94" s="19"/>
      <c r="E94" s="39"/>
      <c r="F94" s="39"/>
      <c r="G94" s="39"/>
    </row>
    <row r="95" spans="3:7" s="2" customFormat="1" ht="12.75" customHeight="1">
      <c r="C95" s="39"/>
      <c r="D95" s="19"/>
      <c r="E95" s="39"/>
      <c r="F95" s="39"/>
      <c r="G95" s="39"/>
    </row>
    <row r="96" spans="3:7" s="2" customFormat="1" ht="12.75" customHeight="1">
      <c r="C96" s="39"/>
      <c r="D96" s="19"/>
      <c r="E96" s="39"/>
      <c r="F96" s="39"/>
      <c r="G96" s="39"/>
    </row>
    <row r="97" spans="3:7" s="2" customFormat="1" ht="12.75" customHeight="1">
      <c r="C97" s="39"/>
      <c r="D97" s="19"/>
      <c r="E97" s="39"/>
      <c r="F97" s="39"/>
      <c r="G97" s="39"/>
    </row>
    <row r="98" spans="3:7" s="2" customFormat="1" ht="12.75" customHeight="1">
      <c r="C98" s="39"/>
      <c r="D98" s="19"/>
      <c r="E98" s="39"/>
      <c r="F98" s="39"/>
      <c r="G98" s="39"/>
    </row>
    <row r="99" spans="3:7" s="2" customFormat="1" ht="12.75" customHeight="1">
      <c r="C99" s="39"/>
      <c r="D99" s="19"/>
      <c r="E99" s="39"/>
      <c r="F99" s="39"/>
      <c r="G99" s="39"/>
    </row>
    <row r="100" spans="3:7" s="2" customFormat="1" ht="12.75" customHeight="1">
      <c r="C100" s="39"/>
      <c r="D100" s="19"/>
      <c r="E100" s="39"/>
      <c r="F100" s="39"/>
      <c r="G100" s="39"/>
    </row>
    <row r="101" spans="3:7" s="2" customFormat="1" ht="12.75" customHeight="1">
      <c r="C101" s="39"/>
      <c r="D101" s="19"/>
      <c r="E101" s="39"/>
      <c r="F101" s="39"/>
      <c r="G101" s="39"/>
    </row>
    <row r="102" spans="3:7" s="2" customFormat="1" ht="12.75" customHeight="1">
      <c r="C102" s="39"/>
      <c r="D102" s="19"/>
      <c r="E102" s="39"/>
      <c r="F102" s="39"/>
      <c r="G102" s="39"/>
    </row>
    <row r="103" spans="3:7" s="2" customFormat="1" ht="12.75" customHeight="1">
      <c r="C103" s="39"/>
      <c r="D103" s="19"/>
      <c r="E103" s="39"/>
      <c r="F103" s="39"/>
      <c r="G103" s="39"/>
    </row>
    <row r="104" spans="3:7" s="2" customFormat="1" ht="12.75" customHeight="1">
      <c r="C104" s="39"/>
      <c r="D104" s="19"/>
      <c r="E104" s="39"/>
      <c r="F104" s="39"/>
      <c r="G104" s="39"/>
    </row>
    <row r="105" spans="3:7" s="2" customFormat="1" ht="12.75" customHeight="1">
      <c r="C105" s="39"/>
      <c r="D105" s="19"/>
      <c r="E105" s="39"/>
      <c r="F105" s="39"/>
      <c r="G105" s="39"/>
    </row>
    <row r="106" spans="3:7" s="2" customFormat="1" ht="12.75" customHeight="1">
      <c r="C106" s="39"/>
      <c r="D106" s="19"/>
      <c r="E106" s="39"/>
      <c r="F106" s="39"/>
      <c r="G106" s="39"/>
    </row>
    <row r="107" spans="3:7" s="2" customFormat="1" ht="12.75" customHeight="1">
      <c r="C107" s="39"/>
      <c r="D107" s="19"/>
      <c r="E107" s="39"/>
      <c r="F107" s="39"/>
      <c r="G107" s="39"/>
    </row>
    <row r="108" spans="3:7" s="2" customFormat="1" ht="12.75" customHeight="1">
      <c r="C108" s="39"/>
      <c r="D108" s="19"/>
      <c r="E108" s="39"/>
      <c r="F108" s="39"/>
      <c r="G108" s="39"/>
    </row>
    <row r="109" spans="3:7" s="2" customFormat="1" ht="12.75" customHeight="1">
      <c r="C109" s="39"/>
      <c r="D109" s="19"/>
      <c r="E109" s="39"/>
      <c r="F109" s="39"/>
      <c r="G109" s="39"/>
    </row>
    <row r="110" spans="3:7" s="2" customFormat="1" ht="12.75" customHeight="1">
      <c r="C110" s="39"/>
      <c r="D110" s="19"/>
      <c r="E110" s="39"/>
      <c r="F110" s="39"/>
      <c r="G110" s="39"/>
    </row>
    <row r="111" spans="3:7" s="2" customFormat="1" ht="12.75" customHeight="1">
      <c r="C111" s="39"/>
      <c r="D111" s="19"/>
      <c r="E111" s="39"/>
      <c r="F111" s="39"/>
      <c r="G111" s="39"/>
    </row>
    <row r="112" spans="3:7" s="2" customFormat="1" ht="12.75" customHeight="1">
      <c r="C112" s="39"/>
      <c r="D112" s="19"/>
      <c r="E112" s="39"/>
      <c r="F112" s="39"/>
      <c r="G112" s="39"/>
    </row>
    <row r="113" spans="3:7" s="2" customFormat="1" ht="12.75" customHeight="1">
      <c r="C113" s="39"/>
      <c r="D113" s="19"/>
      <c r="E113" s="39"/>
      <c r="F113" s="39"/>
      <c r="G113" s="39"/>
    </row>
    <row r="114" spans="3:7" s="2" customFormat="1" ht="12.75" customHeight="1">
      <c r="C114" s="39"/>
      <c r="D114" s="19"/>
      <c r="E114" s="39"/>
      <c r="F114" s="39"/>
      <c r="G114" s="39"/>
    </row>
    <row r="115" spans="3:7" s="2" customFormat="1" ht="12.75" customHeight="1">
      <c r="C115" s="39"/>
      <c r="D115" s="19"/>
      <c r="E115" s="39"/>
      <c r="F115" s="39"/>
      <c r="G115" s="39"/>
    </row>
    <row r="116" spans="3:7" s="2" customFormat="1" ht="12.75" customHeight="1">
      <c r="C116" s="39"/>
      <c r="D116" s="19"/>
      <c r="E116" s="39"/>
      <c r="F116" s="39"/>
      <c r="G116" s="39"/>
    </row>
    <row r="117" spans="3:7" s="2" customFormat="1" ht="12.75" customHeight="1">
      <c r="C117" s="39"/>
      <c r="D117" s="19"/>
      <c r="E117" s="39"/>
      <c r="F117" s="39"/>
      <c r="G117" s="39"/>
    </row>
    <row r="118" spans="3:7" s="2" customFormat="1" ht="12.75" customHeight="1">
      <c r="C118" s="39"/>
      <c r="D118" s="19"/>
      <c r="E118" s="39"/>
      <c r="F118" s="39"/>
      <c r="G118" s="39"/>
    </row>
    <row r="119" spans="3:7" s="2" customFormat="1" ht="12.75" customHeight="1">
      <c r="C119" s="39"/>
      <c r="D119" s="19"/>
      <c r="E119" s="39"/>
      <c r="F119" s="39"/>
      <c r="G119" s="39"/>
    </row>
    <row r="120" spans="3:7" s="2" customFormat="1" ht="12.75" customHeight="1">
      <c r="C120" s="39"/>
      <c r="D120" s="19"/>
      <c r="E120" s="39"/>
      <c r="F120" s="39"/>
      <c r="G120" s="39"/>
    </row>
    <row r="121" spans="3:7" s="2" customFormat="1" ht="12.75" customHeight="1">
      <c r="C121" s="39"/>
      <c r="D121" s="19"/>
      <c r="E121" s="39"/>
      <c r="F121" s="39"/>
      <c r="G121" s="39"/>
    </row>
    <row r="122" spans="3:7" s="2" customFormat="1" ht="12.75" customHeight="1">
      <c r="C122" s="39"/>
      <c r="D122" s="19"/>
      <c r="E122" s="39"/>
      <c r="F122" s="39"/>
      <c r="G122" s="39"/>
    </row>
    <row r="123" spans="3:7" s="2" customFormat="1" ht="12.75" customHeight="1">
      <c r="C123" s="39"/>
      <c r="D123" s="19"/>
      <c r="E123" s="39"/>
      <c r="F123" s="39"/>
      <c r="G123" s="39"/>
    </row>
    <row r="124" spans="3:7" s="2" customFormat="1" ht="12.75" customHeight="1">
      <c r="C124" s="39"/>
      <c r="D124" s="19"/>
      <c r="E124" s="39"/>
      <c r="F124" s="39"/>
      <c r="G124" s="39"/>
    </row>
    <row r="125" spans="3:7" s="2" customFormat="1" ht="12.75" customHeight="1">
      <c r="C125" s="39"/>
      <c r="D125" s="19"/>
      <c r="E125" s="39"/>
      <c r="F125" s="39"/>
      <c r="G125" s="39"/>
    </row>
    <row r="126" spans="3:7" s="2" customFormat="1" ht="12.75" customHeight="1">
      <c r="C126" s="39"/>
      <c r="D126" s="19"/>
      <c r="E126" s="39"/>
      <c r="F126" s="39"/>
      <c r="G126" s="39"/>
    </row>
    <row r="127" spans="3:7" s="2" customFormat="1" ht="12.75" customHeight="1">
      <c r="C127" s="39"/>
      <c r="D127" s="19"/>
      <c r="E127" s="39"/>
      <c r="F127" s="39"/>
      <c r="G127" s="39"/>
    </row>
    <row r="128" spans="3:7" s="2" customFormat="1" ht="12.75" customHeight="1">
      <c r="C128" s="39"/>
      <c r="D128" s="19"/>
      <c r="E128" s="39"/>
      <c r="F128" s="39"/>
      <c r="G128" s="39"/>
    </row>
    <row r="129" spans="3:7" s="2" customFormat="1" ht="12.75" customHeight="1">
      <c r="C129" s="39"/>
      <c r="D129" s="19"/>
      <c r="E129" s="39"/>
      <c r="F129" s="39"/>
      <c r="G129" s="39"/>
    </row>
    <row r="130" spans="3:7" s="2" customFormat="1" ht="12.75" customHeight="1">
      <c r="C130" s="39"/>
      <c r="D130" s="19"/>
      <c r="E130" s="39"/>
      <c r="F130" s="39"/>
      <c r="G130" s="39"/>
    </row>
    <row r="131" spans="3:7" s="2" customFormat="1" ht="12.75" customHeight="1">
      <c r="C131" s="39"/>
      <c r="D131" s="19"/>
      <c r="E131" s="39"/>
      <c r="F131" s="39"/>
      <c r="G131" s="39"/>
    </row>
    <row r="132" spans="3:7" s="2" customFormat="1" ht="12.75" customHeight="1">
      <c r="C132" s="39"/>
      <c r="D132" s="19"/>
      <c r="E132" s="39"/>
      <c r="F132" s="39"/>
      <c r="G132" s="39"/>
    </row>
    <row r="133" spans="3:7" s="2" customFormat="1" ht="12.75" customHeight="1">
      <c r="C133" s="39"/>
      <c r="D133" s="19"/>
      <c r="E133" s="39"/>
      <c r="F133" s="39"/>
      <c r="G133" s="39"/>
    </row>
    <row r="134" spans="3:7" s="2" customFormat="1" ht="12.75" customHeight="1">
      <c r="C134" s="39"/>
      <c r="D134" s="19"/>
      <c r="E134" s="39"/>
      <c r="F134" s="39"/>
      <c r="G134" s="39"/>
    </row>
    <row r="135" spans="3:7" s="2" customFormat="1" ht="12.75" customHeight="1">
      <c r="C135" s="39"/>
      <c r="D135" s="19"/>
      <c r="E135" s="39"/>
      <c r="F135" s="39"/>
      <c r="G135" s="39"/>
    </row>
    <row r="136" spans="3:7" s="2" customFormat="1" ht="12.75" customHeight="1">
      <c r="C136" s="39"/>
      <c r="D136" s="19"/>
      <c r="E136" s="39"/>
      <c r="F136" s="39"/>
      <c r="G136" s="39"/>
    </row>
    <row r="137" spans="3:7" s="2" customFormat="1" ht="12.75" customHeight="1">
      <c r="C137" s="39"/>
      <c r="D137" s="19"/>
      <c r="E137" s="39"/>
      <c r="F137" s="39"/>
      <c r="G137" s="39"/>
    </row>
    <row r="138" spans="3:7" s="2" customFormat="1" ht="12.75" customHeight="1">
      <c r="C138" s="39"/>
      <c r="D138" s="19"/>
      <c r="E138" s="39"/>
      <c r="F138" s="39"/>
      <c r="G138" s="39"/>
    </row>
    <row r="139" spans="3:7" s="2" customFormat="1" ht="12.75" customHeight="1">
      <c r="C139" s="39"/>
      <c r="D139" s="19"/>
      <c r="E139" s="39"/>
      <c r="F139" s="39"/>
      <c r="G139" s="39"/>
    </row>
    <row r="140" spans="3:7" s="2" customFormat="1" ht="12.75" customHeight="1">
      <c r="C140" s="39"/>
      <c r="D140" s="19"/>
      <c r="E140" s="39"/>
      <c r="F140" s="39"/>
      <c r="G140" s="39"/>
    </row>
    <row r="141" spans="3:7" s="2" customFormat="1" ht="12.75" customHeight="1">
      <c r="C141" s="39"/>
      <c r="D141" s="19"/>
      <c r="E141" s="39"/>
      <c r="F141" s="39"/>
      <c r="G141" s="39"/>
    </row>
    <row r="142" spans="3:7" s="2" customFormat="1" ht="12.75" customHeight="1">
      <c r="C142" s="39"/>
      <c r="D142" s="19"/>
      <c r="E142" s="39"/>
      <c r="F142" s="39"/>
      <c r="G142" s="39"/>
    </row>
    <row r="143" spans="3:7" s="2" customFormat="1" ht="12.75" customHeight="1">
      <c r="C143" s="39"/>
      <c r="D143" s="19"/>
      <c r="E143" s="39"/>
      <c r="F143" s="39"/>
      <c r="G143" s="39"/>
    </row>
    <row r="144" spans="3:7" s="2" customFormat="1" ht="12.75" customHeight="1">
      <c r="C144" s="39"/>
      <c r="D144" s="19"/>
      <c r="E144" s="39"/>
      <c r="F144" s="39"/>
      <c r="G144" s="39"/>
    </row>
    <row r="145" spans="3:7" s="2" customFormat="1" ht="12.75" customHeight="1">
      <c r="C145" s="39"/>
      <c r="D145" s="19"/>
      <c r="E145" s="39"/>
      <c r="F145" s="39"/>
      <c r="G145" s="39"/>
    </row>
    <row r="146" spans="3:7" s="2" customFormat="1" ht="12.75" customHeight="1">
      <c r="C146" s="39"/>
      <c r="D146" s="19"/>
      <c r="E146" s="39"/>
      <c r="F146" s="39"/>
      <c r="G146" s="39"/>
    </row>
    <row r="147" spans="3:7" s="2" customFormat="1" ht="12.75" customHeight="1">
      <c r="C147" s="39"/>
      <c r="D147" s="19"/>
      <c r="E147" s="39"/>
      <c r="F147" s="39"/>
      <c r="G147" s="39"/>
    </row>
    <row r="148" spans="3:7" s="2" customFormat="1" ht="12.75" customHeight="1">
      <c r="C148" s="39"/>
      <c r="D148" s="19"/>
      <c r="E148" s="39"/>
      <c r="F148" s="39"/>
      <c r="G148" s="39"/>
    </row>
    <row r="149" spans="3:7" s="2" customFormat="1" ht="12.75" customHeight="1">
      <c r="C149" s="39"/>
      <c r="D149" s="19"/>
      <c r="E149" s="39"/>
      <c r="F149" s="39"/>
      <c r="G149" s="39"/>
    </row>
    <row r="150" spans="3:7" s="2" customFormat="1" ht="12.75" customHeight="1">
      <c r="C150" s="39"/>
      <c r="D150" s="19"/>
      <c r="E150" s="39"/>
      <c r="F150" s="39"/>
      <c r="G150" s="39"/>
    </row>
    <row r="151" spans="3:7" s="2" customFormat="1" ht="12.75" customHeight="1">
      <c r="C151" s="39"/>
      <c r="D151" s="19"/>
      <c r="E151" s="39"/>
      <c r="F151" s="39"/>
      <c r="G151" s="39"/>
    </row>
    <row r="152" spans="3:7" s="2" customFormat="1" ht="12.75" customHeight="1">
      <c r="C152" s="39"/>
      <c r="D152" s="19"/>
      <c r="E152" s="39"/>
      <c r="F152" s="39"/>
      <c r="G152" s="39"/>
    </row>
    <row r="153" spans="3:7" s="2" customFormat="1" ht="12.75" customHeight="1">
      <c r="C153" s="39"/>
      <c r="D153" s="19"/>
      <c r="E153" s="39"/>
      <c r="F153" s="39"/>
      <c r="G153" s="39"/>
    </row>
    <row r="154" spans="3:7" s="2" customFormat="1" ht="12.75" customHeight="1">
      <c r="C154" s="39"/>
      <c r="D154" s="19"/>
      <c r="E154" s="39"/>
      <c r="F154" s="39"/>
      <c r="G154" s="39"/>
    </row>
    <row r="155" spans="3:7" s="2" customFormat="1" ht="12.75" customHeight="1">
      <c r="C155" s="39"/>
      <c r="D155" s="19"/>
      <c r="E155" s="39"/>
      <c r="F155" s="39"/>
      <c r="G155" s="39"/>
    </row>
    <row r="156" spans="3:7" s="2" customFormat="1" ht="12.75" customHeight="1">
      <c r="C156" s="39"/>
      <c r="D156" s="19"/>
      <c r="E156" s="39"/>
      <c r="F156" s="39"/>
      <c r="G156" s="39"/>
    </row>
    <row r="157" spans="3:7" s="2" customFormat="1" ht="12.75" customHeight="1">
      <c r="C157" s="39"/>
      <c r="D157" s="19"/>
      <c r="E157" s="39"/>
      <c r="F157" s="39"/>
      <c r="G157" s="39"/>
    </row>
    <row r="158" spans="3:7" s="2" customFormat="1" ht="12.75" customHeight="1">
      <c r="C158" s="39"/>
      <c r="D158" s="19"/>
      <c r="E158" s="39"/>
      <c r="F158" s="39"/>
      <c r="G158" s="39"/>
    </row>
    <row r="159" spans="3:7" s="2" customFormat="1" ht="12.75" customHeight="1">
      <c r="C159" s="39"/>
      <c r="D159" s="19"/>
      <c r="E159" s="39"/>
      <c r="F159" s="39"/>
      <c r="G159" s="39"/>
    </row>
    <row r="160" spans="3:7" s="2" customFormat="1" ht="12.75" customHeight="1">
      <c r="C160" s="39"/>
      <c r="D160" s="19"/>
      <c r="E160" s="39"/>
      <c r="F160" s="39"/>
      <c r="G160" s="39"/>
    </row>
    <row r="161" spans="3:7" s="2" customFormat="1" ht="12.75" customHeight="1">
      <c r="C161" s="39"/>
      <c r="D161" s="19"/>
      <c r="E161" s="39"/>
      <c r="F161" s="39"/>
      <c r="G161" s="39"/>
    </row>
    <row r="162" spans="3:7" s="2" customFormat="1" ht="12.75" customHeight="1">
      <c r="C162" s="39"/>
      <c r="D162" s="19"/>
      <c r="E162" s="39"/>
      <c r="F162" s="39"/>
      <c r="G162" s="39"/>
    </row>
    <row r="163" spans="3:8" s="2" customFormat="1" ht="12.75" customHeight="1">
      <c r="C163" s="39"/>
      <c r="D163" s="26"/>
      <c r="E163" s="39"/>
      <c r="F163" s="39"/>
      <c r="G163" s="39"/>
      <c r="H163" s="1"/>
    </row>
    <row r="164" spans="3:8" s="2" customFormat="1" ht="12.75" customHeight="1">
      <c r="C164" s="39"/>
      <c r="D164" s="26"/>
      <c r="E164" s="39"/>
      <c r="F164" s="39"/>
      <c r="G164" s="39"/>
      <c r="H164" s="1"/>
    </row>
  </sheetData>
  <sheetProtection/>
  <mergeCells count="3">
    <mergeCell ref="A6:F6"/>
    <mergeCell ref="A5:N5"/>
    <mergeCell ref="A4:N4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4:O165"/>
  <sheetViews>
    <sheetView zoomScale="75" zoomScaleNormal="75" zoomScalePageLayoutView="0" workbookViewId="0" topLeftCell="A1">
      <pane xSplit="1" ySplit="7" topLeftCell="B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7" sqref="E37"/>
    </sheetView>
  </sheetViews>
  <sheetFormatPr defaultColWidth="9.140625" defaultRowHeight="12.75"/>
  <cols>
    <col min="1" max="1" width="6.7109375" style="1" customWidth="1"/>
    <col min="2" max="2" width="34.57421875" style="1" customWidth="1"/>
    <col min="3" max="3" width="16.00390625" style="44" customWidth="1"/>
    <col min="4" max="4" width="14.28125" style="44" customWidth="1"/>
    <col min="5" max="5" width="18.421875" style="44" customWidth="1"/>
    <col min="6" max="6" width="14.28125" style="44" customWidth="1"/>
    <col min="7" max="7" width="14.140625" style="44" customWidth="1"/>
    <col min="8" max="8" width="13.421875" style="1" customWidth="1"/>
    <col min="9" max="9" width="14.140625" style="1" customWidth="1"/>
    <col min="10" max="10" width="14.421875" style="1" customWidth="1"/>
    <col min="11" max="11" width="15.28125" style="1" customWidth="1"/>
    <col min="12" max="13" width="12.00390625" style="1" customWidth="1"/>
    <col min="14" max="14" width="11.421875" style="1" customWidth="1"/>
    <col min="15" max="15" width="9.140625" style="1" hidden="1" customWidth="1"/>
    <col min="16" max="16384" width="9.140625" style="1" customWidth="1"/>
  </cols>
  <sheetData>
    <row r="4" spans="1:14" ht="15.75" customHeight="1">
      <c r="A4" s="61" t="s">
        <v>36</v>
      </c>
      <c r="B4" s="61"/>
      <c r="C4" s="63"/>
      <c r="D4" s="61"/>
      <c r="E4" s="63"/>
      <c r="F4" s="63"/>
      <c r="G4" s="63"/>
      <c r="H4" s="61"/>
      <c r="I4" s="61"/>
      <c r="J4" s="61"/>
      <c r="K4" s="63"/>
      <c r="L4" s="63"/>
      <c r="M4" s="63"/>
      <c r="N4" s="63"/>
    </row>
    <row r="5" spans="1:14" ht="19.5" customHeight="1">
      <c r="A5" s="60" t="s">
        <v>148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2.75">
      <c r="A6" s="67"/>
      <c r="B6" s="67"/>
      <c r="C6" s="67"/>
      <c r="D6" s="67"/>
      <c r="E6" s="67"/>
      <c r="F6" s="67"/>
      <c r="G6" s="45"/>
      <c r="H6" s="4"/>
      <c r="N6" s="5" t="s">
        <v>81</v>
      </c>
    </row>
    <row r="7" spans="1:15" ht="54.75" customHeight="1">
      <c r="A7" s="10" t="s">
        <v>1</v>
      </c>
      <c r="B7" s="10" t="s">
        <v>2</v>
      </c>
      <c r="C7" s="40" t="s">
        <v>135</v>
      </c>
      <c r="D7" s="40" t="s">
        <v>85</v>
      </c>
      <c r="E7" s="40" t="s">
        <v>136</v>
      </c>
      <c r="F7" s="40" t="s">
        <v>142</v>
      </c>
      <c r="G7" s="40" t="s">
        <v>143</v>
      </c>
      <c r="H7" s="10" t="s">
        <v>66</v>
      </c>
      <c r="I7" s="10" t="s">
        <v>86</v>
      </c>
      <c r="J7" s="10" t="s">
        <v>87</v>
      </c>
      <c r="K7" s="10" t="s">
        <v>144</v>
      </c>
      <c r="L7" s="10" t="s">
        <v>137</v>
      </c>
      <c r="M7" s="10" t="s">
        <v>138</v>
      </c>
      <c r="N7" s="10" t="s">
        <v>149</v>
      </c>
      <c r="O7" s="10" t="s">
        <v>66</v>
      </c>
    </row>
    <row r="8" spans="1:14" ht="12.75">
      <c r="A8" s="15" t="s">
        <v>67</v>
      </c>
      <c r="B8" s="15" t="s">
        <v>68</v>
      </c>
      <c r="C8" s="41" t="s">
        <v>69</v>
      </c>
      <c r="D8" s="41" t="s">
        <v>70</v>
      </c>
      <c r="E8" s="41" t="s">
        <v>71</v>
      </c>
      <c r="F8" s="41" t="s">
        <v>72</v>
      </c>
      <c r="G8" s="41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5" s="2" customFormat="1" ht="47.25">
      <c r="A9" s="8" t="s">
        <v>3</v>
      </c>
      <c r="B9" s="9" t="s">
        <v>115</v>
      </c>
      <c r="C9" s="37">
        <v>723050</v>
      </c>
      <c r="D9" s="37">
        <f>E9-C9</f>
        <v>0</v>
      </c>
      <c r="E9" s="37">
        <v>723050</v>
      </c>
      <c r="F9" s="37">
        <v>336504.63</v>
      </c>
      <c r="G9" s="37">
        <v>336504.63</v>
      </c>
      <c r="H9" s="13">
        <f>G9/G34*100</f>
        <v>7.545208388736506</v>
      </c>
      <c r="I9" s="16">
        <f>G9-C9</f>
        <v>-386545.37</v>
      </c>
      <c r="J9" s="16">
        <f>G9-E9</f>
        <v>-386545.37</v>
      </c>
      <c r="K9" s="16">
        <f>G9-F9</f>
        <v>0</v>
      </c>
      <c r="L9" s="13">
        <f>G9/C9*100</f>
        <v>46.539607219417746</v>
      </c>
      <c r="M9" s="13">
        <f>G9/E9*100</f>
        <v>46.539607219417746</v>
      </c>
      <c r="N9" s="13">
        <f>G9/F9*100</f>
        <v>100</v>
      </c>
      <c r="O9" s="2">
        <f>G9/G34*100</f>
        <v>7.545208388736506</v>
      </c>
    </row>
    <row r="10" spans="1:15" s="2" customFormat="1" ht="94.5">
      <c r="A10" s="8" t="s">
        <v>4</v>
      </c>
      <c r="B10" s="9" t="s">
        <v>116</v>
      </c>
      <c r="C10" s="37">
        <v>3734283.43</v>
      </c>
      <c r="D10" s="37">
        <f>E10-C10</f>
        <v>62806.00999999978</v>
      </c>
      <c r="E10" s="37">
        <v>3797089.44</v>
      </c>
      <c r="F10" s="37">
        <v>1681939.38</v>
      </c>
      <c r="G10" s="37">
        <v>1681539.38</v>
      </c>
      <c r="H10" s="13">
        <f>G10/G34*100</f>
        <v>37.70398355578876</v>
      </c>
      <c r="I10" s="16">
        <f aca="true" t="shared" si="0" ref="I10:I34">G10-C10</f>
        <v>-2052744.0500000003</v>
      </c>
      <c r="J10" s="16">
        <f aca="true" t="shared" si="1" ref="J10:J34">G10-E10</f>
        <v>-2115550.06</v>
      </c>
      <c r="K10" s="16">
        <f aca="true" t="shared" si="2" ref="K10:K34">G10-F10</f>
        <v>-400</v>
      </c>
      <c r="L10" s="13">
        <f aca="true" t="shared" si="3" ref="L10:L34">G10/C10*100</f>
        <v>45.02977375769251</v>
      </c>
      <c r="M10" s="13">
        <f aca="true" t="shared" si="4" ref="M10:M34">G10/E10*100</f>
        <v>44.28495579498385</v>
      </c>
      <c r="N10" s="13">
        <f aca="true" t="shared" si="5" ref="N10:N34">G10/F10*100</f>
        <v>99.97621793004217</v>
      </c>
      <c r="O10" s="2">
        <f>G10/G34*100</f>
        <v>37.70398355578876</v>
      </c>
    </row>
    <row r="11" spans="1:15" s="2" customFormat="1" ht="33" customHeight="1">
      <c r="A11" s="8" t="s">
        <v>5</v>
      </c>
      <c r="B11" s="9" t="s">
        <v>6</v>
      </c>
      <c r="C11" s="37">
        <v>261665</v>
      </c>
      <c r="D11" s="37">
        <f>E11-C11</f>
        <v>-30000</v>
      </c>
      <c r="E11" s="37">
        <v>231665</v>
      </c>
      <c r="F11" s="37">
        <v>0</v>
      </c>
      <c r="G11" s="37">
        <v>0</v>
      </c>
      <c r="H11" s="13">
        <f>G11/G34*100</f>
        <v>0</v>
      </c>
      <c r="I11" s="16">
        <f t="shared" si="0"/>
        <v>-261665</v>
      </c>
      <c r="J11" s="16">
        <f t="shared" si="1"/>
        <v>-231665</v>
      </c>
      <c r="K11" s="16">
        <f t="shared" si="2"/>
        <v>0</v>
      </c>
      <c r="L11" s="13">
        <f t="shared" si="3"/>
        <v>0</v>
      </c>
      <c r="M11" s="13">
        <f t="shared" si="4"/>
        <v>0</v>
      </c>
      <c r="N11" s="13" t="e">
        <f t="shared" si="5"/>
        <v>#DIV/0!</v>
      </c>
      <c r="O11" s="2" t="e">
        <f>G11/G36*100</f>
        <v>#DIV/0!</v>
      </c>
    </row>
    <row r="12" spans="1:15" s="2" customFormat="1" ht="15.75">
      <c r="A12" s="8" t="s">
        <v>93</v>
      </c>
      <c r="B12" s="9" t="s">
        <v>7</v>
      </c>
      <c r="C12" s="37">
        <v>10000</v>
      </c>
      <c r="D12" s="37">
        <f>E12-C12</f>
        <v>0</v>
      </c>
      <c r="E12" s="37">
        <v>10000</v>
      </c>
      <c r="F12" s="37">
        <v>0</v>
      </c>
      <c r="G12" s="37">
        <v>0</v>
      </c>
      <c r="H12" s="13">
        <f>G12/G34*100</f>
        <v>0</v>
      </c>
      <c r="I12" s="16">
        <f t="shared" si="0"/>
        <v>-10000</v>
      </c>
      <c r="J12" s="16">
        <f t="shared" si="1"/>
        <v>-10000</v>
      </c>
      <c r="K12" s="16">
        <f t="shared" si="2"/>
        <v>0</v>
      </c>
      <c r="L12" s="13">
        <f t="shared" si="3"/>
        <v>0</v>
      </c>
      <c r="M12" s="13">
        <f t="shared" si="4"/>
        <v>0</v>
      </c>
      <c r="N12" s="13" t="e">
        <f t="shared" si="5"/>
        <v>#DIV/0!</v>
      </c>
      <c r="O12" s="2">
        <f>G12/G34*100</f>
        <v>0</v>
      </c>
    </row>
    <row r="13" spans="1:15" s="2" customFormat="1" ht="31.5">
      <c r="A13" s="8" t="s">
        <v>98</v>
      </c>
      <c r="B13" s="9" t="s">
        <v>8</v>
      </c>
      <c r="C13" s="37">
        <v>43000</v>
      </c>
      <c r="D13" s="37">
        <f>E13-C13</f>
        <v>41012.22</v>
      </c>
      <c r="E13" s="37">
        <v>84012.22</v>
      </c>
      <c r="F13" s="37">
        <v>64000</v>
      </c>
      <c r="G13" s="37">
        <v>64000</v>
      </c>
      <c r="H13" s="13">
        <f>G13/G34*100</f>
        <v>1.4350273185814304</v>
      </c>
      <c r="I13" s="16">
        <f t="shared" si="0"/>
        <v>21000</v>
      </c>
      <c r="J13" s="16">
        <f t="shared" si="1"/>
        <v>-20012.22</v>
      </c>
      <c r="K13" s="16">
        <f t="shared" si="2"/>
        <v>0</v>
      </c>
      <c r="L13" s="13">
        <f t="shared" si="3"/>
        <v>148.8372093023256</v>
      </c>
      <c r="M13" s="13">
        <f t="shared" si="4"/>
        <v>76.17939390245847</v>
      </c>
      <c r="N13" s="13">
        <f t="shared" si="5"/>
        <v>100</v>
      </c>
      <c r="O13" s="2">
        <f>G13/G34*100</f>
        <v>1.4350273185814304</v>
      </c>
    </row>
    <row r="14" spans="1:15" s="3" customFormat="1" ht="31.5">
      <c r="A14" s="6" t="s">
        <v>37</v>
      </c>
      <c r="B14" s="7" t="s">
        <v>38</v>
      </c>
      <c r="C14" s="42">
        <f>SUM(C9:C13)</f>
        <v>4771998.43</v>
      </c>
      <c r="D14" s="42">
        <f>SUM(D9:D13)</f>
        <v>73818.22999999978</v>
      </c>
      <c r="E14" s="42">
        <f>SUM(E9:E13)</f>
        <v>4845816.659999999</v>
      </c>
      <c r="F14" s="42">
        <f>SUM(F9:F13)</f>
        <v>2082444.0099999998</v>
      </c>
      <c r="G14" s="42">
        <f>SUM(G9:G13)</f>
        <v>2082044.0099999998</v>
      </c>
      <c r="H14" s="14">
        <f>G14/G34*100</f>
        <v>46.6842192631067</v>
      </c>
      <c r="I14" s="17">
        <f t="shared" si="0"/>
        <v>-2689954.42</v>
      </c>
      <c r="J14" s="17">
        <f t="shared" si="1"/>
        <v>-2763772.6499999994</v>
      </c>
      <c r="K14" s="17">
        <f t="shared" si="2"/>
        <v>-400</v>
      </c>
      <c r="L14" s="14">
        <f t="shared" si="3"/>
        <v>43.63044205779422</v>
      </c>
      <c r="M14" s="14">
        <f t="shared" si="4"/>
        <v>42.96580238345212</v>
      </c>
      <c r="N14" s="14">
        <f t="shared" si="5"/>
        <v>99.980791800496</v>
      </c>
      <c r="O14" s="2">
        <f>G14/G34*100</f>
        <v>46.6842192631067</v>
      </c>
    </row>
    <row r="15" spans="1:15" s="3" customFormat="1" ht="31.5">
      <c r="A15" s="8" t="s">
        <v>63</v>
      </c>
      <c r="B15" s="9" t="s">
        <v>60</v>
      </c>
      <c r="C15" s="37">
        <v>79200</v>
      </c>
      <c r="D15" s="37">
        <f>E15-C15</f>
        <v>0</v>
      </c>
      <c r="E15" s="37">
        <v>79200</v>
      </c>
      <c r="F15" s="37">
        <v>39600</v>
      </c>
      <c r="G15" s="37">
        <v>31645.3</v>
      </c>
      <c r="H15" s="13">
        <f>G15/G34*100</f>
        <v>0.7095604688235146</v>
      </c>
      <c r="I15" s="16">
        <f t="shared" si="0"/>
        <v>-47554.7</v>
      </c>
      <c r="J15" s="16">
        <f t="shared" si="1"/>
        <v>-47554.7</v>
      </c>
      <c r="K15" s="16">
        <f t="shared" si="2"/>
        <v>-7954.700000000001</v>
      </c>
      <c r="L15" s="13">
        <f t="shared" si="3"/>
        <v>39.95618686868686</v>
      </c>
      <c r="M15" s="13">
        <f t="shared" si="4"/>
        <v>39.95618686868686</v>
      </c>
      <c r="N15" s="13">
        <f t="shared" si="5"/>
        <v>79.91237373737373</v>
      </c>
      <c r="O15" s="2">
        <f>G15/G34*100</f>
        <v>0.7095604688235146</v>
      </c>
    </row>
    <row r="16" spans="1:15" s="3" customFormat="1" ht="15.75">
      <c r="A16" s="6" t="s">
        <v>39</v>
      </c>
      <c r="B16" s="7" t="s">
        <v>40</v>
      </c>
      <c r="C16" s="42">
        <f>C15</f>
        <v>79200</v>
      </c>
      <c r="D16" s="42">
        <f>D15</f>
        <v>0</v>
      </c>
      <c r="E16" s="42">
        <f>E15</f>
        <v>79200</v>
      </c>
      <c r="F16" s="42">
        <f>F15</f>
        <v>39600</v>
      </c>
      <c r="G16" s="42">
        <f>G15</f>
        <v>31645.3</v>
      </c>
      <c r="H16" s="14">
        <f>G16/G34*100</f>
        <v>0.7095604688235146</v>
      </c>
      <c r="I16" s="17">
        <f t="shared" si="0"/>
        <v>-47554.7</v>
      </c>
      <c r="J16" s="17">
        <f t="shared" si="1"/>
        <v>-47554.7</v>
      </c>
      <c r="K16" s="17">
        <f t="shared" si="2"/>
        <v>-7954.700000000001</v>
      </c>
      <c r="L16" s="14">
        <f t="shared" si="3"/>
        <v>39.95618686868686</v>
      </c>
      <c r="M16" s="14">
        <f t="shared" si="4"/>
        <v>39.95618686868686</v>
      </c>
      <c r="N16" s="14">
        <f t="shared" si="5"/>
        <v>79.91237373737373</v>
      </c>
      <c r="O16" s="2">
        <f>G16/G34*100</f>
        <v>0.7095604688235146</v>
      </c>
    </row>
    <row r="17" spans="1:15" s="2" customFormat="1" ht="31.5">
      <c r="A17" s="8" t="s">
        <v>9</v>
      </c>
      <c r="B17" s="9" t="s">
        <v>117</v>
      </c>
      <c r="C17" s="37">
        <v>50000</v>
      </c>
      <c r="D17" s="37">
        <f aca="true" t="shared" si="6" ref="D17:D22">E17-C17</f>
        <v>0</v>
      </c>
      <c r="E17" s="37">
        <v>50000</v>
      </c>
      <c r="F17" s="37">
        <v>7200</v>
      </c>
      <c r="G17" s="37">
        <v>7200</v>
      </c>
      <c r="H17" s="13">
        <f>G17/G34*100</f>
        <v>0.1614405733404109</v>
      </c>
      <c r="I17" s="16">
        <f t="shared" si="0"/>
        <v>-42800</v>
      </c>
      <c r="J17" s="16">
        <f t="shared" si="1"/>
        <v>-42800</v>
      </c>
      <c r="K17" s="16">
        <f t="shared" si="2"/>
        <v>0</v>
      </c>
      <c r="L17" s="13">
        <f t="shared" si="3"/>
        <v>14.399999999999999</v>
      </c>
      <c r="M17" s="13">
        <f t="shared" si="4"/>
        <v>14.399999999999999</v>
      </c>
      <c r="N17" s="13">
        <f t="shared" si="5"/>
        <v>100</v>
      </c>
      <c r="O17" s="2">
        <f>G17/G34*100</f>
        <v>0.1614405733404109</v>
      </c>
    </row>
    <row r="18" spans="1:14" s="2" customFormat="1" ht="15.75">
      <c r="A18" s="8" t="s">
        <v>89</v>
      </c>
      <c r="B18" s="9"/>
      <c r="C18" s="37">
        <v>3000</v>
      </c>
      <c r="D18" s="37">
        <f t="shared" si="6"/>
        <v>0</v>
      </c>
      <c r="E18" s="37">
        <v>3000</v>
      </c>
      <c r="F18" s="37">
        <v>0</v>
      </c>
      <c r="G18" s="37">
        <v>0</v>
      </c>
      <c r="H18" s="13">
        <f>G18/G34*100</f>
        <v>0</v>
      </c>
      <c r="I18" s="16">
        <f t="shared" si="0"/>
        <v>-3000</v>
      </c>
      <c r="J18" s="16">
        <f t="shared" si="1"/>
        <v>-3000</v>
      </c>
      <c r="K18" s="16">
        <f t="shared" si="2"/>
        <v>0</v>
      </c>
      <c r="L18" s="13">
        <f t="shared" si="3"/>
        <v>0</v>
      </c>
      <c r="M18" s="13">
        <f t="shared" si="4"/>
        <v>0</v>
      </c>
      <c r="N18" s="13" t="e">
        <f t="shared" si="5"/>
        <v>#DIV/0!</v>
      </c>
    </row>
    <row r="19" spans="1:15" s="3" customFormat="1" ht="47.25">
      <c r="A19" s="6" t="s">
        <v>41</v>
      </c>
      <c r="B19" s="7" t="s">
        <v>42</v>
      </c>
      <c r="C19" s="42">
        <f>SUM(C17:C18)</f>
        <v>53000</v>
      </c>
      <c r="D19" s="37">
        <f t="shared" si="6"/>
        <v>0</v>
      </c>
      <c r="E19" s="42">
        <f>SUM(E17:E18)</f>
        <v>53000</v>
      </c>
      <c r="F19" s="42">
        <f>SUM(F17:F18)</f>
        <v>7200</v>
      </c>
      <c r="G19" s="42">
        <f>SUM(G17:G18)</f>
        <v>7200</v>
      </c>
      <c r="H19" s="14">
        <f>G19/G34*100</f>
        <v>0.1614405733404109</v>
      </c>
      <c r="I19" s="17">
        <f t="shared" si="0"/>
        <v>-45800</v>
      </c>
      <c r="J19" s="17">
        <f t="shared" si="1"/>
        <v>-45800</v>
      </c>
      <c r="K19" s="17">
        <f t="shared" si="2"/>
        <v>0</v>
      </c>
      <c r="L19" s="14">
        <f t="shared" si="3"/>
        <v>13.584905660377359</v>
      </c>
      <c r="M19" s="14">
        <f t="shared" si="4"/>
        <v>13.584905660377359</v>
      </c>
      <c r="N19" s="14">
        <f t="shared" si="5"/>
        <v>100</v>
      </c>
      <c r="O19" s="2">
        <f>G19/G34*100</f>
        <v>0.1614405733404109</v>
      </c>
    </row>
    <row r="20" spans="1:15" s="3" customFormat="1" ht="15.75">
      <c r="A20" s="8" t="s">
        <v>97</v>
      </c>
      <c r="B20" s="9" t="s">
        <v>114</v>
      </c>
      <c r="C20" s="37">
        <v>0</v>
      </c>
      <c r="D20" s="37">
        <f t="shared" si="6"/>
        <v>0</v>
      </c>
      <c r="E20" s="37">
        <v>0</v>
      </c>
      <c r="F20" s="37">
        <v>0</v>
      </c>
      <c r="G20" s="37">
        <v>0</v>
      </c>
      <c r="H20" s="13">
        <f>G20/G34*100</f>
        <v>0</v>
      </c>
      <c r="I20" s="16">
        <f t="shared" si="0"/>
        <v>0</v>
      </c>
      <c r="J20" s="16">
        <f t="shared" si="1"/>
        <v>0</v>
      </c>
      <c r="K20" s="16">
        <f t="shared" si="2"/>
        <v>0</v>
      </c>
      <c r="L20" s="14" t="e">
        <f t="shared" si="3"/>
        <v>#DIV/0!</v>
      </c>
      <c r="M20" s="13" t="e">
        <f t="shared" si="4"/>
        <v>#DIV/0!</v>
      </c>
      <c r="N20" s="13" t="e">
        <f t="shared" si="5"/>
        <v>#DIV/0!</v>
      </c>
      <c r="O20" s="2" t="e">
        <f>G20/G44*100</f>
        <v>#DIV/0!</v>
      </c>
    </row>
    <row r="21" spans="1:15" s="3" customFormat="1" ht="15.75">
      <c r="A21" s="8" t="s">
        <v>90</v>
      </c>
      <c r="B21" s="9" t="s">
        <v>92</v>
      </c>
      <c r="C21" s="37">
        <v>768327.57</v>
      </c>
      <c r="D21" s="37">
        <f t="shared" si="6"/>
        <v>594755.0000000001</v>
      </c>
      <c r="E21" s="37">
        <v>1363082.57</v>
      </c>
      <c r="F21" s="37">
        <v>969402.2</v>
      </c>
      <c r="G21" s="37">
        <v>374647.2</v>
      </c>
      <c r="H21" s="13">
        <f>G21/G34*100</f>
        <v>8.400452606719389</v>
      </c>
      <c r="I21" s="16">
        <f t="shared" si="0"/>
        <v>-393680.36999999994</v>
      </c>
      <c r="J21" s="16">
        <f t="shared" si="1"/>
        <v>-988435.3700000001</v>
      </c>
      <c r="K21" s="16">
        <f t="shared" si="2"/>
        <v>-594755</v>
      </c>
      <c r="L21" s="13">
        <f t="shared" si="3"/>
        <v>48.761389624480096</v>
      </c>
      <c r="M21" s="13">
        <f t="shared" si="4"/>
        <v>27.48529019779044</v>
      </c>
      <c r="N21" s="13">
        <f t="shared" si="5"/>
        <v>38.64724053648734</v>
      </c>
      <c r="O21" s="2">
        <f>G21/G34*100</f>
        <v>8.400452606719389</v>
      </c>
    </row>
    <row r="22" spans="1:15" s="3" customFormat="1" ht="32.25" customHeight="1">
      <c r="A22" s="8" t="s">
        <v>91</v>
      </c>
      <c r="B22" s="9" t="s">
        <v>14</v>
      </c>
      <c r="C22" s="37">
        <v>0</v>
      </c>
      <c r="D22" s="37">
        <f t="shared" si="6"/>
        <v>0</v>
      </c>
      <c r="E22" s="37">
        <v>0</v>
      </c>
      <c r="F22" s="37">
        <v>0</v>
      </c>
      <c r="G22" s="37">
        <v>0</v>
      </c>
      <c r="H22" s="13">
        <f>G22/G34*100</f>
        <v>0</v>
      </c>
      <c r="I22" s="16">
        <f t="shared" si="0"/>
        <v>0</v>
      </c>
      <c r="J22" s="16">
        <f t="shared" si="1"/>
        <v>0</v>
      </c>
      <c r="K22" s="16">
        <f t="shared" si="2"/>
        <v>0</v>
      </c>
      <c r="L22" s="13" t="e">
        <f t="shared" si="3"/>
        <v>#DIV/0!</v>
      </c>
      <c r="M22" s="13" t="e">
        <f t="shared" si="4"/>
        <v>#DIV/0!</v>
      </c>
      <c r="N22" s="13" t="e">
        <f t="shared" si="5"/>
        <v>#DIV/0!</v>
      </c>
      <c r="O22" s="2" t="e">
        <f>G22/G46*100</f>
        <v>#DIV/0!</v>
      </c>
    </row>
    <row r="23" spans="1:15" s="3" customFormat="1" ht="15.75">
      <c r="A23" s="6" t="s">
        <v>43</v>
      </c>
      <c r="B23" s="7" t="s">
        <v>44</v>
      </c>
      <c r="C23" s="42">
        <f>SUM(C20:C22)</f>
        <v>768327.57</v>
      </c>
      <c r="D23" s="42">
        <f>SUM(D20:D22)</f>
        <v>594755.0000000001</v>
      </c>
      <c r="E23" s="42">
        <f>SUM(E20:E22)</f>
        <v>1363082.57</v>
      </c>
      <c r="F23" s="42">
        <f>SUM(F20:F22)</f>
        <v>969402.2</v>
      </c>
      <c r="G23" s="42">
        <f>SUM(G20:G22)</f>
        <v>374647.2</v>
      </c>
      <c r="H23" s="14">
        <f>G23/G34*100</f>
        <v>8.400452606719389</v>
      </c>
      <c r="I23" s="17">
        <f t="shared" si="0"/>
        <v>-393680.36999999994</v>
      </c>
      <c r="J23" s="17">
        <f t="shared" si="1"/>
        <v>-988435.3700000001</v>
      </c>
      <c r="K23" s="17">
        <f t="shared" si="2"/>
        <v>-594755</v>
      </c>
      <c r="L23" s="14">
        <f t="shared" si="3"/>
        <v>48.761389624480096</v>
      </c>
      <c r="M23" s="14">
        <f t="shared" si="4"/>
        <v>27.48529019779044</v>
      </c>
      <c r="N23" s="14">
        <f t="shared" si="5"/>
        <v>38.64724053648734</v>
      </c>
      <c r="O23" s="2">
        <f>G23/G34*100</f>
        <v>8.400452606719389</v>
      </c>
    </row>
    <row r="24" spans="1:15" s="2" customFormat="1" ht="15.75">
      <c r="A24" s="8" t="s">
        <v>15</v>
      </c>
      <c r="B24" s="9" t="s">
        <v>16</v>
      </c>
      <c r="C24" s="37">
        <v>45750</v>
      </c>
      <c r="D24" s="37">
        <f>E24-C24</f>
        <v>602000</v>
      </c>
      <c r="E24" s="37">
        <v>647750</v>
      </c>
      <c r="F24" s="37">
        <v>64996</v>
      </c>
      <c r="G24" s="37">
        <v>64996</v>
      </c>
      <c r="H24" s="13">
        <f>G24/G34*100</f>
        <v>1.457359931226854</v>
      </c>
      <c r="I24" s="16">
        <f t="shared" si="0"/>
        <v>19246</v>
      </c>
      <c r="J24" s="16">
        <f t="shared" si="1"/>
        <v>-582754</v>
      </c>
      <c r="K24" s="16">
        <f t="shared" si="2"/>
        <v>0</v>
      </c>
      <c r="L24" s="13">
        <f t="shared" si="3"/>
        <v>142.06775956284153</v>
      </c>
      <c r="M24" s="13">
        <f t="shared" si="4"/>
        <v>10.034118101119258</v>
      </c>
      <c r="N24" s="13">
        <f t="shared" si="5"/>
        <v>100</v>
      </c>
      <c r="O24" s="2">
        <f>G24/G34*100</f>
        <v>1.457359931226854</v>
      </c>
    </row>
    <row r="25" spans="1:15" s="2" customFormat="1" ht="15.75">
      <c r="A25" s="8" t="s">
        <v>17</v>
      </c>
      <c r="B25" s="9" t="s">
        <v>18</v>
      </c>
      <c r="C25" s="37">
        <v>218950</v>
      </c>
      <c r="D25" s="37">
        <f>E25-C25</f>
        <v>28334.059999999998</v>
      </c>
      <c r="E25" s="37">
        <v>247284.06</v>
      </c>
      <c r="F25" s="37">
        <v>174247.74</v>
      </c>
      <c r="G25" s="37">
        <v>174247.74</v>
      </c>
      <c r="H25" s="13">
        <f>G25/G34*100</f>
        <v>3.9070354234542846</v>
      </c>
      <c r="I25" s="16">
        <f t="shared" si="0"/>
        <v>-44702.26000000001</v>
      </c>
      <c r="J25" s="16">
        <f t="shared" si="1"/>
        <v>-73036.32</v>
      </c>
      <c r="K25" s="16">
        <f t="shared" si="2"/>
        <v>0</v>
      </c>
      <c r="L25" s="13">
        <f t="shared" si="3"/>
        <v>79.58334779630052</v>
      </c>
      <c r="M25" s="13">
        <f t="shared" si="4"/>
        <v>70.46460657431781</v>
      </c>
      <c r="N25" s="13">
        <f t="shared" si="5"/>
        <v>100</v>
      </c>
      <c r="O25" s="2">
        <f>G25/G34*100</f>
        <v>3.9070354234542846</v>
      </c>
    </row>
    <row r="26" spans="1:15" s="2" customFormat="1" ht="15.75">
      <c r="A26" s="8" t="s">
        <v>82</v>
      </c>
      <c r="B26" s="9" t="s">
        <v>83</v>
      </c>
      <c r="C26" s="37">
        <v>415007</v>
      </c>
      <c r="D26" s="37">
        <f>E26-C26</f>
        <v>34686.04999999999</v>
      </c>
      <c r="E26" s="37">
        <v>449693.05</v>
      </c>
      <c r="F26" s="37">
        <v>219304.53</v>
      </c>
      <c r="G26" s="37">
        <v>219304.53</v>
      </c>
      <c r="H26" s="13">
        <f>G26/G34*100</f>
        <v>4.917312369354076</v>
      </c>
      <c r="I26" s="16">
        <f t="shared" si="0"/>
        <v>-195702.47</v>
      </c>
      <c r="J26" s="16">
        <f t="shared" si="1"/>
        <v>-230388.52</v>
      </c>
      <c r="K26" s="16">
        <f t="shared" si="2"/>
        <v>0</v>
      </c>
      <c r="L26" s="13">
        <f t="shared" si="3"/>
        <v>52.84357372285287</v>
      </c>
      <c r="M26" s="13">
        <f t="shared" si="4"/>
        <v>48.76760492518174</v>
      </c>
      <c r="N26" s="13">
        <f t="shared" si="5"/>
        <v>100</v>
      </c>
      <c r="O26" s="2">
        <f>G26/G34*100</f>
        <v>4.917312369354076</v>
      </c>
    </row>
    <row r="27" spans="1:15" s="3" customFormat="1" ht="31.5">
      <c r="A27" s="6" t="s">
        <v>45</v>
      </c>
      <c r="B27" s="7" t="s">
        <v>46</v>
      </c>
      <c r="C27" s="42">
        <f>SUM(C24:C26)</f>
        <v>679707</v>
      </c>
      <c r="D27" s="42">
        <f>SUM(D24:D26)</f>
        <v>665020.1100000001</v>
      </c>
      <c r="E27" s="42">
        <f>SUM(E24:E26)</f>
        <v>1344727.11</v>
      </c>
      <c r="F27" s="42">
        <f>SUM(F24:F26)</f>
        <v>458548.27</v>
      </c>
      <c r="G27" s="42">
        <f>SUM(G24:G26)</f>
        <v>458548.27</v>
      </c>
      <c r="H27" s="14">
        <f>G27/G34*100</f>
        <v>10.281707724035215</v>
      </c>
      <c r="I27" s="17">
        <f t="shared" si="0"/>
        <v>-221158.72999999998</v>
      </c>
      <c r="J27" s="17">
        <f t="shared" si="1"/>
        <v>-886178.8400000001</v>
      </c>
      <c r="K27" s="17">
        <f t="shared" si="2"/>
        <v>0</v>
      </c>
      <c r="L27" s="14">
        <f t="shared" si="3"/>
        <v>67.46263757766215</v>
      </c>
      <c r="M27" s="14">
        <f t="shared" si="4"/>
        <v>34.099726746789536</v>
      </c>
      <c r="N27" s="14">
        <f t="shared" si="5"/>
        <v>100</v>
      </c>
      <c r="O27" s="2">
        <f>G27/G34*100</f>
        <v>10.281707724035215</v>
      </c>
    </row>
    <row r="28" spans="1:15" s="2" customFormat="1" ht="15.75">
      <c r="A28" s="8" t="s">
        <v>27</v>
      </c>
      <c r="B28" s="9" t="s">
        <v>28</v>
      </c>
      <c r="C28" s="37">
        <v>2141867</v>
      </c>
      <c r="D28" s="37">
        <f>E28-C28</f>
        <v>267928.66000000015</v>
      </c>
      <c r="E28" s="37">
        <v>2409795.66</v>
      </c>
      <c r="F28" s="37">
        <v>1245366.3</v>
      </c>
      <c r="G28" s="37">
        <v>1245366.3</v>
      </c>
      <c r="H28" s="13">
        <f>G28/G34*100</f>
        <v>27.92397909594808</v>
      </c>
      <c r="I28" s="16">
        <f t="shared" si="0"/>
        <v>-896500.7</v>
      </c>
      <c r="J28" s="16">
        <f t="shared" si="1"/>
        <v>-1164429.36</v>
      </c>
      <c r="K28" s="16">
        <f t="shared" si="2"/>
        <v>0</v>
      </c>
      <c r="L28" s="13">
        <f t="shared" si="3"/>
        <v>58.143960385962345</v>
      </c>
      <c r="M28" s="13">
        <f t="shared" si="4"/>
        <v>51.679332014399925</v>
      </c>
      <c r="N28" s="13">
        <f t="shared" si="5"/>
        <v>100</v>
      </c>
      <c r="O28" s="2">
        <f>G28/G34*100</f>
        <v>27.92397909594808</v>
      </c>
    </row>
    <row r="29" spans="1:15" s="3" customFormat="1" ht="15.75">
      <c r="A29" s="6" t="s">
        <v>51</v>
      </c>
      <c r="B29" s="7" t="s">
        <v>28</v>
      </c>
      <c r="C29" s="42">
        <f>SUM(C28:C28)</f>
        <v>2141867</v>
      </c>
      <c r="D29" s="42">
        <f>SUM(D28:D28)</f>
        <v>267928.66000000015</v>
      </c>
      <c r="E29" s="42">
        <f>SUM(E28:E28)</f>
        <v>2409795.66</v>
      </c>
      <c r="F29" s="42">
        <f>SUM(F28:F28)</f>
        <v>1245366.3</v>
      </c>
      <c r="G29" s="42">
        <f>SUM(G28:G28)</f>
        <v>1245366.3</v>
      </c>
      <c r="H29" s="14">
        <f>G29/G34*100</f>
        <v>27.92397909594808</v>
      </c>
      <c r="I29" s="17">
        <f t="shared" si="0"/>
        <v>-896500.7</v>
      </c>
      <c r="J29" s="17">
        <f t="shared" si="1"/>
        <v>-1164429.36</v>
      </c>
      <c r="K29" s="17">
        <f t="shared" si="2"/>
        <v>0</v>
      </c>
      <c r="L29" s="14">
        <f t="shared" si="3"/>
        <v>58.143960385962345</v>
      </c>
      <c r="M29" s="14">
        <f t="shared" si="4"/>
        <v>51.679332014399925</v>
      </c>
      <c r="N29" s="14">
        <f t="shared" si="5"/>
        <v>100</v>
      </c>
      <c r="O29" s="2">
        <f>G29/G34*100</f>
        <v>27.92397909594808</v>
      </c>
    </row>
    <row r="30" spans="1:15" s="3" customFormat="1" ht="31.5">
      <c r="A30" s="8" t="s">
        <v>34</v>
      </c>
      <c r="B30" s="9" t="s">
        <v>35</v>
      </c>
      <c r="C30" s="37">
        <v>29900</v>
      </c>
      <c r="D30" s="37">
        <f>E30-C30</f>
        <v>104498.62</v>
      </c>
      <c r="E30" s="37">
        <v>134398.62</v>
      </c>
      <c r="F30" s="37">
        <v>134398.62</v>
      </c>
      <c r="G30" s="37">
        <v>130644.33</v>
      </c>
      <c r="H30" s="13">
        <f>G30/G34*100</f>
        <v>2.9293466026213673</v>
      </c>
      <c r="I30" s="16">
        <f t="shared" si="0"/>
        <v>100744.33</v>
      </c>
      <c r="J30" s="16">
        <f t="shared" si="1"/>
        <v>-3754.2899999999936</v>
      </c>
      <c r="K30" s="16">
        <f t="shared" si="2"/>
        <v>-3754.2899999999936</v>
      </c>
      <c r="L30" s="13">
        <f t="shared" si="3"/>
        <v>436.9375585284281</v>
      </c>
      <c r="M30" s="13">
        <f t="shared" si="4"/>
        <v>97.2066007820616</v>
      </c>
      <c r="N30" s="13">
        <f t="shared" si="5"/>
        <v>97.2066007820616</v>
      </c>
      <c r="O30" s="2">
        <f>G30/G34*100</f>
        <v>2.9293466026213673</v>
      </c>
    </row>
    <row r="31" spans="1:15" s="3" customFormat="1" ht="15.75">
      <c r="A31" s="6" t="s">
        <v>53</v>
      </c>
      <c r="B31" s="7" t="s">
        <v>54</v>
      </c>
      <c r="C31" s="42">
        <f>C30</f>
        <v>29900</v>
      </c>
      <c r="D31" s="42">
        <f>D30</f>
        <v>104498.62</v>
      </c>
      <c r="E31" s="42">
        <f>E30</f>
        <v>134398.62</v>
      </c>
      <c r="F31" s="42">
        <f>F30</f>
        <v>134398.62</v>
      </c>
      <c r="G31" s="42">
        <f>G30</f>
        <v>130644.33</v>
      </c>
      <c r="H31" s="14">
        <f>G31/G34*100</f>
        <v>2.9293466026213673</v>
      </c>
      <c r="I31" s="17">
        <f t="shared" si="0"/>
        <v>100744.33</v>
      </c>
      <c r="J31" s="17">
        <f t="shared" si="1"/>
        <v>-3754.2899999999936</v>
      </c>
      <c r="K31" s="17">
        <f t="shared" si="2"/>
        <v>-3754.2899999999936</v>
      </c>
      <c r="L31" s="14">
        <f t="shared" si="3"/>
        <v>436.9375585284281</v>
      </c>
      <c r="M31" s="14">
        <f t="shared" si="4"/>
        <v>97.2066007820616</v>
      </c>
      <c r="N31" s="14">
        <f t="shared" si="5"/>
        <v>97.2066007820616</v>
      </c>
      <c r="O31" s="2">
        <f>G31/G34*100</f>
        <v>2.9293466026213673</v>
      </c>
    </row>
    <row r="32" spans="1:15" s="2" customFormat="1" ht="15.75">
      <c r="A32" s="8" t="s">
        <v>56</v>
      </c>
      <c r="B32" s="9" t="s">
        <v>101</v>
      </c>
      <c r="C32" s="37">
        <v>15000</v>
      </c>
      <c r="D32" s="37">
        <f>E32-C32</f>
        <v>120000</v>
      </c>
      <c r="E32" s="37">
        <v>135000</v>
      </c>
      <c r="F32" s="37">
        <v>129750</v>
      </c>
      <c r="G32" s="37">
        <v>129750</v>
      </c>
      <c r="H32" s="13">
        <f>G32/G34*100</f>
        <v>2.909293665405322</v>
      </c>
      <c r="I32" s="16">
        <f t="shared" si="0"/>
        <v>114750</v>
      </c>
      <c r="J32" s="16">
        <f t="shared" si="1"/>
        <v>-5250</v>
      </c>
      <c r="K32" s="16">
        <f t="shared" si="2"/>
        <v>0</v>
      </c>
      <c r="L32" s="13">
        <f t="shared" si="3"/>
        <v>865</v>
      </c>
      <c r="M32" s="13">
        <f t="shared" si="4"/>
        <v>96.11111111111111</v>
      </c>
      <c r="N32" s="13">
        <f t="shared" si="5"/>
        <v>100</v>
      </c>
      <c r="O32" s="2">
        <f>G32/G34*100</f>
        <v>2.909293665405322</v>
      </c>
    </row>
    <row r="33" spans="1:15" s="3" customFormat="1" ht="15.75">
      <c r="A33" s="6" t="s">
        <v>56</v>
      </c>
      <c r="B33" s="7" t="s">
        <v>84</v>
      </c>
      <c r="C33" s="42">
        <f>SUM(C32:C32)</f>
        <v>15000</v>
      </c>
      <c r="D33" s="42">
        <f>SUM(D32:D32)</f>
        <v>120000</v>
      </c>
      <c r="E33" s="42">
        <f>SUM(E32:E32)</f>
        <v>135000</v>
      </c>
      <c r="F33" s="42">
        <f>SUM(F32:F32)</f>
        <v>129750</v>
      </c>
      <c r="G33" s="42">
        <f>SUM(G32:G32)</f>
        <v>129750</v>
      </c>
      <c r="H33" s="14">
        <f>G33/G34*100</f>
        <v>2.909293665405322</v>
      </c>
      <c r="I33" s="17">
        <f t="shared" si="0"/>
        <v>114750</v>
      </c>
      <c r="J33" s="17">
        <f t="shared" si="1"/>
        <v>-5250</v>
      </c>
      <c r="K33" s="17">
        <f t="shared" si="2"/>
        <v>0</v>
      </c>
      <c r="L33" s="14">
        <f t="shared" si="3"/>
        <v>865</v>
      </c>
      <c r="M33" s="14">
        <f t="shared" si="4"/>
        <v>96.11111111111111</v>
      </c>
      <c r="N33" s="14">
        <f t="shared" si="5"/>
        <v>100</v>
      </c>
      <c r="O33" s="2">
        <f>G33/G34*100</f>
        <v>2.909293665405322</v>
      </c>
    </row>
    <row r="34" spans="1:15" s="3" customFormat="1" ht="15.75">
      <c r="A34" s="11" t="s">
        <v>0</v>
      </c>
      <c r="B34" s="12"/>
      <c r="C34" s="43">
        <f>C14+C19+C27+C29+C33+C16+C31+C23</f>
        <v>8539000</v>
      </c>
      <c r="D34" s="43">
        <f>D14+D19+D27+D29+D33+D16+D31+D23</f>
        <v>1826020.62</v>
      </c>
      <c r="E34" s="43">
        <f>E14+E19+E27+E29+E33+E16+E31+E23</f>
        <v>10365020.62</v>
      </c>
      <c r="F34" s="43">
        <f>F14+F19+F27+F29+F33+F16+F31+F23</f>
        <v>5066709.4</v>
      </c>
      <c r="G34" s="43">
        <f>G14+G19+G27+G29+G33+G16+G31+G23</f>
        <v>4459845.41</v>
      </c>
      <c r="H34" s="14">
        <f>G34/G34*100</f>
        <v>100</v>
      </c>
      <c r="I34" s="17">
        <f t="shared" si="0"/>
        <v>-4079154.59</v>
      </c>
      <c r="J34" s="17">
        <f t="shared" si="1"/>
        <v>-5905175.209999999</v>
      </c>
      <c r="K34" s="17">
        <f t="shared" si="2"/>
        <v>-606863.9900000002</v>
      </c>
      <c r="L34" s="14">
        <f t="shared" si="3"/>
        <v>52.229129991802324</v>
      </c>
      <c r="M34" s="14">
        <f t="shared" si="4"/>
        <v>43.02784889201697</v>
      </c>
      <c r="N34" s="14">
        <f t="shared" si="5"/>
        <v>88.02252227056874</v>
      </c>
      <c r="O34" s="2">
        <f>G34/G34*100</f>
        <v>100</v>
      </c>
    </row>
    <row r="35" spans="3:7" s="2" customFormat="1" ht="12.75" customHeight="1">
      <c r="C35" s="39"/>
      <c r="D35" s="39"/>
      <c r="E35" s="39"/>
      <c r="F35" s="39"/>
      <c r="G35" s="39"/>
    </row>
    <row r="36" spans="3:7" s="2" customFormat="1" ht="12.75" customHeight="1">
      <c r="C36" s="39"/>
      <c r="D36" s="46"/>
      <c r="E36" s="39"/>
      <c r="F36" s="39"/>
      <c r="G36" s="39"/>
    </row>
    <row r="37" spans="3:7" s="2" customFormat="1" ht="12.75" customHeight="1">
      <c r="C37" s="39"/>
      <c r="D37" s="39"/>
      <c r="E37" s="39"/>
      <c r="F37" s="39"/>
      <c r="G37" s="39"/>
    </row>
    <row r="38" spans="3:7" s="2" customFormat="1" ht="12.75" customHeight="1">
      <c r="C38" s="39"/>
      <c r="D38" s="39"/>
      <c r="E38" s="39"/>
      <c r="F38" s="39"/>
      <c r="G38" s="39"/>
    </row>
    <row r="39" spans="3:7" s="2" customFormat="1" ht="12.75" customHeight="1">
      <c r="C39" s="39"/>
      <c r="D39" s="39"/>
      <c r="E39" s="39"/>
      <c r="F39" s="39"/>
      <c r="G39" s="39"/>
    </row>
    <row r="40" spans="3:7" s="2" customFormat="1" ht="12.75" customHeight="1">
      <c r="C40" s="39"/>
      <c r="D40" s="39"/>
      <c r="E40" s="39"/>
      <c r="F40" s="39"/>
      <c r="G40" s="39"/>
    </row>
    <row r="41" spans="3:7" s="2" customFormat="1" ht="12.75" customHeight="1">
      <c r="C41" s="39"/>
      <c r="D41" s="39"/>
      <c r="E41" s="39"/>
      <c r="F41" s="39"/>
      <c r="G41" s="39"/>
    </row>
    <row r="42" spans="3:7" s="2" customFormat="1" ht="12.75" customHeight="1">
      <c r="C42" s="39"/>
      <c r="D42" s="39"/>
      <c r="E42" s="39"/>
      <c r="F42" s="39"/>
      <c r="G42" s="39"/>
    </row>
    <row r="43" spans="3:7" s="2" customFormat="1" ht="12.75" customHeight="1">
      <c r="C43" s="39"/>
      <c r="D43" s="39"/>
      <c r="E43" s="39"/>
      <c r="F43" s="39"/>
      <c r="G43" s="39"/>
    </row>
    <row r="44" spans="3:7" s="2" customFormat="1" ht="12.75" customHeight="1">
      <c r="C44" s="39"/>
      <c r="D44" s="39"/>
      <c r="E44" s="39"/>
      <c r="F44" s="39"/>
      <c r="G44" s="39"/>
    </row>
    <row r="45" spans="3:7" s="2" customFormat="1" ht="12.75" customHeight="1">
      <c r="C45" s="39"/>
      <c r="D45" s="39"/>
      <c r="E45" s="39"/>
      <c r="F45" s="39"/>
      <c r="G45" s="39"/>
    </row>
    <row r="46" spans="3:7" s="2" customFormat="1" ht="12.75" customHeight="1">
      <c r="C46" s="39"/>
      <c r="D46" s="39"/>
      <c r="E46" s="39"/>
      <c r="F46" s="39"/>
      <c r="G46" s="39"/>
    </row>
    <row r="47" spans="3:7" s="2" customFormat="1" ht="12.75" customHeight="1">
      <c r="C47" s="39"/>
      <c r="D47" s="39"/>
      <c r="E47" s="39"/>
      <c r="F47" s="39"/>
      <c r="G47" s="39"/>
    </row>
    <row r="48" spans="3:7" s="2" customFormat="1" ht="12.75" customHeight="1">
      <c r="C48" s="39"/>
      <c r="D48" s="39"/>
      <c r="E48" s="39"/>
      <c r="F48" s="39"/>
      <c r="G48" s="39"/>
    </row>
    <row r="49" spans="3:7" s="2" customFormat="1" ht="12.75" customHeight="1">
      <c r="C49" s="39"/>
      <c r="D49" s="39"/>
      <c r="E49" s="39"/>
      <c r="F49" s="39"/>
      <c r="G49" s="39"/>
    </row>
    <row r="50" spans="3:7" s="2" customFormat="1" ht="12.75" customHeight="1">
      <c r="C50" s="39"/>
      <c r="D50" s="39"/>
      <c r="E50" s="39"/>
      <c r="F50" s="39"/>
      <c r="G50" s="39"/>
    </row>
    <row r="51" spans="3:7" s="2" customFormat="1" ht="12.75" customHeight="1">
      <c r="C51" s="39"/>
      <c r="D51" s="39"/>
      <c r="E51" s="39"/>
      <c r="F51" s="39"/>
      <c r="G51" s="39"/>
    </row>
    <row r="52" spans="3:7" s="2" customFormat="1" ht="12.75" customHeight="1">
      <c r="C52" s="39"/>
      <c r="D52" s="39"/>
      <c r="E52" s="39"/>
      <c r="F52" s="39"/>
      <c r="G52" s="39"/>
    </row>
    <row r="53" spans="3:7" s="2" customFormat="1" ht="12.75" customHeight="1">
      <c r="C53" s="39"/>
      <c r="D53" s="39"/>
      <c r="E53" s="39"/>
      <c r="F53" s="39"/>
      <c r="G53" s="39"/>
    </row>
    <row r="54" spans="3:7" s="2" customFormat="1" ht="12.75" customHeight="1">
      <c r="C54" s="39"/>
      <c r="D54" s="39"/>
      <c r="E54" s="39"/>
      <c r="F54" s="39"/>
      <c r="G54" s="39"/>
    </row>
    <row r="55" spans="3:7" s="2" customFormat="1" ht="12.75" customHeight="1">
      <c r="C55" s="39"/>
      <c r="D55" s="39"/>
      <c r="E55" s="39"/>
      <c r="F55" s="39"/>
      <c r="G55" s="39"/>
    </row>
    <row r="56" spans="3:7" s="2" customFormat="1" ht="12.75" customHeight="1">
      <c r="C56" s="39"/>
      <c r="D56" s="39"/>
      <c r="E56" s="39"/>
      <c r="F56" s="39"/>
      <c r="G56" s="39"/>
    </row>
    <row r="57" spans="3:7" s="2" customFormat="1" ht="12.75" customHeight="1">
      <c r="C57" s="39"/>
      <c r="D57" s="39"/>
      <c r="E57" s="39"/>
      <c r="F57" s="39"/>
      <c r="G57" s="39"/>
    </row>
    <row r="58" spans="3:7" s="2" customFormat="1" ht="12.75" customHeight="1">
      <c r="C58" s="39"/>
      <c r="D58" s="39"/>
      <c r="E58" s="39"/>
      <c r="F58" s="39"/>
      <c r="G58" s="39"/>
    </row>
    <row r="59" spans="3:7" s="2" customFormat="1" ht="12.75" customHeight="1">
      <c r="C59" s="39"/>
      <c r="D59" s="39"/>
      <c r="E59" s="39"/>
      <c r="F59" s="39"/>
      <c r="G59" s="39"/>
    </row>
    <row r="60" spans="3:7" s="2" customFormat="1" ht="12.75" customHeight="1">
      <c r="C60" s="39"/>
      <c r="D60" s="39"/>
      <c r="E60" s="39"/>
      <c r="F60" s="39"/>
      <c r="G60" s="39"/>
    </row>
    <row r="61" spans="3:7" s="2" customFormat="1" ht="12.75" customHeight="1">
      <c r="C61" s="39"/>
      <c r="D61" s="39"/>
      <c r="E61" s="39"/>
      <c r="F61" s="39"/>
      <c r="G61" s="39"/>
    </row>
    <row r="62" spans="3:7" s="2" customFormat="1" ht="12.75" customHeight="1">
      <c r="C62" s="39"/>
      <c r="D62" s="39"/>
      <c r="E62" s="39"/>
      <c r="F62" s="39"/>
      <c r="G62" s="39"/>
    </row>
    <row r="63" spans="3:7" s="2" customFormat="1" ht="12.75" customHeight="1">
      <c r="C63" s="39"/>
      <c r="D63" s="39"/>
      <c r="E63" s="39"/>
      <c r="F63" s="39"/>
      <c r="G63" s="39"/>
    </row>
    <row r="64" spans="3:7" s="2" customFormat="1" ht="12.75" customHeight="1">
      <c r="C64" s="39"/>
      <c r="D64" s="39"/>
      <c r="E64" s="39"/>
      <c r="F64" s="39"/>
      <c r="G64" s="39"/>
    </row>
    <row r="65" spans="3:7" s="2" customFormat="1" ht="12.75" customHeight="1">
      <c r="C65" s="39"/>
      <c r="D65" s="39"/>
      <c r="E65" s="39"/>
      <c r="F65" s="39"/>
      <c r="G65" s="39"/>
    </row>
    <row r="66" spans="3:7" s="2" customFormat="1" ht="12.75" customHeight="1">
      <c r="C66" s="39"/>
      <c r="D66" s="39"/>
      <c r="E66" s="39"/>
      <c r="F66" s="39"/>
      <c r="G66" s="39"/>
    </row>
    <row r="67" spans="3:7" s="2" customFormat="1" ht="12.75" customHeight="1">
      <c r="C67" s="39"/>
      <c r="D67" s="39"/>
      <c r="E67" s="39"/>
      <c r="F67" s="39"/>
      <c r="G67" s="39"/>
    </row>
    <row r="68" spans="3:7" s="2" customFormat="1" ht="12.75" customHeight="1">
      <c r="C68" s="39"/>
      <c r="D68" s="39"/>
      <c r="E68" s="39"/>
      <c r="F68" s="39"/>
      <c r="G68" s="39"/>
    </row>
    <row r="69" spans="3:7" s="2" customFormat="1" ht="12.75" customHeight="1">
      <c r="C69" s="39"/>
      <c r="D69" s="39"/>
      <c r="E69" s="39"/>
      <c r="F69" s="39"/>
      <c r="G69" s="39"/>
    </row>
    <row r="70" spans="3:7" s="2" customFormat="1" ht="12.75" customHeight="1">
      <c r="C70" s="39"/>
      <c r="D70" s="39"/>
      <c r="E70" s="39"/>
      <c r="F70" s="39"/>
      <c r="G70" s="39"/>
    </row>
    <row r="71" spans="3:7" s="2" customFormat="1" ht="12.75" customHeight="1">
      <c r="C71" s="39"/>
      <c r="D71" s="39"/>
      <c r="E71" s="39"/>
      <c r="F71" s="39"/>
      <c r="G71" s="39"/>
    </row>
    <row r="72" spans="3:7" s="2" customFormat="1" ht="12.75" customHeight="1">
      <c r="C72" s="39"/>
      <c r="D72" s="39"/>
      <c r="E72" s="39"/>
      <c r="F72" s="39"/>
      <c r="G72" s="39"/>
    </row>
    <row r="73" spans="3:7" s="2" customFormat="1" ht="12.75" customHeight="1">
      <c r="C73" s="39"/>
      <c r="D73" s="39"/>
      <c r="E73" s="39"/>
      <c r="F73" s="39"/>
      <c r="G73" s="39"/>
    </row>
    <row r="74" spans="3:7" s="2" customFormat="1" ht="12.75" customHeight="1">
      <c r="C74" s="39"/>
      <c r="D74" s="39"/>
      <c r="E74" s="39"/>
      <c r="F74" s="39"/>
      <c r="G74" s="39"/>
    </row>
    <row r="75" spans="3:7" s="2" customFormat="1" ht="12.75" customHeight="1">
      <c r="C75" s="39"/>
      <c r="D75" s="39"/>
      <c r="E75" s="39"/>
      <c r="F75" s="39"/>
      <c r="G75" s="39"/>
    </row>
    <row r="76" spans="3:7" s="2" customFormat="1" ht="12.75" customHeight="1">
      <c r="C76" s="39"/>
      <c r="D76" s="39"/>
      <c r="E76" s="39"/>
      <c r="F76" s="39"/>
      <c r="G76" s="39"/>
    </row>
    <row r="77" spans="3:7" s="2" customFormat="1" ht="12.75" customHeight="1">
      <c r="C77" s="39"/>
      <c r="D77" s="39"/>
      <c r="E77" s="39"/>
      <c r="F77" s="39"/>
      <c r="G77" s="39"/>
    </row>
    <row r="78" spans="3:7" s="2" customFormat="1" ht="12.75" customHeight="1">
      <c r="C78" s="39"/>
      <c r="D78" s="39"/>
      <c r="E78" s="39"/>
      <c r="F78" s="39"/>
      <c r="G78" s="39"/>
    </row>
    <row r="79" spans="3:7" s="2" customFormat="1" ht="12.75" customHeight="1">
      <c r="C79" s="39"/>
      <c r="D79" s="39"/>
      <c r="E79" s="39"/>
      <c r="F79" s="39"/>
      <c r="G79" s="39"/>
    </row>
    <row r="80" spans="3:7" s="2" customFormat="1" ht="12.75" customHeight="1">
      <c r="C80" s="39"/>
      <c r="D80" s="39"/>
      <c r="E80" s="39"/>
      <c r="F80" s="39"/>
      <c r="G80" s="39"/>
    </row>
    <row r="81" spans="3:7" s="2" customFormat="1" ht="12.75" customHeight="1">
      <c r="C81" s="39"/>
      <c r="D81" s="39"/>
      <c r="E81" s="39"/>
      <c r="F81" s="39"/>
      <c r="G81" s="39"/>
    </row>
    <row r="82" spans="3:7" s="2" customFormat="1" ht="12.75" customHeight="1">
      <c r="C82" s="39"/>
      <c r="D82" s="39"/>
      <c r="E82" s="39"/>
      <c r="F82" s="39"/>
      <c r="G82" s="39"/>
    </row>
    <row r="83" spans="3:7" s="2" customFormat="1" ht="12.75" customHeight="1">
      <c r="C83" s="39"/>
      <c r="D83" s="39"/>
      <c r="E83" s="39"/>
      <c r="F83" s="39"/>
      <c r="G83" s="39"/>
    </row>
    <row r="84" spans="3:7" s="2" customFormat="1" ht="12.75" customHeight="1">
      <c r="C84" s="39"/>
      <c r="D84" s="39"/>
      <c r="E84" s="39"/>
      <c r="F84" s="39"/>
      <c r="G84" s="39"/>
    </row>
    <row r="85" spans="3:7" s="2" customFormat="1" ht="12.75" customHeight="1">
      <c r="C85" s="39"/>
      <c r="D85" s="39"/>
      <c r="E85" s="39"/>
      <c r="F85" s="39"/>
      <c r="G85" s="39"/>
    </row>
    <row r="86" spans="3:7" s="2" customFormat="1" ht="12.75" customHeight="1">
      <c r="C86" s="39"/>
      <c r="D86" s="39"/>
      <c r="E86" s="39"/>
      <c r="F86" s="39"/>
      <c r="G86" s="39"/>
    </row>
    <row r="87" spans="3:7" s="2" customFormat="1" ht="12.75" customHeight="1">
      <c r="C87" s="39"/>
      <c r="D87" s="39"/>
      <c r="E87" s="39"/>
      <c r="F87" s="39"/>
      <c r="G87" s="39"/>
    </row>
    <row r="88" spans="3:7" s="2" customFormat="1" ht="12.75" customHeight="1">
      <c r="C88" s="39"/>
      <c r="D88" s="39"/>
      <c r="E88" s="39"/>
      <c r="F88" s="39"/>
      <c r="G88" s="39"/>
    </row>
    <row r="89" spans="3:7" s="2" customFormat="1" ht="12.75" customHeight="1">
      <c r="C89" s="39"/>
      <c r="D89" s="39"/>
      <c r="E89" s="39"/>
      <c r="F89" s="39"/>
      <c r="G89" s="39"/>
    </row>
    <row r="90" spans="3:7" s="2" customFormat="1" ht="12.75" customHeight="1">
      <c r="C90" s="39"/>
      <c r="D90" s="39"/>
      <c r="E90" s="39"/>
      <c r="F90" s="39"/>
      <c r="G90" s="39"/>
    </row>
    <row r="91" spans="3:7" s="2" customFormat="1" ht="12.75" customHeight="1">
      <c r="C91" s="39"/>
      <c r="D91" s="39"/>
      <c r="E91" s="39"/>
      <c r="F91" s="39"/>
      <c r="G91" s="39"/>
    </row>
    <row r="92" spans="3:7" s="2" customFormat="1" ht="12.75" customHeight="1">
      <c r="C92" s="39"/>
      <c r="D92" s="39"/>
      <c r="E92" s="39"/>
      <c r="F92" s="39"/>
      <c r="G92" s="39"/>
    </row>
    <row r="93" spans="3:7" s="2" customFormat="1" ht="12.75" customHeight="1">
      <c r="C93" s="39"/>
      <c r="D93" s="39"/>
      <c r="E93" s="39"/>
      <c r="F93" s="39"/>
      <c r="G93" s="39"/>
    </row>
    <row r="94" spans="3:7" s="2" customFormat="1" ht="12.75" customHeight="1">
      <c r="C94" s="39"/>
      <c r="D94" s="39"/>
      <c r="E94" s="39"/>
      <c r="F94" s="39"/>
      <c r="G94" s="39"/>
    </row>
    <row r="95" spans="3:7" s="2" customFormat="1" ht="12.75" customHeight="1">
      <c r="C95" s="39"/>
      <c r="D95" s="39"/>
      <c r="E95" s="39"/>
      <c r="F95" s="39"/>
      <c r="G95" s="39"/>
    </row>
    <row r="96" spans="3:7" s="2" customFormat="1" ht="12.75" customHeight="1">
      <c r="C96" s="39"/>
      <c r="D96" s="39"/>
      <c r="E96" s="39"/>
      <c r="F96" s="39"/>
      <c r="G96" s="39"/>
    </row>
    <row r="97" spans="3:7" s="2" customFormat="1" ht="12.75" customHeight="1">
      <c r="C97" s="39"/>
      <c r="D97" s="39"/>
      <c r="E97" s="39"/>
      <c r="F97" s="39"/>
      <c r="G97" s="39"/>
    </row>
    <row r="98" spans="3:7" s="2" customFormat="1" ht="12.75" customHeight="1">
      <c r="C98" s="39"/>
      <c r="D98" s="39"/>
      <c r="E98" s="39"/>
      <c r="F98" s="39"/>
      <c r="G98" s="39"/>
    </row>
    <row r="99" spans="3:7" s="2" customFormat="1" ht="12.75" customHeight="1">
      <c r="C99" s="39"/>
      <c r="D99" s="39"/>
      <c r="E99" s="39"/>
      <c r="F99" s="39"/>
      <c r="G99" s="39"/>
    </row>
    <row r="100" spans="3:7" s="2" customFormat="1" ht="12.75" customHeight="1">
      <c r="C100" s="39"/>
      <c r="D100" s="39"/>
      <c r="E100" s="39"/>
      <c r="F100" s="39"/>
      <c r="G100" s="39"/>
    </row>
    <row r="101" spans="3:7" s="2" customFormat="1" ht="12.75" customHeight="1">
      <c r="C101" s="39"/>
      <c r="D101" s="39"/>
      <c r="E101" s="39"/>
      <c r="F101" s="39"/>
      <c r="G101" s="39"/>
    </row>
    <row r="102" spans="3:7" s="2" customFormat="1" ht="12.75" customHeight="1">
      <c r="C102" s="39"/>
      <c r="D102" s="39"/>
      <c r="E102" s="39"/>
      <c r="F102" s="39"/>
      <c r="G102" s="39"/>
    </row>
    <row r="103" spans="3:7" s="2" customFormat="1" ht="12.75" customHeight="1">
      <c r="C103" s="39"/>
      <c r="D103" s="39"/>
      <c r="E103" s="39"/>
      <c r="F103" s="39"/>
      <c r="G103" s="39"/>
    </row>
    <row r="104" spans="3:7" s="2" customFormat="1" ht="12.75" customHeight="1">
      <c r="C104" s="39"/>
      <c r="D104" s="39"/>
      <c r="E104" s="39"/>
      <c r="F104" s="39"/>
      <c r="G104" s="39"/>
    </row>
    <row r="105" spans="3:7" s="2" customFormat="1" ht="12.75" customHeight="1">
      <c r="C105" s="39"/>
      <c r="D105" s="39"/>
      <c r="E105" s="39"/>
      <c r="F105" s="39"/>
      <c r="G105" s="39"/>
    </row>
    <row r="106" spans="3:7" s="2" customFormat="1" ht="12.75" customHeight="1">
      <c r="C106" s="39"/>
      <c r="D106" s="39"/>
      <c r="E106" s="39"/>
      <c r="F106" s="39"/>
      <c r="G106" s="39"/>
    </row>
    <row r="107" spans="3:7" s="2" customFormat="1" ht="12.75" customHeight="1">
      <c r="C107" s="39"/>
      <c r="D107" s="39"/>
      <c r="E107" s="39"/>
      <c r="F107" s="39"/>
      <c r="G107" s="39"/>
    </row>
    <row r="108" spans="3:7" s="2" customFormat="1" ht="12.75" customHeight="1">
      <c r="C108" s="39"/>
      <c r="D108" s="39"/>
      <c r="E108" s="39"/>
      <c r="F108" s="39"/>
      <c r="G108" s="39"/>
    </row>
    <row r="109" spans="3:7" s="2" customFormat="1" ht="12.75" customHeight="1">
      <c r="C109" s="39"/>
      <c r="D109" s="39"/>
      <c r="E109" s="39"/>
      <c r="F109" s="39"/>
      <c r="G109" s="39"/>
    </row>
    <row r="110" spans="3:7" s="2" customFormat="1" ht="12.75" customHeight="1">
      <c r="C110" s="39"/>
      <c r="D110" s="39"/>
      <c r="E110" s="39"/>
      <c r="F110" s="39"/>
      <c r="G110" s="39"/>
    </row>
    <row r="111" spans="3:7" s="2" customFormat="1" ht="12.75" customHeight="1">
      <c r="C111" s="39"/>
      <c r="D111" s="39"/>
      <c r="E111" s="39"/>
      <c r="F111" s="39"/>
      <c r="G111" s="39"/>
    </row>
    <row r="112" spans="3:7" s="2" customFormat="1" ht="12.75" customHeight="1">
      <c r="C112" s="39"/>
      <c r="D112" s="39"/>
      <c r="E112" s="39"/>
      <c r="F112" s="39"/>
      <c r="G112" s="39"/>
    </row>
    <row r="113" spans="3:7" s="2" customFormat="1" ht="12.75" customHeight="1">
      <c r="C113" s="39"/>
      <c r="D113" s="39"/>
      <c r="E113" s="39"/>
      <c r="F113" s="39"/>
      <c r="G113" s="39"/>
    </row>
    <row r="114" spans="3:7" s="2" customFormat="1" ht="12.75" customHeight="1">
      <c r="C114" s="39"/>
      <c r="D114" s="39"/>
      <c r="E114" s="39"/>
      <c r="F114" s="39"/>
      <c r="G114" s="39"/>
    </row>
    <row r="115" spans="3:7" s="2" customFormat="1" ht="12.75" customHeight="1">
      <c r="C115" s="39"/>
      <c r="D115" s="39"/>
      <c r="E115" s="39"/>
      <c r="F115" s="39"/>
      <c r="G115" s="39"/>
    </row>
    <row r="116" spans="3:7" s="2" customFormat="1" ht="12.75" customHeight="1">
      <c r="C116" s="39"/>
      <c r="D116" s="39"/>
      <c r="E116" s="39"/>
      <c r="F116" s="39"/>
      <c r="G116" s="39"/>
    </row>
    <row r="117" spans="3:7" s="2" customFormat="1" ht="12.75" customHeight="1">
      <c r="C117" s="39"/>
      <c r="D117" s="39"/>
      <c r="E117" s="39"/>
      <c r="F117" s="39"/>
      <c r="G117" s="39"/>
    </row>
    <row r="118" spans="3:7" s="2" customFormat="1" ht="12.75" customHeight="1">
      <c r="C118" s="39"/>
      <c r="D118" s="39"/>
      <c r="E118" s="39"/>
      <c r="F118" s="39"/>
      <c r="G118" s="39"/>
    </row>
    <row r="119" spans="3:7" s="2" customFormat="1" ht="12.75" customHeight="1">
      <c r="C119" s="39"/>
      <c r="D119" s="39"/>
      <c r="E119" s="39"/>
      <c r="F119" s="39"/>
      <c r="G119" s="39"/>
    </row>
    <row r="120" spans="3:7" s="2" customFormat="1" ht="12.75" customHeight="1">
      <c r="C120" s="39"/>
      <c r="D120" s="39"/>
      <c r="E120" s="39"/>
      <c r="F120" s="39"/>
      <c r="G120" s="39"/>
    </row>
    <row r="121" spans="3:7" s="2" customFormat="1" ht="12.75" customHeight="1">
      <c r="C121" s="39"/>
      <c r="D121" s="39"/>
      <c r="E121" s="39"/>
      <c r="F121" s="39"/>
      <c r="G121" s="39"/>
    </row>
    <row r="122" spans="3:7" s="2" customFormat="1" ht="12.75" customHeight="1">
      <c r="C122" s="39"/>
      <c r="D122" s="39"/>
      <c r="E122" s="39"/>
      <c r="F122" s="39"/>
      <c r="G122" s="39"/>
    </row>
    <row r="123" spans="3:7" s="2" customFormat="1" ht="12.75" customHeight="1">
      <c r="C123" s="39"/>
      <c r="D123" s="39"/>
      <c r="E123" s="39"/>
      <c r="F123" s="39"/>
      <c r="G123" s="39"/>
    </row>
    <row r="124" spans="3:7" s="2" customFormat="1" ht="12.75" customHeight="1">
      <c r="C124" s="39"/>
      <c r="D124" s="39"/>
      <c r="E124" s="39"/>
      <c r="F124" s="39"/>
      <c r="G124" s="39"/>
    </row>
    <row r="125" spans="3:7" s="2" customFormat="1" ht="12.75" customHeight="1">
      <c r="C125" s="39"/>
      <c r="D125" s="39"/>
      <c r="E125" s="39"/>
      <c r="F125" s="39"/>
      <c r="G125" s="39"/>
    </row>
    <row r="126" spans="3:7" s="2" customFormat="1" ht="12.75" customHeight="1">
      <c r="C126" s="39"/>
      <c r="D126" s="39"/>
      <c r="E126" s="39"/>
      <c r="F126" s="39"/>
      <c r="G126" s="39"/>
    </row>
    <row r="127" spans="3:7" s="2" customFormat="1" ht="12.75" customHeight="1">
      <c r="C127" s="39"/>
      <c r="D127" s="39"/>
      <c r="E127" s="39"/>
      <c r="F127" s="39"/>
      <c r="G127" s="39"/>
    </row>
    <row r="128" spans="3:7" s="2" customFormat="1" ht="12.75" customHeight="1">
      <c r="C128" s="39"/>
      <c r="D128" s="39"/>
      <c r="E128" s="39"/>
      <c r="F128" s="39"/>
      <c r="G128" s="39"/>
    </row>
    <row r="129" spans="3:7" s="2" customFormat="1" ht="12.75" customHeight="1">
      <c r="C129" s="39"/>
      <c r="D129" s="39"/>
      <c r="E129" s="39"/>
      <c r="F129" s="39"/>
      <c r="G129" s="39"/>
    </row>
    <row r="130" spans="3:7" s="2" customFormat="1" ht="12.75" customHeight="1">
      <c r="C130" s="39"/>
      <c r="D130" s="39"/>
      <c r="E130" s="39"/>
      <c r="F130" s="39"/>
      <c r="G130" s="39"/>
    </row>
    <row r="131" spans="3:7" s="2" customFormat="1" ht="12.75" customHeight="1">
      <c r="C131" s="39"/>
      <c r="D131" s="39"/>
      <c r="E131" s="39"/>
      <c r="F131" s="39"/>
      <c r="G131" s="39"/>
    </row>
    <row r="132" spans="3:7" s="2" customFormat="1" ht="12.75" customHeight="1">
      <c r="C132" s="39"/>
      <c r="D132" s="39"/>
      <c r="E132" s="39"/>
      <c r="F132" s="39"/>
      <c r="G132" s="39"/>
    </row>
    <row r="133" spans="3:7" s="2" customFormat="1" ht="12.75" customHeight="1">
      <c r="C133" s="39"/>
      <c r="D133" s="39"/>
      <c r="E133" s="39"/>
      <c r="F133" s="39"/>
      <c r="G133" s="39"/>
    </row>
    <row r="134" spans="3:7" s="2" customFormat="1" ht="12.75" customHeight="1">
      <c r="C134" s="39"/>
      <c r="D134" s="39"/>
      <c r="E134" s="39"/>
      <c r="F134" s="39"/>
      <c r="G134" s="39"/>
    </row>
    <row r="135" spans="3:7" s="2" customFormat="1" ht="12.75" customHeight="1">
      <c r="C135" s="39"/>
      <c r="D135" s="39"/>
      <c r="E135" s="39"/>
      <c r="F135" s="39"/>
      <c r="G135" s="39"/>
    </row>
    <row r="136" spans="3:7" s="2" customFormat="1" ht="12.75" customHeight="1">
      <c r="C136" s="39"/>
      <c r="D136" s="39"/>
      <c r="E136" s="39"/>
      <c r="F136" s="39"/>
      <c r="G136" s="39"/>
    </row>
    <row r="137" spans="3:7" s="2" customFormat="1" ht="12.75" customHeight="1">
      <c r="C137" s="39"/>
      <c r="D137" s="39"/>
      <c r="E137" s="39"/>
      <c r="F137" s="39"/>
      <c r="G137" s="39"/>
    </row>
    <row r="138" spans="3:7" s="2" customFormat="1" ht="12.75" customHeight="1">
      <c r="C138" s="39"/>
      <c r="D138" s="39"/>
      <c r="E138" s="39"/>
      <c r="F138" s="39"/>
      <c r="G138" s="39"/>
    </row>
    <row r="139" spans="3:7" s="2" customFormat="1" ht="12.75" customHeight="1">
      <c r="C139" s="39"/>
      <c r="D139" s="39"/>
      <c r="E139" s="39"/>
      <c r="F139" s="39"/>
      <c r="G139" s="39"/>
    </row>
    <row r="140" spans="3:7" s="2" customFormat="1" ht="12.75" customHeight="1">
      <c r="C140" s="39"/>
      <c r="D140" s="39"/>
      <c r="E140" s="39"/>
      <c r="F140" s="39"/>
      <c r="G140" s="39"/>
    </row>
    <row r="141" spans="3:7" s="2" customFormat="1" ht="12.75" customHeight="1">
      <c r="C141" s="39"/>
      <c r="D141" s="39"/>
      <c r="E141" s="39"/>
      <c r="F141" s="39"/>
      <c r="G141" s="39"/>
    </row>
    <row r="142" spans="3:7" s="2" customFormat="1" ht="12.75" customHeight="1">
      <c r="C142" s="39"/>
      <c r="D142" s="39"/>
      <c r="E142" s="39"/>
      <c r="F142" s="39"/>
      <c r="G142" s="39"/>
    </row>
    <row r="143" spans="3:7" s="2" customFormat="1" ht="12.75" customHeight="1">
      <c r="C143" s="39"/>
      <c r="D143" s="39"/>
      <c r="E143" s="39"/>
      <c r="F143" s="39"/>
      <c r="G143" s="39"/>
    </row>
    <row r="144" spans="3:7" s="2" customFormat="1" ht="12.75" customHeight="1">
      <c r="C144" s="39"/>
      <c r="D144" s="39"/>
      <c r="E144" s="39"/>
      <c r="F144" s="39"/>
      <c r="G144" s="39"/>
    </row>
    <row r="145" spans="3:7" s="2" customFormat="1" ht="12.75" customHeight="1">
      <c r="C145" s="39"/>
      <c r="D145" s="39"/>
      <c r="E145" s="39"/>
      <c r="F145" s="39"/>
      <c r="G145" s="39"/>
    </row>
    <row r="146" spans="3:7" s="2" customFormat="1" ht="12.75" customHeight="1">
      <c r="C146" s="39"/>
      <c r="D146" s="39"/>
      <c r="E146" s="39"/>
      <c r="F146" s="39"/>
      <c r="G146" s="39"/>
    </row>
    <row r="147" spans="3:7" s="2" customFormat="1" ht="12.75" customHeight="1">
      <c r="C147" s="39"/>
      <c r="D147" s="39"/>
      <c r="E147" s="39"/>
      <c r="F147" s="39"/>
      <c r="G147" s="39"/>
    </row>
    <row r="148" spans="3:7" s="2" customFormat="1" ht="12.75" customHeight="1">
      <c r="C148" s="39"/>
      <c r="D148" s="39"/>
      <c r="E148" s="39"/>
      <c r="F148" s="39"/>
      <c r="G148" s="39"/>
    </row>
    <row r="149" spans="3:7" s="2" customFormat="1" ht="12.75" customHeight="1">
      <c r="C149" s="39"/>
      <c r="D149" s="39"/>
      <c r="E149" s="39"/>
      <c r="F149" s="39"/>
      <c r="G149" s="39"/>
    </row>
    <row r="150" spans="3:7" s="2" customFormat="1" ht="12.75" customHeight="1">
      <c r="C150" s="39"/>
      <c r="D150" s="39"/>
      <c r="E150" s="39"/>
      <c r="F150" s="39"/>
      <c r="G150" s="39"/>
    </row>
    <row r="151" spans="3:7" s="2" customFormat="1" ht="12.75" customHeight="1">
      <c r="C151" s="39"/>
      <c r="D151" s="39"/>
      <c r="E151" s="39"/>
      <c r="F151" s="39"/>
      <c r="G151" s="39"/>
    </row>
    <row r="152" spans="3:7" s="2" customFormat="1" ht="12.75" customHeight="1">
      <c r="C152" s="39"/>
      <c r="D152" s="39"/>
      <c r="E152" s="39"/>
      <c r="F152" s="39"/>
      <c r="G152" s="39"/>
    </row>
    <row r="153" spans="3:7" s="2" customFormat="1" ht="12.75" customHeight="1">
      <c r="C153" s="39"/>
      <c r="D153" s="39"/>
      <c r="E153" s="39"/>
      <c r="F153" s="39"/>
      <c r="G153" s="39"/>
    </row>
    <row r="154" spans="3:7" s="2" customFormat="1" ht="12.75" customHeight="1">
      <c r="C154" s="39"/>
      <c r="D154" s="39"/>
      <c r="E154" s="39"/>
      <c r="F154" s="39"/>
      <c r="G154" s="39"/>
    </row>
    <row r="155" spans="3:7" s="2" customFormat="1" ht="12.75" customHeight="1">
      <c r="C155" s="39"/>
      <c r="D155" s="39"/>
      <c r="E155" s="39"/>
      <c r="F155" s="39"/>
      <c r="G155" s="39"/>
    </row>
    <row r="156" spans="3:7" s="2" customFormat="1" ht="12.75" customHeight="1">
      <c r="C156" s="39"/>
      <c r="D156" s="39"/>
      <c r="E156" s="39"/>
      <c r="F156" s="39"/>
      <c r="G156" s="39"/>
    </row>
    <row r="157" spans="3:7" s="2" customFormat="1" ht="12.75" customHeight="1">
      <c r="C157" s="39"/>
      <c r="D157" s="39"/>
      <c r="E157" s="39"/>
      <c r="F157" s="39"/>
      <c r="G157" s="39"/>
    </row>
    <row r="158" spans="3:7" s="2" customFormat="1" ht="12.75" customHeight="1">
      <c r="C158" s="39"/>
      <c r="D158" s="39"/>
      <c r="E158" s="39"/>
      <c r="F158" s="39"/>
      <c r="G158" s="39"/>
    </row>
    <row r="159" spans="3:7" s="2" customFormat="1" ht="12.75" customHeight="1">
      <c r="C159" s="39"/>
      <c r="D159" s="39"/>
      <c r="E159" s="39"/>
      <c r="F159" s="39"/>
      <c r="G159" s="39"/>
    </row>
    <row r="160" spans="3:7" s="2" customFormat="1" ht="12.75" customHeight="1">
      <c r="C160" s="39"/>
      <c r="D160" s="39"/>
      <c r="E160" s="39"/>
      <c r="F160" s="39"/>
      <c r="G160" s="39"/>
    </row>
    <row r="161" spans="3:7" s="2" customFormat="1" ht="12.75" customHeight="1">
      <c r="C161" s="39"/>
      <c r="D161" s="39"/>
      <c r="E161" s="39"/>
      <c r="F161" s="39"/>
      <c r="G161" s="39"/>
    </row>
    <row r="162" spans="3:7" s="2" customFormat="1" ht="12.75" customHeight="1">
      <c r="C162" s="39"/>
      <c r="D162" s="39"/>
      <c r="E162" s="39"/>
      <c r="F162" s="39"/>
      <c r="G162" s="39"/>
    </row>
    <row r="163" spans="3:7" s="2" customFormat="1" ht="12.75" customHeight="1">
      <c r="C163" s="39"/>
      <c r="D163" s="39"/>
      <c r="E163" s="39"/>
      <c r="F163" s="39"/>
      <c r="G163" s="39"/>
    </row>
    <row r="164" spans="3:8" s="2" customFormat="1" ht="12.75" customHeight="1">
      <c r="C164" s="39"/>
      <c r="D164" s="44"/>
      <c r="E164" s="39"/>
      <c r="F164" s="39"/>
      <c r="G164" s="39"/>
      <c r="H164" s="1"/>
    </row>
    <row r="165" spans="3:8" s="2" customFormat="1" ht="12.75" customHeight="1">
      <c r="C165" s="39"/>
      <c r="D165" s="44"/>
      <c r="E165" s="39"/>
      <c r="F165" s="39"/>
      <c r="G165" s="39"/>
      <c r="H165" s="1"/>
    </row>
  </sheetData>
  <sheetProtection/>
  <mergeCells count="3">
    <mergeCell ref="A6:F6"/>
    <mergeCell ref="A5:N5"/>
    <mergeCell ref="A4:N4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173"/>
  <sheetViews>
    <sheetView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G66" sqref="G66"/>
    </sheetView>
  </sheetViews>
  <sheetFormatPr defaultColWidth="9.140625" defaultRowHeight="12.75"/>
  <cols>
    <col min="1" max="1" width="6.7109375" style="1" customWidth="1"/>
    <col min="2" max="2" width="34.57421875" style="1" customWidth="1"/>
    <col min="3" max="3" width="16.00390625" style="44" customWidth="1"/>
    <col min="4" max="4" width="14.421875" style="44" customWidth="1"/>
    <col min="5" max="5" width="16.140625" style="44" customWidth="1"/>
    <col min="6" max="6" width="16.28125" style="44" customWidth="1"/>
    <col min="7" max="7" width="14.7109375" style="44" customWidth="1"/>
    <col min="8" max="8" width="12.00390625" style="1" customWidth="1"/>
    <col min="9" max="9" width="15.28125" style="1" customWidth="1"/>
    <col min="10" max="10" width="15.8515625" style="1" customWidth="1"/>
    <col min="11" max="11" width="14.28125" style="1" customWidth="1"/>
    <col min="12" max="12" width="15.28125" style="1" customWidth="1"/>
    <col min="13" max="13" width="11.8515625" style="1" customWidth="1"/>
    <col min="14" max="14" width="10.57421875" style="1" customWidth="1"/>
    <col min="15" max="15" width="9.28125" style="1" hidden="1" customWidth="1"/>
    <col min="16" max="16384" width="9.140625" style="1" customWidth="1"/>
  </cols>
  <sheetData>
    <row r="1" spans="1:14" ht="15.75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9.5" customHeight="1">
      <c r="A2" s="60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67"/>
      <c r="B3" s="67"/>
      <c r="C3" s="67"/>
      <c r="D3" s="67"/>
      <c r="E3" s="67"/>
      <c r="F3" s="67"/>
      <c r="G3" s="45"/>
      <c r="H3" s="4"/>
      <c r="N3" s="5" t="s">
        <v>88</v>
      </c>
    </row>
    <row r="4" spans="1:15" ht="54.75" customHeight="1">
      <c r="A4" s="10" t="s">
        <v>1</v>
      </c>
      <c r="B4" s="10" t="s">
        <v>2</v>
      </c>
      <c r="C4" s="40" t="s">
        <v>135</v>
      </c>
      <c r="D4" s="40" t="s">
        <v>85</v>
      </c>
      <c r="E4" s="40" t="s">
        <v>136</v>
      </c>
      <c r="F4" s="40" t="s">
        <v>142</v>
      </c>
      <c r="G4" s="40" t="s">
        <v>143</v>
      </c>
      <c r="H4" s="10" t="s">
        <v>66</v>
      </c>
      <c r="I4" s="10" t="s">
        <v>86</v>
      </c>
      <c r="J4" s="10" t="s">
        <v>87</v>
      </c>
      <c r="K4" s="10" t="s">
        <v>144</v>
      </c>
      <c r="L4" s="10" t="s">
        <v>137</v>
      </c>
      <c r="M4" s="10" t="s">
        <v>138</v>
      </c>
      <c r="N4" s="10" t="s">
        <v>145</v>
      </c>
      <c r="O4" s="10" t="s">
        <v>66</v>
      </c>
    </row>
    <row r="5" spans="1:14" ht="12.75">
      <c r="A5" s="15" t="s">
        <v>67</v>
      </c>
      <c r="B5" s="15" t="s">
        <v>68</v>
      </c>
      <c r="C5" s="41" t="s">
        <v>69</v>
      </c>
      <c r="D5" s="41" t="s">
        <v>70</v>
      </c>
      <c r="E5" s="41" t="s">
        <v>71</v>
      </c>
      <c r="F5" s="41" t="s">
        <v>72</v>
      </c>
      <c r="G5" s="41" t="s">
        <v>73</v>
      </c>
      <c r="H5" s="15" t="s">
        <v>74</v>
      </c>
      <c r="I5" s="15" t="s">
        <v>75</v>
      </c>
      <c r="J5" s="15" t="s">
        <v>76</v>
      </c>
      <c r="K5" s="15" t="s">
        <v>77</v>
      </c>
      <c r="L5" s="15" t="s">
        <v>78</v>
      </c>
      <c r="M5" s="15" t="s">
        <v>79</v>
      </c>
      <c r="N5" s="15" t="s">
        <v>80</v>
      </c>
    </row>
    <row r="6" spans="1:15" s="2" customFormat="1" ht="47.25">
      <c r="A6" s="8" t="s">
        <v>3</v>
      </c>
      <c r="B6" s="9" t="s">
        <v>115</v>
      </c>
      <c r="C6" s="37">
        <v>3491965</v>
      </c>
      <c r="D6" s="37">
        <f aca="true" t="shared" si="0" ref="D6:D12">E6-C6</f>
        <v>-65949.1000000001</v>
      </c>
      <c r="E6" s="37">
        <v>3426015.9</v>
      </c>
      <c r="F6" s="37">
        <v>1599971.79</v>
      </c>
      <c r="G6" s="37">
        <v>1599971.79</v>
      </c>
      <c r="H6" s="13">
        <f>G6/G42*100</f>
        <v>6.559948448457795</v>
      </c>
      <c r="I6" s="16">
        <f>G6-C6</f>
        <v>-1891993.21</v>
      </c>
      <c r="J6" s="16">
        <f>G6-E6</f>
        <v>-1826044.1099999999</v>
      </c>
      <c r="K6" s="16">
        <f>G6-F6</f>
        <v>0</v>
      </c>
      <c r="L6" s="13">
        <f>G6/C6*100</f>
        <v>45.818666281019425</v>
      </c>
      <c r="M6" s="13">
        <f>G6/E6*100</f>
        <v>46.700652790315424</v>
      </c>
      <c r="N6" s="13">
        <f>G6/F6*100</f>
        <v>100</v>
      </c>
      <c r="O6" s="2">
        <f>G6/G42*100</f>
        <v>6.559948448457795</v>
      </c>
    </row>
    <row r="7" spans="1:15" s="2" customFormat="1" ht="94.5" hidden="1">
      <c r="A7" s="8" t="s">
        <v>58</v>
      </c>
      <c r="B7" s="23" t="s">
        <v>120</v>
      </c>
      <c r="C7" s="37">
        <v>0</v>
      </c>
      <c r="D7" s="37">
        <f t="shared" si="0"/>
        <v>0</v>
      </c>
      <c r="E7" s="37">
        <v>0</v>
      </c>
      <c r="F7" s="37">
        <v>0</v>
      </c>
      <c r="G7" s="37">
        <v>0</v>
      </c>
      <c r="H7" s="13">
        <f>G7/G42*100</f>
        <v>0</v>
      </c>
      <c r="I7" s="16">
        <f aca="true" t="shared" si="1" ref="I7:I42">G7-C7</f>
        <v>0</v>
      </c>
      <c r="J7" s="16">
        <f aca="true" t="shared" si="2" ref="J7:J42">G7-E7</f>
        <v>0</v>
      </c>
      <c r="K7" s="16">
        <f aca="true" t="shared" si="3" ref="K7:K42">G7-F7</f>
        <v>0</v>
      </c>
      <c r="L7" s="13">
        <v>0</v>
      </c>
      <c r="M7" s="13" t="e">
        <f aca="true" t="shared" si="4" ref="M7:M42">G7/E7*100</f>
        <v>#DIV/0!</v>
      </c>
      <c r="N7" s="13" t="e">
        <f aca="true" t="shared" si="5" ref="N7:N42">G7/F7*100</f>
        <v>#DIV/0!</v>
      </c>
      <c r="O7" s="2" t="e">
        <f>G7/G43*100</f>
        <v>#DIV/0!</v>
      </c>
    </row>
    <row r="8" spans="1:15" s="2" customFormat="1" ht="94.5">
      <c r="A8" s="8" t="s">
        <v>4</v>
      </c>
      <c r="B8" s="9" t="s">
        <v>116</v>
      </c>
      <c r="C8" s="37">
        <v>21848279.43</v>
      </c>
      <c r="D8" s="37">
        <f t="shared" si="0"/>
        <v>629228.5899999999</v>
      </c>
      <c r="E8" s="37">
        <v>22477508.02</v>
      </c>
      <c r="F8" s="37">
        <v>11485986.32</v>
      </c>
      <c r="G8" s="37">
        <v>11477636.32</v>
      </c>
      <c r="H8" s="13">
        <f>G8/G42*100</f>
        <v>47.05876881075936</v>
      </c>
      <c r="I8" s="16">
        <f t="shared" si="1"/>
        <v>-10370643.11</v>
      </c>
      <c r="J8" s="16">
        <f t="shared" si="2"/>
        <v>-10999871.7</v>
      </c>
      <c r="K8" s="16">
        <f t="shared" si="3"/>
        <v>-8350</v>
      </c>
      <c r="L8" s="13">
        <f aca="true" t="shared" si="6" ref="L8:L42">G8/C8*100</f>
        <v>52.53336472912367</v>
      </c>
      <c r="M8" s="13">
        <f t="shared" si="4"/>
        <v>51.06276153827839</v>
      </c>
      <c r="N8" s="13">
        <f t="shared" si="5"/>
        <v>99.92730271682927</v>
      </c>
      <c r="O8" s="2">
        <f>G8/G42*100</f>
        <v>47.05876881075936</v>
      </c>
    </row>
    <row r="9" spans="1:15" s="2" customFormat="1" ht="63" hidden="1">
      <c r="A9" s="8" t="s">
        <v>59</v>
      </c>
      <c r="B9" s="9" t="s">
        <v>61</v>
      </c>
      <c r="C9" s="37">
        <v>0</v>
      </c>
      <c r="D9" s="37">
        <f t="shared" si="0"/>
        <v>0</v>
      </c>
      <c r="E9" s="37">
        <v>0</v>
      </c>
      <c r="F9" s="37">
        <v>0</v>
      </c>
      <c r="G9" s="37">
        <v>0</v>
      </c>
      <c r="H9" s="13">
        <f>G9/G42*100</f>
        <v>0</v>
      </c>
      <c r="I9" s="16">
        <f t="shared" si="1"/>
        <v>0</v>
      </c>
      <c r="J9" s="16">
        <f t="shared" si="2"/>
        <v>0</v>
      </c>
      <c r="K9" s="16">
        <f t="shared" si="3"/>
        <v>0</v>
      </c>
      <c r="L9" s="13" t="e">
        <f t="shared" si="6"/>
        <v>#DIV/0!</v>
      </c>
      <c r="M9" s="13" t="e">
        <f t="shared" si="4"/>
        <v>#DIV/0!</v>
      </c>
      <c r="N9" s="13" t="e">
        <f t="shared" si="5"/>
        <v>#DIV/0!</v>
      </c>
      <c r="O9" s="2" t="e">
        <f>G9/G45*100</f>
        <v>#DIV/0!</v>
      </c>
    </row>
    <row r="10" spans="1:15" s="2" customFormat="1" ht="31.5">
      <c r="A10" s="8" t="s">
        <v>5</v>
      </c>
      <c r="B10" s="9" t="s">
        <v>6</v>
      </c>
      <c r="C10" s="37">
        <v>1251095</v>
      </c>
      <c r="D10" s="37">
        <f t="shared" si="0"/>
        <v>-30000</v>
      </c>
      <c r="E10" s="37">
        <v>1221095</v>
      </c>
      <c r="F10" s="37">
        <v>0</v>
      </c>
      <c r="G10" s="37">
        <v>0</v>
      </c>
      <c r="H10" s="13">
        <f>G10/G42*100</f>
        <v>0</v>
      </c>
      <c r="I10" s="16">
        <f t="shared" si="1"/>
        <v>-1251095</v>
      </c>
      <c r="J10" s="16">
        <f t="shared" si="2"/>
        <v>-1221095</v>
      </c>
      <c r="K10" s="16">
        <f t="shared" si="3"/>
        <v>0</v>
      </c>
      <c r="L10" s="13">
        <v>0</v>
      </c>
      <c r="M10" s="13">
        <f t="shared" si="4"/>
        <v>0</v>
      </c>
      <c r="N10" s="13" t="e">
        <f t="shared" si="5"/>
        <v>#DIV/0!</v>
      </c>
      <c r="O10" s="2">
        <f>G10/G42*100</f>
        <v>0</v>
      </c>
    </row>
    <row r="11" spans="1:15" s="2" customFormat="1" ht="15.75">
      <c r="A11" s="8" t="s">
        <v>93</v>
      </c>
      <c r="B11" s="9" t="s">
        <v>7</v>
      </c>
      <c r="C11" s="37">
        <v>57000</v>
      </c>
      <c r="D11" s="37">
        <f t="shared" si="0"/>
        <v>0</v>
      </c>
      <c r="E11" s="37">
        <v>57000</v>
      </c>
      <c r="F11" s="37">
        <v>0</v>
      </c>
      <c r="G11" s="37">
        <v>0</v>
      </c>
      <c r="H11" s="13">
        <f>G11/G42*100</f>
        <v>0</v>
      </c>
      <c r="I11" s="16">
        <f t="shared" si="1"/>
        <v>-57000</v>
      </c>
      <c r="J11" s="16">
        <f t="shared" si="2"/>
        <v>-57000</v>
      </c>
      <c r="K11" s="16">
        <f t="shared" si="3"/>
        <v>0</v>
      </c>
      <c r="L11" s="13">
        <f t="shared" si="6"/>
        <v>0</v>
      </c>
      <c r="M11" s="13">
        <v>0</v>
      </c>
      <c r="N11" s="13">
        <v>0</v>
      </c>
      <c r="O11" s="2">
        <f>G11/G42*100</f>
        <v>0</v>
      </c>
    </row>
    <row r="12" spans="1:15" s="2" customFormat="1" ht="31.5">
      <c r="A12" s="8" t="s">
        <v>98</v>
      </c>
      <c r="B12" s="9" t="s">
        <v>8</v>
      </c>
      <c r="C12" s="37">
        <v>640000</v>
      </c>
      <c r="D12" s="37">
        <f t="shared" si="0"/>
        <v>151022.21999999997</v>
      </c>
      <c r="E12" s="37">
        <v>791022.22</v>
      </c>
      <c r="F12" s="37">
        <v>98000</v>
      </c>
      <c r="G12" s="37">
        <v>98000</v>
      </c>
      <c r="H12" s="13">
        <f>G12/G42*100</f>
        <v>0.4018039267735239</v>
      </c>
      <c r="I12" s="16">
        <f t="shared" si="1"/>
        <v>-542000</v>
      </c>
      <c r="J12" s="16">
        <f t="shared" si="2"/>
        <v>-693022.22</v>
      </c>
      <c r="K12" s="16">
        <f t="shared" si="3"/>
        <v>0</v>
      </c>
      <c r="L12" s="13">
        <f t="shared" si="6"/>
        <v>15.312500000000002</v>
      </c>
      <c r="M12" s="13">
        <f t="shared" si="4"/>
        <v>12.389032510363615</v>
      </c>
      <c r="N12" s="13">
        <f t="shared" si="5"/>
        <v>100</v>
      </c>
      <c r="O12" s="2">
        <f>G12/G42*100</f>
        <v>0.4018039267735239</v>
      </c>
    </row>
    <row r="13" spans="1:15" s="3" customFormat="1" ht="31.5">
      <c r="A13" s="6" t="s">
        <v>37</v>
      </c>
      <c r="B13" s="7" t="s">
        <v>38</v>
      </c>
      <c r="C13" s="42">
        <f>SUM(C6:C12)</f>
        <v>27288339.43</v>
      </c>
      <c r="D13" s="42">
        <f>SUM(D6:D12)</f>
        <v>684301.7099999997</v>
      </c>
      <c r="E13" s="42">
        <f>SUM(E6:E12)</f>
        <v>27972641.139999997</v>
      </c>
      <c r="F13" s="42">
        <f>SUM(F6:F12)</f>
        <v>13183958.11</v>
      </c>
      <c r="G13" s="42">
        <f>SUM(G6:G12)</f>
        <v>13175608.11</v>
      </c>
      <c r="H13" s="14">
        <f>G13/G42*100</f>
        <v>54.020521185990674</v>
      </c>
      <c r="I13" s="17">
        <f t="shared" si="1"/>
        <v>-14112731.32</v>
      </c>
      <c r="J13" s="17">
        <f t="shared" si="2"/>
        <v>-14797033.029999997</v>
      </c>
      <c r="K13" s="17">
        <f t="shared" si="3"/>
        <v>-8350</v>
      </c>
      <c r="L13" s="14">
        <f t="shared" si="6"/>
        <v>48.28292371471722</v>
      </c>
      <c r="M13" s="14">
        <f t="shared" si="4"/>
        <v>47.101766486966774</v>
      </c>
      <c r="N13" s="14">
        <f t="shared" si="5"/>
        <v>99.93666545410467</v>
      </c>
      <c r="O13" s="2">
        <f>G13/G42*100</f>
        <v>54.020521185990674</v>
      </c>
    </row>
    <row r="14" spans="1:15" s="3" customFormat="1" ht="31.5">
      <c r="A14" s="8" t="s">
        <v>63</v>
      </c>
      <c r="B14" s="9" t="s">
        <v>60</v>
      </c>
      <c r="C14" s="37">
        <v>672900</v>
      </c>
      <c r="D14" s="37">
        <f>E14-C14</f>
        <v>0</v>
      </c>
      <c r="E14" s="37">
        <v>672900</v>
      </c>
      <c r="F14" s="37">
        <v>336450</v>
      </c>
      <c r="G14" s="37">
        <v>266386.02</v>
      </c>
      <c r="H14" s="13">
        <f>G14/G42*100</f>
        <v>1.0921933558527597</v>
      </c>
      <c r="I14" s="16">
        <f t="shared" si="1"/>
        <v>-406513.98</v>
      </c>
      <c r="J14" s="16">
        <f t="shared" si="2"/>
        <v>-406513.98</v>
      </c>
      <c r="K14" s="16">
        <f t="shared" si="3"/>
        <v>-70063.97999999998</v>
      </c>
      <c r="L14" s="13">
        <f t="shared" si="6"/>
        <v>39.58775746767722</v>
      </c>
      <c r="M14" s="13">
        <f t="shared" si="4"/>
        <v>39.58775746767722</v>
      </c>
      <c r="N14" s="13">
        <f t="shared" si="5"/>
        <v>79.17551493535444</v>
      </c>
      <c r="O14" s="2">
        <f>G14/G42*100</f>
        <v>1.0921933558527597</v>
      </c>
    </row>
    <row r="15" spans="1:15" s="3" customFormat="1" ht="15.75">
      <c r="A15" s="6" t="s">
        <v>39</v>
      </c>
      <c r="B15" s="7" t="s">
        <v>40</v>
      </c>
      <c r="C15" s="42">
        <f>C14</f>
        <v>672900</v>
      </c>
      <c r="D15" s="42">
        <f>D14</f>
        <v>0</v>
      </c>
      <c r="E15" s="42">
        <f>E14</f>
        <v>672900</v>
      </c>
      <c r="F15" s="42">
        <f>F14</f>
        <v>336450</v>
      </c>
      <c r="G15" s="42">
        <f>G14</f>
        <v>266386.02</v>
      </c>
      <c r="H15" s="14">
        <f>G15/G42*100</f>
        <v>1.0921933558527597</v>
      </c>
      <c r="I15" s="16">
        <f t="shared" si="1"/>
        <v>-406513.98</v>
      </c>
      <c r="J15" s="17">
        <f t="shared" si="2"/>
        <v>-406513.98</v>
      </c>
      <c r="K15" s="17">
        <f>G15-F15</f>
        <v>-70063.97999999998</v>
      </c>
      <c r="L15" s="14">
        <f t="shared" si="6"/>
        <v>39.58775746767722</v>
      </c>
      <c r="M15" s="14">
        <f t="shared" si="4"/>
        <v>39.58775746767722</v>
      </c>
      <c r="N15" s="14">
        <f t="shared" si="5"/>
        <v>79.17551493535444</v>
      </c>
      <c r="O15" s="2">
        <f>G15/G42*100</f>
        <v>1.0921933558527597</v>
      </c>
    </row>
    <row r="16" spans="1:15" s="3" customFormat="1" ht="63" hidden="1">
      <c r="A16" s="8" t="s">
        <v>126</v>
      </c>
      <c r="B16" s="54" t="s">
        <v>127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13">
        <f>G16/G42*100</f>
        <v>0</v>
      </c>
      <c r="I16" s="16">
        <f t="shared" si="1"/>
        <v>0</v>
      </c>
      <c r="J16" s="17">
        <f t="shared" si="2"/>
        <v>0</v>
      </c>
      <c r="K16" s="17">
        <f>G16-F16</f>
        <v>0</v>
      </c>
      <c r="L16" s="14" t="e">
        <f t="shared" si="6"/>
        <v>#DIV/0!</v>
      </c>
      <c r="M16" s="14" t="e">
        <f t="shared" si="4"/>
        <v>#DIV/0!</v>
      </c>
      <c r="N16" s="14" t="e">
        <f t="shared" si="5"/>
        <v>#DIV/0!</v>
      </c>
      <c r="O16" s="2" t="e">
        <f>G16/G52*100</f>
        <v>#DIV/0!</v>
      </c>
    </row>
    <row r="17" spans="1:15" s="2" customFormat="1" ht="31.5">
      <c r="A17" s="8" t="s">
        <v>9</v>
      </c>
      <c r="B17" s="9" t="s">
        <v>117</v>
      </c>
      <c r="C17" s="37">
        <v>220000</v>
      </c>
      <c r="D17" s="37">
        <f>E17-C17</f>
        <v>113159</v>
      </c>
      <c r="E17" s="37">
        <v>333159</v>
      </c>
      <c r="F17" s="37">
        <v>79441.89</v>
      </c>
      <c r="G17" s="37">
        <v>79441.89</v>
      </c>
      <c r="H17" s="13">
        <f>G17/G42*100</f>
        <v>0.325714932166432</v>
      </c>
      <c r="I17" s="16">
        <f>G17-C17</f>
        <v>-140558.11</v>
      </c>
      <c r="J17" s="16">
        <f>G17-E17</f>
        <v>-253717.11</v>
      </c>
      <c r="K17" s="16">
        <f>G17-F17</f>
        <v>0</v>
      </c>
      <c r="L17" s="13">
        <f>G17/C17*100</f>
        <v>36.109950000000005</v>
      </c>
      <c r="M17" s="13">
        <f>G17/E17*100</f>
        <v>23.845037954850387</v>
      </c>
      <c r="N17" s="13">
        <f>G17/F17*100</f>
        <v>100</v>
      </c>
      <c r="O17" s="2">
        <f>G17/G42*100</f>
        <v>0.325714932166432</v>
      </c>
    </row>
    <row r="18" spans="1:15" s="2" customFormat="1" ht="63">
      <c r="A18" s="8" t="s">
        <v>89</v>
      </c>
      <c r="B18" s="9" t="s">
        <v>62</v>
      </c>
      <c r="C18" s="37">
        <v>121240</v>
      </c>
      <c r="D18" s="37">
        <f>E18-C18</f>
        <v>199590</v>
      </c>
      <c r="E18" s="37">
        <v>320830</v>
      </c>
      <c r="F18" s="37">
        <v>116420</v>
      </c>
      <c r="G18" s="37">
        <v>66456</v>
      </c>
      <c r="H18" s="13">
        <f>G18/G42*100</f>
        <v>0.2724722628332786</v>
      </c>
      <c r="I18" s="16">
        <f t="shared" si="1"/>
        <v>-54784</v>
      </c>
      <c r="J18" s="16">
        <f t="shared" si="2"/>
        <v>-254374</v>
      </c>
      <c r="K18" s="16">
        <f t="shared" si="3"/>
        <v>-49964</v>
      </c>
      <c r="L18" s="13">
        <f t="shared" si="6"/>
        <v>54.81359287363906</v>
      </c>
      <c r="M18" s="13">
        <f t="shared" si="4"/>
        <v>20.71377364959636</v>
      </c>
      <c r="N18" s="13">
        <f t="shared" si="5"/>
        <v>57.082975433774266</v>
      </c>
      <c r="O18" s="2" t="e">
        <f>G18/G54*100</f>
        <v>#DIV/0!</v>
      </c>
    </row>
    <row r="19" spans="1:15" s="3" customFormat="1" ht="47.25">
      <c r="A19" s="6" t="s">
        <v>41</v>
      </c>
      <c r="B19" s="7" t="s">
        <v>42</v>
      </c>
      <c r="C19" s="42">
        <f>SUM(C17:C18)</f>
        <v>341240</v>
      </c>
      <c r="D19" s="42">
        <f>SUM(D17:D18)</f>
        <v>312749</v>
      </c>
      <c r="E19" s="42">
        <f>E16+E17+E18</f>
        <v>653989</v>
      </c>
      <c r="F19" s="42">
        <f>F16+F17+F18</f>
        <v>195861.89</v>
      </c>
      <c r="G19" s="42">
        <f>G16+G17+G18</f>
        <v>145897.89</v>
      </c>
      <c r="H19" s="14">
        <f>G19/G42*100</f>
        <v>0.5981871949997106</v>
      </c>
      <c r="I19" s="17">
        <f t="shared" si="1"/>
        <v>-195342.11</v>
      </c>
      <c r="J19" s="17">
        <f t="shared" si="2"/>
        <v>-508091.11</v>
      </c>
      <c r="K19" s="17">
        <f t="shared" si="3"/>
        <v>-49964</v>
      </c>
      <c r="L19" s="14">
        <f t="shared" si="6"/>
        <v>42.75521333958505</v>
      </c>
      <c r="M19" s="14">
        <f t="shared" si="4"/>
        <v>22.308921098061283</v>
      </c>
      <c r="N19" s="14">
        <f t="shared" si="5"/>
        <v>74.49018795846399</v>
      </c>
      <c r="O19" s="2">
        <f>G19/G42*100</f>
        <v>0.5981871949997106</v>
      </c>
    </row>
    <row r="20" spans="1:15" s="3" customFormat="1" ht="31.5" hidden="1">
      <c r="A20" s="8" t="s">
        <v>10</v>
      </c>
      <c r="B20" s="9" t="s">
        <v>11</v>
      </c>
      <c r="C20" s="37">
        <v>0</v>
      </c>
      <c r="D20" s="37">
        <f>E20-C20</f>
        <v>0</v>
      </c>
      <c r="E20" s="37">
        <v>0</v>
      </c>
      <c r="F20" s="37">
        <v>0</v>
      </c>
      <c r="G20" s="37">
        <v>0</v>
      </c>
      <c r="H20" s="13">
        <f>G20/G42*100</f>
        <v>0</v>
      </c>
      <c r="I20" s="16">
        <f t="shared" si="1"/>
        <v>0</v>
      </c>
      <c r="J20" s="16">
        <f t="shared" si="2"/>
        <v>0</v>
      </c>
      <c r="K20" s="16">
        <f t="shared" si="3"/>
        <v>0</v>
      </c>
      <c r="L20" s="13">
        <v>0</v>
      </c>
      <c r="M20" s="13" t="e">
        <f t="shared" si="4"/>
        <v>#DIV/0!</v>
      </c>
      <c r="N20" s="13" t="e">
        <f t="shared" si="5"/>
        <v>#DIV/0!</v>
      </c>
      <c r="O20" s="2">
        <f>G20/G42*100</f>
        <v>0</v>
      </c>
    </row>
    <row r="21" spans="1:15" s="2" customFormat="1" ht="15.75">
      <c r="A21" s="8" t="s">
        <v>97</v>
      </c>
      <c r="B21" s="9" t="s">
        <v>114</v>
      </c>
      <c r="C21" s="37">
        <v>1874328</v>
      </c>
      <c r="D21" s="37">
        <f>E21-C21</f>
        <v>4906000</v>
      </c>
      <c r="E21" s="37">
        <v>6780328</v>
      </c>
      <c r="F21" s="37">
        <v>0</v>
      </c>
      <c r="G21" s="37">
        <v>0</v>
      </c>
      <c r="H21" s="13">
        <f>G21/G42*100</f>
        <v>0</v>
      </c>
      <c r="I21" s="16">
        <f t="shared" si="1"/>
        <v>-1874328</v>
      </c>
      <c r="J21" s="16">
        <f t="shared" si="2"/>
        <v>-6780328</v>
      </c>
      <c r="K21" s="16">
        <f t="shared" si="3"/>
        <v>0</v>
      </c>
      <c r="L21" s="13">
        <v>0</v>
      </c>
      <c r="M21" s="13">
        <f t="shared" si="4"/>
        <v>0</v>
      </c>
      <c r="N21" s="13" t="e">
        <f t="shared" si="5"/>
        <v>#DIV/0!</v>
      </c>
      <c r="O21" s="2">
        <f>G21/G42*100</f>
        <v>0</v>
      </c>
    </row>
    <row r="22" spans="1:15" s="2" customFormat="1" ht="15.75">
      <c r="A22" s="8" t="s">
        <v>12</v>
      </c>
      <c r="B22" s="9" t="s">
        <v>13</v>
      </c>
      <c r="C22" s="37">
        <v>100000</v>
      </c>
      <c r="D22" s="37">
        <f>E22-C22</f>
        <v>11000</v>
      </c>
      <c r="E22" s="37">
        <v>111000</v>
      </c>
      <c r="F22" s="37">
        <v>46749.95</v>
      </c>
      <c r="G22" s="37">
        <v>37249.96</v>
      </c>
      <c r="H22" s="13">
        <f>G22/G42*100</f>
        <v>0.15272632857302745</v>
      </c>
      <c r="I22" s="16">
        <f t="shared" si="1"/>
        <v>-62750.04</v>
      </c>
      <c r="J22" s="16">
        <f t="shared" si="2"/>
        <v>-73750.04000000001</v>
      </c>
      <c r="K22" s="16">
        <f t="shared" si="3"/>
        <v>-9499.989999999998</v>
      </c>
      <c r="L22" s="13">
        <f t="shared" si="6"/>
        <v>37.24996</v>
      </c>
      <c r="M22" s="13">
        <f t="shared" si="4"/>
        <v>33.55852252252252</v>
      </c>
      <c r="N22" s="13">
        <f t="shared" si="5"/>
        <v>79.67914404186529</v>
      </c>
      <c r="O22" s="2">
        <f>G22/G42*100</f>
        <v>0.15272632857302745</v>
      </c>
    </row>
    <row r="23" spans="1:15" s="3" customFormat="1" ht="15.75">
      <c r="A23" s="8" t="s">
        <v>90</v>
      </c>
      <c r="B23" s="9" t="s">
        <v>92</v>
      </c>
      <c r="C23" s="37">
        <v>5011927.57</v>
      </c>
      <c r="D23" s="37">
        <f>E23-C23</f>
        <v>4422280.76</v>
      </c>
      <c r="E23" s="37">
        <v>9434208.33</v>
      </c>
      <c r="F23" s="37">
        <v>4539721.18</v>
      </c>
      <c r="G23" s="37">
        <v>1449706.18</v>
      </c>
      <c r="H23" s="13">
        <f>G23/G42*100</f>
        <v>5.943853426447397</v>
      </c>
      <c r="I23" s="16">
        <f t="shared" si="1"/>
        <v>-3562221.3900000006</v>
      </c>
      <c r="J23" s="16">
        <f t="shared" si="2"/>
        <v>-7984502.15</v>
      </c>
      <c r="K23" s="16">
        <f t="shared" si="3"/>
        <v>-3090015</v>
      </c>
      <c r="L23" s="13">
        <f t="shared" si="6"/>
        <v>28.92512231576403</v>
      </c>
      <c r="M23" s="13">
        <f t="shared" si="4"/>
        <v>15.366484704286787</v>
      </c>
      <c r="N23" s="13">
        <f t="shared" si="5"/>
        <v>31.933815371454155</v>
      </c>
      <c r="O23" s="2">
        <f>G23/G42*100</f>
        <v>5.943853426447397</v>
      </c>
    </row>
    <row r="24" spans="1:15" s="3" customFormat="1" ht="31.5" hidden="1">
      <c r="A24" s="8" t="s">
        <v>91</v>
      </c>
      <c r="B24" s="9" t="s">
        <v>14</v>
      </c>
      <c r="C24" s="37">
        <v>0</v>
      </c>
      <c r="D24" s="37">
        <f>E24-C24</f>
        <v>0</v>
      </c>
      <c r="E24" s="37">
        <v>0</v>
      </c>
      <c r="F24" s="37">
        <v>0</v>
      </c>
      <c r="G24" s="37">
        <v>0</v>
      </c>
      <c r="H24" s="13">
        <f>G24/G42*100</f>
        <v>0</v>
      </c>
      <c r="I24" s="16">
        <f t="shared" si="1"/>
        <v>0</v>
      </c>
      <c r="J24" s="16">
        <f t="shared" si="2"/>
        <v>0</v>
      </c>
      <c r="K24" s="16">
        <f t="shared" si="3"/>
        <v>0</v>
      </c>
      <c r="L24" s="13">
        <v>0</v>
      </c>
      <c r="M24" s="13" t="e">
        <f t="shared" si="4"/>
        <v>#DIV/0!</v>
      </c>
      <c r="N24" s="13" t="e">
        <f t="shared" si="5"/>
        <v>#DIV/0!</v>
      </c>
      <c r="O24" s="2" t="e">
        <f>G24/G60*100</f>
        <v>#DIV/0!</v>
      </c>
    </row>
    <row r="25" spans="1:15" s="3" customFormat="1" ht="15.75">
      <c r="A25" s="6" t="s">
        <v>43</v>
      </c>
      <c r="B25" s="7" t="s">
        <v>44</v>
      </c>
      <c r="C25" s="42">
        <f>SUM(C21:C24)</f>
        <v>6986255.57</v>
      </c>
      <c r="D25" s="42">
        <f>D20+D21+D22+D23</f>
        <v>9339280.76</v>
      </c>
      <c r="E25" s="42">
        <f>E20+E21+E22+E23</f>
        <v>16325536.33</v>
      </c>
      <c r="F25" s="42">
        <f>F20+F21+F22+F23</f>
        <v>4586471.13</v>
      </c>
      <c r="G25" s="42">
        <f>G20+G21+G22+G23</f>
        <v>1486956.14</v>
      </c>
      <c r="H25" s="14">
        <f>G25/G42*100</f>
        <v>6.096579755020424</v>
      </c>
      <c r="I25" s="17">
        <f t="shared" si="1"/>
        <v>-5499299.430000001</v>
      </c>
      <c r="J25" s="17">
        <f t="shared" si="2"/>
        <v>-14838580.19</v>
      </c>
      <c r="K25" s="17">
        <f t="shared" si="3"/>
        <v>-3099514.99</v>
      </c>
      <c r="L25" s="14">
        <f t="shared" si="6"/>
        <v>21.284021534872075</v>
      </c>
      <c r="M25" s="14">
        <f t="shared" si="4"/>
        <v>9.108161042572007</v>
      </c>
      <c r="N25" s="14">
        <f t="shared" si="5"/>
        <v>32.42048402471902</v>
      </c>
      <c r="O25" s="2">
        <f>G25/G42*100</f>
        <v>6.096579755020424</v>
      </c>
    </row>
    <row r="26" spans="1:15" s="2" customFormat="1" ht="15.75">
      <c r="A26" s="8" t="s">
        <v>15</v>
      </c>
      <c r="B26" s="9" t="s">
        <v>16</v>
      </c>
      <c r="C26" s="37">
        <v>2960530</v>
      </c>
      <c r="D26" s="37">
        <f>E26-C26</f>
        <v>955152</v>
      </c>
      <c r="E26" s="37">
        <v>3915682</v>
      </c>
      <c r="F26" s="37">
        <v>857016.14</v>
      </c>
      <c r="G26" s="37">
        <v>857016.14</v>
      </c>
      <c r="H26" s="13">
        <f>G26/G42*100</f>
        <v>3.5138005138804904</v>
      </c>
      <c r="I26" s="16">
        <f t="shared" si="1"/>
        <v>-2103513.86</v>
      </c>
      <c r="J26" s="16">
        <f t="shared" si="2"/>
        <v>-3058665.86</v>
      </c>
      <c r="K26" s="16">
        <f t="shared" si="3"/>
        <v>0</v>
      </c>
      <c r="L26" s="13">
        <f t="shared" si="6"/>
        <v>28.94806470463059</v>
      </c>
      <c r="M26" s="13">
        <f t="shared" si="4"/>
        <v>21.88676557493688</v>
      </c>
      <c r="N26" s="13">
        <f t="shared" si="5"/>
        <v>100</v>
      </c>
      <c r="O26" s="2">
        <f>G26/G42*100</f>
        <v>3.5138005138804904</v>
      </c>
    </row>
    <row r="27" spans="1:15" s="2" customFormat="1" ht="15.75">
      <c r="A27" s="8" t="s">
        <v>17</v>
      </c>
      <c r="B27" s="9" t="s">
        <v>18</v>
      </c>
      <c r="C27" s="37">
        <v>3035227.35</v>
      </c>
      <c r="D27" s="37">
        <f>E27-C27</f>
        <v>3544685.2099999995</v>
      </c>
      <c r="E27" s="37">
        <v>6579912.56</v>
      </c>
      <c r="F27" s="37">
        <v>4828208.9</v>
      </c>
      <c r="G27" s="37">
        <v>1955171.29</v>
      </c>
      <c r="H27" s="13">
        <f>G27/G42*100</f>
        <v>8.016280630988328</v>
      </c>
      <c r="I27" s="16">
        <f t="shared" si="1"/>
        <v>-1080056.06</v>
      </c>
      <c r="J27" s="16">
        <f t="shared" si="2"/>
        <v>-4624741.27</v>
      </c>
      <c r="K27" s="16">
        <f t="shared" si="3"/>
        <v>-2873037.6100000003</v>
      </c>
      <c r="L27" s="13">
        <f t="shared" si="6"/>
        <v>64.41597496806952</v>
      </c>
      <c r="M27" s="13">
        <f t="shared" si="4"/>
        <v>29.71424425737354</v>
      </c>
      <c r="N27" s="13">
        <f t="shared" si="5"/>
        <v>40.49475344780545</v>
      </c>
      <c r="O27" s="2">
        <f>G27/G42*100</f>
        <v>8.016280630988328</v>
      </c>
    </row>
    <row r="28" spans="1:15" s="2" customFormat="1" ht="15.75">
      <c r="A28" s="8" t="s">
        <v>82</v>
      </c>
      <c r="B28" s="9" t="s">
        <v>83</v>
      </c>
      <c r="C28" s="37">
        <v>3059993.57</v>
      </c>
      <c r="D28" s="37">
        <f>E28-C28</f>
        <v>1890656.6800000002</v>
      </c>
      <c r="E28" s="37">
        <v>4950650.25</v>
      </c>
      <c r="F28" s="37">
        <v>1862625</v>
      </c>
      <c r="G28" s="37">
        <v>1862625</v>
      </c>
      <c r="H28" s="13">
        <f>G28/G42*100</f>
        <v>7.636837133740151</v>
      </c>
      <c r="I28" s="16">
        <f t="shared" si="1"/>
        <v>-1197368.5699999998</v>
      </c>
      <c r="J28" s="16">
        <f t="shared" si="2"/>
        <v>-3088025.25</v>
      </c>
      <c r="K28" s="16">
        <f t="shared" si="3"/>
        <v>0</v>
      </c>
      <c r="L28" s="13">
        <f t="shared" si="6"/>
        <v>60.870225946259104</v>
      </c>
      <c r="M28" s="13">
        <f t="shared" si="4"/>
        <v>37.62384547363248</v>
      </c>
      <c r="N28" s="13">
        <f t="shared" si="5"/>
        <v>100</v>
      </c>
      <c r="O28" s="2">
        <f>G28/G42*100</f>
        <v>7.636837133740151</v>
      </c>
    </row>
    <row r="29" spans="1:15" s="2" customFormat="1" ht="47.25" hidden="1">
      <c r="A29" s="8" t="s">
        <v>134</v>
      </c>
      <c r="B29" s="54" t="s">
        <v>133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13">
        <f>G29/G42*100</f>
        <v>0</v>
      </c>
      <c r="I29" s="16">
        <f t="shared" si="1"/>
        <v>0</v>
      </c>
      <c r="J29" s="16">
        <f t="shared" si="2"/>
        <v>0</v>
      </c>
      <c r="K29" s="16">
        <f t="shared" si="3"/>
        <v>0</v>
      </c>
      <c r="L29" s="13" t="e">
        <f t="shared" si="6"/>
        <v>#DIV/0!</v>
      </c>
      <c r="M29" s="13" t="e">
        <f t="shared" si="4"/>
        <v>#DIV/0!</v>
      </c>
      <c r="N29" s="13" t="e">
        <f t="shared" si="5"/>
        <v>#DIV/0!</v>
      </c>
      <c r="O29" s="2" t="e">
        <f>G29/G65*100</f>
        <v>#DIV/0!</v>
      </c>
    </row>
    <row r="30" spans="1:15" s="3" customFormat="1" ht="31.5">
      <c r="A30" s="6" t="s">
        <v>45</v>
      </c>
      <c r="B30" s="7" t="s">
        <v>46</v>
      </c>
      <c r="C30" s="42">
        <f>SUM(C26:C29)</f>
        <v>9055750.92</v>
      </c>
      <c r="D30" s="42">
        <f>SUM(D26:D28)</f>
        <v>6390493.889999999</v>
      </c>
      <c r="E30" s="42">
        <f>SUM(E26:E29)</f>
        <v>15446244.809999999</v>
      </c>
      <c r="F30" s="42">
        <f>SUM(F26:F29)</f>
        <v>7547850.04</v>
      </c>
      <c r="G30" s="42">
        <f>SUM(G26:G29)</f>
        <v>4674812.43</v>
      </c>
      <c r="H30" s="14">
        <f>G30/G42*100</f>
        <v>19.166918278608968</v>
      </c>
      <c r="I30" s="17">
        <f t="shared" si="1"/>
        <v>-4380938.49</v>
      </c>
      <c r="J30" s="17">
        <f t="shared" si="2"/>
        <v>-10771432.379999999</v>
      </c>
      <c r="K30" s="17">
        <f t="shared" si="3"/>
        <v>-2873037.6100000003</v>
      </c>
      <c r="L30" s="14">
        <f t="shared" si="6"/>
        <v>51.62258184106503</v>
      </c>
      <c r="M30" s="14">
        <f t="shared" si="4"/>
        <v>30.265041681674603</v>
      </c>
      <c r="N30" s="14">
        <f t="shared" si="5"/>
        <v>61.93568241586315</v>
      </c>
      <c r="O30" s="2">
        <f>G30/G42*100</f>
        <v>19.166918278608968</v>
      </c>
    </row>
    <row r="31" spans="1:15" s="3" customFormat="1" ht="47.25" hidden="1">
      <c r="A31" s="35" t="s">
        <v>95</v>
      </c>
      <c r="B31" s="36" t="s">
        <v>96</v>
      </c>
      <c r="C31" s="42">
        <v>0</v>
      </c>
      <c r="D31" s="37">
        <f>E31-C31</f>
        <v>0</v>
      </c>
      <c r="E31" s="37">
        <v>0</v>
      </c>
      <c r="F31" s="37">
        <v>0</v>
      </c>
      <c r="G31" s="37">
        <v>0</v>
      </c>
      <c r="H31" s="13">
        <f>G31/G42*100</f>
        <v>0</v>
      </c>
      <c r="I31" s="16">
        <f t="shared" si="1"/>
        <v>0</v>
      </c>
      <c r="J31" s="16">
        <f t="shared" si="2"/>
        <v>0</v>
      </c>
      <c r="K31" s="16">
        <f t="shared" si="3"/>
        <v>0</v>
      </c>
      <c r="L31" s="13" t="e">
        <f t="shared" si="6"/>
        <v>#DIV/0!</v>
      </c>
      <c r="M31" s="13" t="e">
        <f t="shared" si="4"/>
        <v>#DIV/0!</v>
      </c>
      <c r="N31" s="13" t="e">
        <f t="shared" si="5"/>
        <v>#DIV/0!</v>
      </c>
      <c r="O31" s="2">
        <f>G31/G42*100</f>
        <v>0</v>
      </c>
    </row>
    <row r="32" spans="1:15" s="3" customFormat="1" ht="15.75" hidden="1">
      <c r="A32" s="51" t="s">
        <v>47</v>
      </c>
      <c r="B32" s="49" t="s">
        <v>48</v>
      </c>
      <c r="C32" s="42">
        <v>0</v>
      </c>
      <c r="D32" s="42">
        <f>E32-C32</f>
        <v>0</v>
      </c>
      <c r="E32" s="42">
        <f>E31</f>
        <v>0</v>
      </c>
      <c r="F32" s="42">
        <f>F31</f>
        <v>0</v>
      </c>
      <c r="G32" s="42">
        <f>G31</f>
        <v>0</v>
      </c>
      <c r="H32" s="14">
        <f>G32/G42*100</f>
        <v>0</v>
      </c>
      <c r="I32" s="17">
        <f t="shared" si="1"/>
        <v>0</v>
      </c>
      <c r="J32" s="17">
        <f t="shared" si="2"/>
        <v>0</v>
      </c>
      <c r="K32" s="17">
        <f t="shared" si="3"/>
        <v>0</v>
      </c>
      <c r="L32" s="14" t="e">
        <f t="shared" si="6"/>
        <v>#DIV/0!</v>
      </c>
      <c r="M32" s="14" t="e">
        <f t="shared" si="4"/>
        <v>#DIV/0!</v>
      </c>
      <c r="N32" s="14" t="e">
        <f t="shared" si="5"/>
        <v>#DIV/0!</v>
      </c>
      <c r="O32" s="2">
        <f>G32/G42*100</f>
        <v>0</v>
      </c>
    </row>
    <row r="33" spans="1:15" s="2" customFormat="1" ht="15.75">
      <c r="A33" s="8" t="s">
        <v>27</v>
      </c>
      <c r="B33" s="9" t="s">
        <v>28</v>
      </c>
      <c r="C33" s="37">
        <v>7125881.2</v>
      </c>
      <c r="D33" s="37">
        <f>E33-C33</f>
        <v>1328834.6599999992</v>
      </c>
      <c r="E33" s="37">
        <v>8454715.86</v>
      </c>
      <c r="F33" s="37">
        <v>4099444.14</v>
      </c>
      <c r="G33" s="37">
        <v>4099444.14</v>
      </c>
      <c r="H33" s="13">
        <f>G33/G42*100</f>
        <v>16.8078852351093</v>
      </c>
      <c r="I33" s="16">
        <f t="shared" si="1"/>
        <v>-3026437.06</v>
      </c>
      <c r="J33" s="16">
        <f t="shared" si="2"/>
        <v>-4355271.719999999</v>
      </c>
      <c r="K33" s="16">
        <f t="shared" si="3"/>
        <v>0</v>
      </c>
      <c r="L33" s="13">
        <f t="shared" si="6"/>
        <v>57.5289430870669</v>
      </c>
      <c r="M33" s="13">
        <f t="shared" si="4"/>
        <v>48.4870716873506</v>
      </c>
      <c r="N33" s="13">
        <f t="shared" si="5"/>
        <v>100</v>
      </c>
      <c r="O33" s="2">
        <f>G33/G42*100</f>
        <v>16.8078852351093</v>
      </c>
    </row>
    <row r="34" spans="1:15" s="3" customFormat="1" ht="15.75">
      <c r="A34" s="6" t="s">
        <v>51</v>
      </c>
      <c r="B34" s="7" t="s">
        <v>28</v>
      </c>
      <c r="C34" s="42">
        <f>SUM(C33:C33)</f>
        <v>7125881.2</v>
      </c>
      <c r="D34" s="42">
        <f>SUM(D33:D33)</f>
        <v>1328834.6599999992</v>
      </c>
      <c r="E34" s="42">
        <f>SUM(E33:E33)</f>
        <v>8454715.86</v>
      </c>
      <c r="F34" s="42">
        <f>SUM(F33:F33)</f>
        <v>4099444.14</v>
      </c>
      <c r="G34" s="42">
        <f>SUM(G33:G33)</f>
        <v>4099444.14</v>
      </c>
      <c r="H34" s="14">
        <f>G34/G42*100</f>
        <v>16.8078852351093</v>
      </c>
      <c r="I34" s="17">
        <f t="shared" si="1"/>
        <v>-3026437.06</v>
      </c>
      <c r="J34" s="17">
        <f t="shared" si="2"/>
        <v>-4355271.719999999</v>
      </c>
      <c r="K34" s="17">
        <f t="shared" si="3"/>
        <v>0</v>
      </c>
      <c r="L34" s="14">
        <f t="shared" si="6"/>
        <v>57.5289430870669</v>
      </c>
      <c r="M34" s="14">
        <f t="shared" si="4"/>
        <v>48.4870716873506</v>
      </c>
      <c r="N34" s="14">
        <f t="shared" si="5"/>
        <v>100</v>
      </c>
      <c r="O34" s="2">
        <f>G34/G42*100</f>
        <v>16.8078852351093</v>
      </c>
    </row>
    <row r="35" spans="1:15" s="3" customFormat="1" ht="31.5">
      <c r="A35" s="22" t="s">
        <v>140</v>
      </c>
      <c r="B35" s="36" t="s">
        <v>139</v>
      </c>
      <c r="C35" s="37">
        <v>209500</v>
      </c>
      <c r="D35" s="37">
        <f>E35-C35</f>
        <v>0</v>
      </c>
      <c r="E35" s="37">
        <v>209500</v>
      </c>
      <c r="F35" s="37">
        <v>104750</v>
      </c>
      <c r="G35" s="37">
        <v>0</v>
      </c>
      <c r="H35" s="13">
        <f>G35/G42*100</f>
        <v>0</v>
      </c>
      <c r="I35" s="16">
        <f t="shared" si="1"/>
        <v>-209500</v>
      </c>
      <c r="J35" s="16">
        <f t="shared" si="2"/>
        <v>-209500</v>
      </c>
      <c r="K35" s="16">
        <f t="shared" si="3"/>
        <v>-104750</v>
      </c>
      <c r="L35" s="13">
        <f t="shared" si="6"/>
        <v>0</v>
      </c>
      <c r="M35" s="13">
        <f t="shared" si="4"/>
        <v>0</v>
      </c>
      <c r="N35" s="13">
        <f t="shared" si="5"/>
        <v>0</v>
      </c>
      <c r="O35" s="2"/>
    </row>
    <row r="36" spans="1:15" s="3" customFormat="1" ht="15.75">
      <c r="A36" s="24" t="s">
        <v>52</v>
      </c>
      <c r="B36" s="49" t="s">
        <v>31</v>
      </c>
      <c r="C36" s="42">
        <f>C35</f>
        <v>209500</v>
      </c>
      <c r="D36" s="37">
        <f>E36-C36</f>
        <v>0</v>
      </c>
      <c r="E36" s="42">
        <f>E35</f>
        <v>209500</v>
      </c>
      <c r="F36" s="42">
        <f>F35</f>
        <v>104750</v>
      </c>
      <c r="G36" s="42">
        <f>G35</f>
        <v>0</v>
      </c>
      <c r="H36" s="14">
        <f>G36/G42*100</f>
        <v>0</v>
      </c>
      <c r="I36" s="17">
        <f t="shared" si="1"/>
        <v>-209500</v>
      </c>
      <c r="J36" s="17">
        <f t="shared" si="2"/>
        <v>-209500</v>
      </c>
      <c r="K36" s="17">
        <f t="shared" si="3"/>
        <v>-104750</v>
      </c>
      <c r="L36" s="14">
        <f t="shared" si="6"/>
        <v>0</v>
      </c>
      <c r="M36" s="14">
        <f t="shared" si="4"/>
        <v>0</v>
      </c>
      <c r="N36" s="14">
        <f t="shared" si="5"/>
        <v>0</v>
      </c>
      <c r="O36" s="2"/>
    </row>
    <row r="37" spans="1:15" s="2" customFormat="1" ht="15.75">
      <c r="A37" s="8" t="s">
        <v>32</v>
      </c>
      <c r="B37" s="9" t="s">
        <v>33</v>
      </c>
      <c r="C37" s="37">
        <v>483932.88</v>
      </c>
      <c r="D37" s="37">
        <f>E37-C37</f>
        <v>26375.859999999986</v>
      </c>
      <c r="E37" s="37">
        <v>510308.74</v>
      </c>
      <c r="F37" s="37">
        <v>210293.39</v>
      </c>
      <c r="G37" s="37">
        <v>210293.39</v>
      </c>
      <c r="H37" s="13">
        <f>G37/G42*100</f>
        <v>0.8622113252705723</v>
      </c>
      <c r="I37" s="16">
        <f t="shared" si="1"/>
        <v>-273639.49</v>
      </c>
      <c r="J37" s="16">
        <f t="shared" si="2"/>
        <v>-300015.35</v>
      </c>
      <c r="K37" s="16">
        <f t="shared" si="3"/>
        <v>0</v>
      </c>
      <c r="L37" s="13">
        <f t="shared" si="6"/>
        <v>43.45507376973435</v>
      </c>
      <c r="M37" s="13">
        <f t="shared" si="4"/>
        <v>41.2090512108415</v>
      </c>
      <c r="N37" s="13">
        <f t="shared" si="5"/>
        <v>100</v>
      </c>
      <c r="O37" s="2">
        <f>G37/G42*100</f>
        <v>0.8622113252705723</v>
      </c>
    </row>
    <row r="38" spans="1:15" s="3" customFormat="1" ht="31.5">
      <c r="A38" s="8" t="s">
        <v>34</v>
      </c>
      <c r="B38" s="9" t="s">
        <v>35</v>
      </c>
      <c r="C38" s="37">
        <v>938800</v>
      </c>
      <c r="D38" s="37">
        <f>E38-C38</f>
        <v>-621751.38</v>
      </c>
      <c r="E38" s="37">
        <v>317048.62</v>
      </c>
      <c r="F38" s="37">
        <v>183898.62</v>
      </c>
      <c r="G38" s="37">
        <v>170503.74</v>
      </c>
      <c r="H38" s="13">
        <f>G38/G42*100</f>
        <v>0.6990721659344076</v>
      </c>
      <c r="I38" s="16">
        <f t="shared" si="1"/>
        <v>-768296.26</v>
      </c>
      <c r="J38" s="16">
        <f t="shared" si="2"/>
        <v>-146544.88</v>
      </c>
      <c r="K38" s="16">
        <f t="shared" si="3"/>
        <v>-13394.880000000005</v>
      </c>
      <c r="L38" s="13">
        <f t="shared" si="6"/>
        <v>18.16188112484022</v>
      </c>
      <c r="M38" s="13">
        <f t="shared" si="4"/>
        <v>53.77842048326846</v>
      </c>
      <c r="N38" s="13">
        <f t="shared" si="5"/>
        <v>92.71616067592025</v>
      </c>
      <c r="O38" s="2">
        <f>G38/G42*100</f>
        <v>0.6990721659344076</v>
      </c>
    </row>
    <row r="39" spans="1:15" s="3" customFormat="1" ht="15.75">
      <c r="A39" s="6" t="s">
        <v>53</v>
      </c>
      <c r="B39" s="7" t="s">
        <v>54</v>
      </c>
      <c r="C39" s="42">
        <f>SUM(C37:C38)</f>
        <v>1422732.88</v>
      </c>
      <c r="D39" s="42">
        <f>SUM(D37:D38)</f>
        <v>-595375.52</v>
      </c>
      <c r="E39" s="42">
        <f>SUM(E37:E38)</f>
        <v>827357.36</v>
      </c>
      <c r="F39" s="42">
        <f>SUM(F37:F38)</f>
        <v>394192.01</v>
      </c>
      <c r="G39" s="42">
        <f>SUM(G37:G38)</f>
        <v>380797.13</v>
      </c>
      <c r="H39" s="14">
        <f>G39/G42*100</f>
        <v>1.56128349120498</v>
      </c>
      <c r="I39" s="17">
        <f t="shared" si="1"/>
        <v>-1041935.7499999999</v>
      </c>
      <c r="J39" s="17">
        <f t="shared" si="2"/>
        <v>-446560.23</v>
      </c>
      <c r="K39" s="17">
        <f t="shared" si="3"/>
        <v>-13394.880000000005</v>
      </c>
      <c r="L39" s="14">
        <f t="shared" si="6"/>
        <v>26.765187995092937</v>
      </c>
      <c r="M39" s="14">
        <f t="shared" si="4"/>
        <v>46.02571372544507</v>
      </c>
      <c r="N39" s="14">
        <f t="shared" si="5"/>
        <v>96.60194025749024</v>
      </c>
      <c r="O39" s="2">
        <f>G39/G42*100</f>
        <v>1.56128349120498</v>
      </c>
    </row>
    <row r="40" spans="1:15" s="2" customFormat="1" ht="15.75">
      <c r="A40" s="8" t="s">
        <v>56</v>
      </c>
      <c r="B40" s="9" t="s">
        <v>101</v>
      </c>
      <c r="C40" s="37">
        <v>126000</v>
      </c>
      <c r="D40" s="37">
        <f>E40-C40</f>
        <v>115000</v>
      </c>
      <c r="E40" s="37">
        <v>241000</v>
      </c>
      <c r="F40" s="37">
        <v>160103.68</v>
      </c>
      <c r="G40" s="37">
        <v>160103.68</v>
      </c>
      <c r="H40" s="13">
        <f>G40/G42*100</f>
        <v>0.6564315032131806</v>
      </c>
      <c r="I40" s="16">
        <f t="shared" si="1"/>
        <v>34103.67999999999</v>
      </c>
      <c r="J40" s="16">
        <f t="shared" si="2"/>
        <v>-80896.32</v>
      </c>
      <c r="K40" s="16">
        <f t="shared" si="3"/>
        <v>0</v>
      </c>
      <c r="L40" s="13">
        <f t="shared" si="6"/>
        <v>127.0664126984127</v>
      </c>
      <c r="M40" s="13">
        <f t="shared" si="4"/>
        <v>66.4330622406639</v>
      </c>
      <c r="N40" s="13">
        <f t="shared" si="5"/>
        <v>100</v>
      </c>
      <c r="O40" s="2">
        <f>G40/G42*100</f>
        <v>0.6564315032131806</v>
      </c>
    </row>
    <row r="41" spans="1:15" s="3" customFormat="1" ht="15.75">
      <c r="A41" s="6" t="s">
        <v>57</v>
      </c>
      <c r="B41" s="7" t="s">
        <v>84</v>
      </c>
      <c r="C41" s="42">
        <f>SUM(C40:C40)</f>
        <v>126000</v>
      </c>
      <c r="D41" s="42">
        <f>SUM(D40:D40)</f>
        <v>115000</v>
      </c>
      <c r="E41" s="42">
        <f>SUM(E40:E40)</f>
        <v>241000</v>
      </c>
      <c r="F41" s="42">
        <f>SUM(F40:F40)</f>
        <v>160103.68</v>
      </c>
      <c r="G41" s="42">
        <f>SUM(G40:G40)</f>
        <v>160103.68</v>
      </c>
      <c r="H41" s="14">
        <f>G41/G42*100</f>
        <v>0.6564315032131806</v>
      </c>
      <c r="I41" s="17">
        <f t="shared" si="1"/>
        <v>34103.67999999999</v>
      </c>
      <c r="J41" s="17">
        <f t="shared" si="2"/>
        <v>-80896.32</v>
      </c>
      <c r="K41" s="17">
        <f t="shared" si="3"/>
        <v>0</v>
      </c>
      <c r="L41" s="14">
        <f t="shared" si="6"/>
        <v>127.0664126984127</v>
      </c>
      <c r="M41" s="14">
        <f t="shared" si="4"/>
        <v>66.4330622406639</v>
      </c>
      <c r="N41" s="14">
        <f t="shared" si="5"/>
        <v>100</v>
      </c>
      <c r="O41" s="2">
        <f>G41/G42*100</f>
        <v>0.6564315032131806</v>
      </c>
    </row>
    <row r="42" spans="1:15" s="3" customFormat="1" ht="15.75">
      <c r="A42" s="11" t="s">
        <v>0</v>
      </c>
      <c r="B42" s="12"/>
      <c r="C42" s="43">
        <f>C13+C19+C30+C34+C41+C15+C25+C39+C36</f>
        <v>53228600.00000001</v>
      </c>
      <c r="D42" s="43">
        <f>D13+D19+D30+D34+D41+D15+D25+D39+D32+D36</f>
        <v>17575284.499999996</v>
      </c>
      <c r="E42" s="43">
        <f>E13+E19+E30+E34+E41+E15+E25+E39+E32+E36</f>
        <v>70803884.5</v>
      </c>
      <c r="F42" s="43">
        <f>F13+F19+F30+F34+F41+F15+F25+F39+F32+F36</f>
        <v>30609081</v>
      </c>
      <c r="G42" s="43">
        <f>G13+G19+G30+G34+G41+G15+G25+G39+G32+G36</f>
        <v>24390005.54</v>
      </c>
      <c r="H42" s="14">
        <f>G42/G42*100</f>
        <v>100</v>
      </c>
      <c r="I42" s="17">
        <f t="shared" si="1"/>
        <v>-28838594.46000001</v>
      </c>
      <c r="J42" s="17">
        <f t="shared" si="2"/>
        <v>-46413878.96</v>
      </c>
      <c r="K42" s="17">
        <f t="shared" si="3"/>
        <v>-6219075.460000001</v>
      </c>
      <c r="L42" s="14">
        <f t="shared" si="6"/>
        <v>45.821241851185256</v>
      </c>
      <c r="M42" s="14">
        <f t="shared" si="4"/>
        <v>34.4472703895222</v>
      </c>
      <c r="N42" s="14">
        <f t="shared" si="5"/>
        <v>79.68225357696952</v>
      </c>
      <c r="O42" s="2">
        <f>G42/G42*100</f>
        <v>100</v>
      </c>
    </row>
    <row r="43" spans="3:7" s="2" customFormat="1" ht="12.75" customHeight="1">
      <c r="C43" s="39"/>
      <c r="D43" s="39"/>
      <c r="E43" s="39"/>
      <c r="F43" s="39"/>
      <c r="G43" s="39"/>
    </row>
    <row r="44" spans="3:8" s="2" customFormat="1" ht="12.75" customHeight="1">
      <c r="C44" s="46"/>
      <c r="D44" s="46"/>
      <c r="E44" s="46"/>
      <c r="F44" s="46"/>
      <c r="G44" s="46"/>
      <c r="H44" s="56"/>
    </row>
    <row r="45" spans="3:7" s="2" customFormat="1" ht="12.75" customHeight="1">
      <c r="C45" s="39"/>
      <c r="D45" s="39"/>
      <c r="E45" s="39"/>
      <c r="F45" s="39"/>
      <c r="G45" s="39"/>
    </row>
    <row r="46" spans="3:7" s="2" customFormat="1" ht="12.75" customHeight="1">
      <c r="C46" s="39"/>
      <c r="D46" s="48"/>
      <c r="E46" s="39"/>
      <c r="F46" s="39"/>
      <c r="G46" s="39"/>
    </row>
    <row r="47" spans="3:7" s="2" customFormat="1" ht="12.75" customHeight="1">
      <c r="C47" s="39"/>
      <c r="D47" s="39"/>
      <c r="E47" s="39"/>
      <c r="F47" s="39"/>
      <c r="G47" s="39"/>
    </row>
    <row r="48" spans="3:7" s="2" customFormat="1" ht="12.75" customHeight="1">
      <c r="C48" s="39"/>
      <c r="D48" s="39"/>
      <c r="E48" s="39"/>
      <c r="F48" s="39"/>
      <c r="G48" s="39"/>
    </row>
    <row r="49" spans="3:7" s="2" customFormat="1" ht="12.75" customHeight="1">
      <c r="C49" s="39"/>
      <c r="D49" s="39"/>
      <c r="E49" s="39"/>
      <c r="F49" s="39"/>
      <c r="G49" s="39"/>
    </row>
    <row r="50" spans="3:7" s="2" customFormat="1" ht="12.75" customHeight="1">
      <c r="C50" s="39"/>
      <c r="D50" s="39"/>
      <c r="E50" s="39"/>
      <c r="F50" s="39"/>
      <c r="G50" s="39"/>
    </row>
    <row r="51" spans="3:7" s="2" customFormat="1" ht="12.75" customHeight="1">
      <c r="C51" s="39"/>
      <c r="D51" s="39"/>
      <c r="E51" s="39"/>
      <c r="F51" s="39"/>
      <c r="G51" s="39"/>
    </row>
    <row r="52" spans="3:7" s="2" customFormat="1" ht="12.75" customHeight="1">
      <c r="C52" s="39"/>
      <c r="D52" s="39"/>
      <c r="E52" s="39"/>
      <c r="F52" s="39"/>
      <c r="G52" s="39"/>
    </row>
    <row r="53" spans="3:7" s="2" customFormat="1" ht="12.75" customHeight="1">
      <c r="C53" s="39"/>
      <c r="D53" s="39"/>
      <c r="E53" s="39"/>
      <c r="F53" s="39"/>
      <c r="G53" s="39"/>
    </row>
    <row r="54" spans="3:7" s="2" customFormat="1" ht="12.75" customHeight="1">
      <c r="C54" s="39"/>
      <c r="D54" s="39"/>
      <c r="E54" s="39"/>
      <c r="F54" s="39"/>
      <c r="G54" s="39"/>
    </row>
    <row r="55" spans="3:7" s="2" customFormat="1" ht="12.75" customHeight="1">
      <c r="C55" s="39"/>
      <c r="D55" s="39"/>
      <c r="E55" s="39"/>
      <c r="F55" s="39"/>
      <c r="G55" s="39"/>
    </row>
    <row r="56" spans="3:7" s="2" customFormat="1" ht="12.75" customHeight="1">
      <c r="C56" s="39"/>
      <c r="D56" s="39"/>
      <c r="E56" s="39"/>
      <c r="F56" s="39"/>
      <c r="G56" s="39"/>
    </row>
    <row r="57" spans="3:7" s="2" customFormat="1" ht="12.75" customHeight="1">
      <c r="C57" s="39"/>
      <c r="D57" s="39"/>
      <c r="E57" s="39"/>
      <c r="F57" s="39"/>
      <c r="G57" s="39"/>
    </row>
    <row r="58" spans="3:7" s="2" customFormat="1" ht="12.75" customHeight="1">
      <c r="C58" s="39"/>
      <c r="D58" s="39"/>
      <c r="E58" s="39"/>
      <c r="F58" s="39"/>
      <c r="G58" s="39"/>
    </row>
    <row r="59" spans="3:7" s="2" customFormat="1" ht="12.75" customHeight="1">
      <c r="C59" s="39"/>
      <c r="D59" s="39"/>
      <c r="E59" s="39"/>
      <c r="F59" s="39"/>
      <c r="G59" s="39"/>
    </row>
    <row r="60" spans="3:7" s="2" customFormat="1" ht="12.75" customHeight="1">
      <c r="C60" s="39"/>
      <c r="D60" s="39"/>
      <c r="E60" s="39"/>
      <c r="F60" s="39"/>
      <c r="G60" s="39"/>
    </row>
    <row r="61" spans="3:7" s="2" customFormat="1" ht="12.75" customHeight="1">
      <c r="C61" s="39"/>
      <c r="D61" s="39"/>
      <c r="E61" s="39"/>
      <c r="F61" s="39"/>
      <c r="G61" s="39"/>
    </row>
    <row r="62" spans="3:7" s="2" customFormat="1" ht="12.75" customHeight="1">
      <c r="C62" s="39"/>
      <c r="D62" s="39"/>
      <c r="E62" s="39"/>
      <c r="F62" s="39"/>
      <c r="G62" s="39"/>
    </row>
    <row r="63" spans="3:7" s="2" customFormat="1" ht="12.75" customHeight="1">
      <c r="C63" s="39"/>
      <c r="D63" s="39"/>
      <c r="E63" s="39"/>
      <c r="F63" s="39"/>
      <c r="G63" s="39"/>
    </row>
    <row r="64" spans="3:7" s="2" customFormat="1" ht="12.75" customHeight="1">
      <c r="C64" s="39"/>
      <c r="D64" s="39"/>
      <c r="E64" s="39"/>
      <c r="F64" s="39"/>
      <c r="G64" s="39"/>
    </row>
    <row r="65" spans="3:7" s="2" customFormat="1" ht="12.75" customHeight="1">
      <c r="C65" s="39"/>
      <c r="D65" s="39"/>
      <c r="E65" s="39"/>
      <c r="F65" s="39"/>
      <c r="G65" s="39"/>
    </row>
    <row r="66" spans="3:7" s="2" customFormat="1" ht="12.75" customHeight="1">
      <c r="C66" s="39"/>
      <c r="D66" s="39"/>
      <c r="E66" s="39"/>
      <c r="F66" s="39"/>
      <c r="G66" s="39"/>
    </row>
    <row r="67" spans="3:7" s="2" customFormat="1" ht="12.75" customHeight="1">
      <c r="C67" s="39"/>
      <c r="D67" s="39"/>
      <c r="E67" s="39"/>
      <c r="F67" s="39"/>
      <c r="G67" s="39"/>
    </row>
    <row r="68" spans="3:7" s="2" customFormat="1" ht="12.75" customHeight="1">
      <c r="C68" s="39"/>
      <c r="D68" s="39"/>
      <c r="E68" s="39"/>
      <c r="F68" s="39"/>
      <c r="G68" s="39"/>
    </row>
    <row r="69" spans="3:7" s="2" customFormat="1" ht="12.75" customHeight="1">
      <c r="C69" s="39"/>
      <c r="D69" s="39"/>
      <c r="E69" s="39"/>
      <c r="F69" s="39"/>
      <c r="G69" s="39"/>
    </row>
    <row r="70" spans="3:7" s="2" customFormat="1" ht="12.75" customHeight="1">
      <c r="C70" s="39"/>
      <c r="D70" s="39"/>
      <c r="E70" s="39"/>
      <c r="F70" s="39"/>
      <c r="G70" s="39"/>
    </row>
    <row r="71" spans="3:7" s="2" customFormat="1" ht="12.75" customHeight="1">
      <c r="C71" s="39"/>
      <c r="D71" s="39"/>
      <c r="E71" s="39"/>
      <c r="F71" s="39"/>
      <c r="G71" s="39"/>
    </row>
    <row r="72" spans="3:7" s="2" customFormat="1" ht="12.75" customHeight="1">
      <c r="C72" s="39"/>
      <c r="D72" s="39"/>
      <c r="E72" s="39"/>
      <c r="F72" s="39"/>
      <c r="G72" s="39"/>
    </row>
    <row r="73" spans="3:7" s="2" customFormat="1" ht="12.75" customHeight="1">
      <c r="C73" s="39"/>
      <c r="D73" s="39"/>
      <c r="E73" s="39"/>
      <c r="F73" s="39"/>
      <c r="G73" s="39"/>
    </row>
    <row r="74" spans="3:7" s="2" customFormat="1" ht="12.75" customHeight="1">
      <c r="C74" s="39"/>
      <c r="D74" s="39"/>
      <c r="E74" s="39"/>
      <c r="F74" s="39"/>
      <c r="G74" s="39"/>
    </row>
    <row r="75" spans="3:7" s="2" customFormat="1" ht="12.75" customHeight="1">
      <c r="C75" s="39"/>
      <c r="D75" s="39"/>
      <c r="E75" s="39"/>
      <c r="F75" s="39"/>
      <c r="G75" s="39"/>
    </row>
    <row r="76" spans="3:7" s="2" customFormat="1" ht="12.75" customHeight="1">
      <c r="C76" s="39"/>
      <c r="D76" s="39"/>
      <c r="E76" s="39"/>
      <c r="F76" s="39"/>
      <c r="G76" s="39"/>
    </row>
    <row r="77" spans="3:7" s="2" customFormat="1" ht="12.75" customHeight="1">
      <c r="C77" s="39"/>
      <c r="D77" s="39"/>
      <c r="E77" s="39"/>
      <c r="F77" s="39"/>
      <c r="G77" s="39"/>
    </row>
    <row r="78" spans="3:7" s="2" customFormat="1" ht="12.75" customHeight="1">
      <c r="C78" s="39"/>
      <c r="D78" s="39"/>
      <c r="E78" s="39"/>
      <c r="F78" s="39"/>
      <c r="G78" s="39"/>
    </row>
    <row r="79" spans="3:7" s="2" customFormat="1" ht="12.75" customHeight="1">
      <c r="C79" s="39"/>
      <c r="D79" s="39"/>
      <c r="E79" s="39"/>
      <c r="F79" s="39"/>
      <c r="G79" s="39"/>
    </row>
    <row r="80" spans="3:7" s="2" customFormat="1" ht="12.75" customHeight="1">
      <c r="C80" s="39"/>
      <c r="D80" s="39"/>
      <c r="E80" s="39"/>
      <c r="F80" s="39"/>
      <c r="G80" s="39"/>
    </row>
    <row r="81" spans="3:7" s="2" customFormat="1" ht="12.75" customHeight="1">
      <c r="C81" s="39"/>
      <c r="D81" s="39"/>
      <c r="E81" s="39"/>
      <c r="F81" s="39"/>
      <c r="G81" s="39"/>
    </row>
    <row r="82" spans="3:7" s="2" customFormat="1" ht="12.75" customHeight="1">
      <c r="C82" s="39"/>
      <c r="D82" s="39"/>
      <c r="E82" s="39"/>
      <c r="F82" s="39"/>
      <c r="G82" s="39"/>
    </row>
    <row r="83" spans="3:7" s="2" customFormat="1" ht="12.75" customHeight="1">
      <c r="C83" s="39"/>
      <c r="D83" s="39"/>
      <c r="E83" s="39"/>
      <c r="F83" s="39"/>
      <c r="G83" s="39"/>
    </row>
    <row r="84" spans="3:7" s="2" customFormat="1" ht="12.75" customHeight="1">
      <c r="C84" s="39"/>
      <c r="D84" s="39"/>
      <c r="E84" s="39"/>
      <c r="F84" s="39"/>
      <c r="G84" s="39"/>
    </row>
    <row r="85" spans="3:7" s="2" customFormat="1" ht="12.75" customHeight="1">
      <c r="C85" s="39"/>
      <c r="D85" s="39"/>
      <c r="E85" s="39"/>
      <c r="F85" s="39"/>
      <c r="G85" s="39"/>
    </row>
    <row r="86" spans="3:7" s="2" customFormat="1" ht="12.75" customHeight="1">
      <c r="C86" s="39"/>
      <c r="D86" s="39"/>
      <c r="E86" s="39"/>
      <c r="F86" s="39"/>
      <c r="G86" s="39"/>
    </row>
    <row r="87" spans="3:7" s="2" customFormat="1" ht="12.75" customHeight="1">
      <c r="C87" s="39"/>
      <c r="D87" s="39"/>
      <c r="E87" s="39"/>
      <c r="F87" s="39"/>
      <c r="G87" s="39"/>
    </row>
    <row r="88" spans="3:7" s="2" customFormat="1" ht="12.75" customHeight="1">
      <c r="C88" s="39"/>
      <c r="D88" s="39"/>
      <c r="E88" s="39"/>
      <c r="F88" s="39"/>
      <c r="G88" s="39"/>
    </row>
    <row r="89" spans="3:7" s="2" customFormat="1" ht="12.75" customHeight="1">
      <c r="C89" s="39"/>
      <c r="D89" s="39"/>
      <c r="E89" s="39"/>
      <c r="F89" s="39"/>
      <c r="G89" s="39"/>
    </row>
    <row r="90" spans="3:7" s="2" customFormat="1" ht="12.75" customHeight="1">
      <c r="C90" s="39"/>
      <c r="D90" s="39"/>
      <c r="E90" s="39"/>
      <c r="F90" s="39"/>
      <c r="G90" s="39"/>
    </row>
    <row r="91" spans="3:7" s="2" customFormat="1" ht="12.75" customHeight="1">
      <c r="C91" s="39"/>
      <c r="D91" s="39"/>
      <c r="E91" s="39"/>
      <c r="F91" s="39"/>
      <c r="G91" s="39"/>
    </row>
    <row r="92" spans="3:7" s="2" customFormat="1" ht="12.75" customHeight="1">
      <c r="C92" s="39"/>
      <c r="D92" s="39"/>
      <c r="E92" s="39"/>
      <c r="F92" s="39"/>
      <c r="G92" s="39"/>
    </row>
    <row r="93" spans="3:7" s="2" customFormat="1" ht="12.75" customHeight="1">
      <c r="C93" s="39"/>
      <c r="D93" s="39"/>
      <c r="E93" s="39"/>
      <c r="F93" s="39"/>
      <c r="G93" s="39"/>
    </row>
    <row r="94" spans="3:7" s="2" customFormat="1" ht="12.75" customHeight="1">
      <c r="C94" s="39"/>
      <c r="D94" s="39"/>
      <c r="E94" s="39"/>
      <c r="F94" s="39"/>
      <c r="G94" s="39"/>
    </row>
    <row r="95" spans="3:7" s="2" customFormat="1" ht="12.75" customHeight="1">
      <c r="C95" s="39"/>
      <c r="D95" s="39"/>
      <c r="E95" s="39"/>
      <c r="F95" s="39"/>
      <c r="G95" s="39"/>
    </row>
    <row r="96" spans="3:7" s="2" customFormat="1" ht="12.75" customHeight="1">
      <c r="C96" s="39"/>
      <c r="D96" s="39"/>
      <c r="E96" s="39"/>
      <c r="F96" s="39"/>
      <c r="G96" s="39"/>
    </row>
    <row r="97" spans="3:7" s="2" customFormat="1" ht="12.75" customHeight="1">
      <c r="C97" s="39"/>
      <c r="D97" s="39"/>
      <c r="E97" s="39"/>
      <c r="F97" s="39"/>
      <c r="G97" s="39"/>
    </row>
    <row r="98" spans="3:7" s="2" customFormat="1" ht="12.75" customHeight="1">
      <c r="C98" s="39"/>
      <c r="D98" s="39"/>
      <c r="E98" s="39"/>
      <c r="F98" s="39"/>
      <c r="G98" s="39"/>
    </row>
    <row r="99" spans="3:7" s="2" customFormat="1" ht="12.75" customHeight="1">
      <c r="C99" s="39"/>
      <c r="D99" s="39"/>
      <c r="E99" s="39"/>
      <c r="F99" s="39"/>
      <c r="G99" s="39"/>
    </row>
    <row r="100" spans="3:7" s="2" customFormat="1" ht="12.75" customHeight="1">
      <c r="C100" s="39"/>
      <c r="D100" s="39"/>
      <c r="E100" s="39"/>
      <c r="F100" s="39"/>
      <c r="G100" s="39"/>
    </row>
    <row r="101" spans="3:7" s="2" customFormat="1" ht="12.75" customHeight="1">
      <c r="C101" s="39"/>
      <c r="D101" s="39"/>
      <c r="E101" s="39"/>
      <c r="F101" s="39"/>
      <c r="G101" s="39"/>
    </row>
    <row r="102" spans="3:7" s="2" customFormat="1" ht="12.75" customHeight="1">
      <c r="C102" s="39"/>
      <c r="D102" s="39"/>
      <c r="E102" s="39"/>
      <c r="F102" s="39"/>
      <c r="G102" s="39"/>
    </row>
    <row r="103" spans="3:7" s="2" customFormat="1" ht="12.75" customHeight="1">
      <c r="C103" s="39"/>
      <c r="D103" s="39"/>
      <c r="E103" s="39"/>
      <c r="F103" s="39"/>
      <c r="G103" s="39"/>
    </row>
    <row r="104" spans="3:7" s="2" customFormat="1" ht="12.75" customHeight="1">
      <c r="C104" s="39"/>
      <c r="D104" s="39"/>
      <c r="E104" s="39"/>
      <c r="F104" s="39"/>
      <c r="G104" s="39"/>
    </row>
    <row r="105" spans="3:7" s="2" customFormat="1" ht="12.75" customHeight="1">
      <c r="C105" s="39"/>
      <c r="D105" s="39"/>
      <c r="E105" s="39"/>
      <c r="F105" s="39"/>
      <c r="G105" s="39"/>
    </row>
    <row r="106" spans="3:7" s="2" customFormat="1" ht="12.75" customHeight="1">
      <c r="C106" s="39"/>
      <c r="D106" s="39"/>
      <c r="E106" s="39"/>
      <c r="F106" s="39"/>
      <c r="G106" s="39"/>
    </row>
    <row r="107" spans="3:7" s="2" customFormat="1" ht="12.75" customHeight="1">
      <c r="C107" s="39"/>
      <c r="D107" s="39"/>
      <c r="E107" s="39"/>
      <c r="F107" s="39"/>
      <c r="G107" s="39"/>
    </row>
    <row r="108" spans="3:7" s="2" customFormat="1" ht="12.75" customHeight="1">
      <c r="C108" s="39"/>
      <c r="D108" s="39"/>
      <c r="E108" s="39"/>
      <c r="F108" s="39"/>
      <c r="G108" s="39"/>
    </row>
    <row r="109" spans="3:7" s="2" customFormat="1" ht="12.75" customHeight="1">
      <c r="C109" s="39"/>
      <c r="D109" s="39"/>
      <c r="E109" s="39"/>
      <c r="F109" s="39"/>
      <c r="G109" s="39"/>
    </row>
    <row r="110" spans="3:7" s="2" customFormat="1" ht="12.75" customHeight="1">
      <c r="C110" s="39"/>
      <c r="D110" s="39"/>
      <c r="E110" s="39"/>
      <c r="F110" s="39"/>
      <c r="G110" s="39"/>
    </row>
    <row r="111" spans="3:7" s="2" customFormat="1" ht="12.75" customHeight="1">
      <c r="C111" s="39"/>
      <c r="D111" s="39"/>
      <c r="E111" s="39"/>
      <c r="F111" s="39"/>
      <c r="G111" s="39"/>
    </row>
    <row r="112" spans="3:7" s="2" customFormat="1" ht="12.75" customHeight="1">
      <c r="C112" s="39"/>
      <c r="D112" s="39"/>
      <c r="E112" s="39"/>
      <c r="F112" s="39"/>
      <c r="G112" s="39"/>
    </row>
    <row r="113" spans="3:7" s="2" customFormat="1" ht="12.75" customHeight="1">
      <c r="C113" s="39"/>
      <c r="D113" s="39"/>
      <c r="E113" s="39"/>
      <c r="F113" s="39"/>
      <c r="G113" s="39"/>
    </row>
    <row r="114" spans="3:7" s="2" customFormat="1" ht="12.75" customHeight="1">
      <c r="C114" s="39"/>
      <c r="D114" s="39"/>
      <c r="E114" s="39"/>
      <c r="F114" s="39"/>
      <c r="G114" s="39"/>
    </row>
    <row r="115" spans="3:7" s="2" customFormat="1" ht="12.75" customHeight="1">
      <c r="C115" s="39"/>
      <c r="D115" s="39"/>
      <c r="E115" s="39"/>
      <c r="F115" s="39"/>
      <c r="G115" s="39"/>
    </row>
    <row r="116" spans="3:7" s="2" customFormat="1" ht="12.75" customHeight="1">
      <c r="C116" s="39"/>
      <c r="D116" s="39"/>
      <c r="E116" s="39"/>
      <c r="F116" s="39"/>
      <c r="G116" s="39"/>
    </row>
    <row r="117" spans="3:7" s="2" customFormat="1" ht="12.75" customHeight="1">
      <c r="C117" s="39"/>
      <c r="D117" s="39"/>
      <c r="E117" s="39"/>
      <c r="F117" s="39"/>
      <c r="G117" s="39"/>
    </row>
    <row r="118" spans="3:7" s="2" customFormat="1" ht="12.75" customHeight="1">
      <c r="C118" s="39"/>
      <c r="D118" s="39"/>
      <c r="E118" s="39"/>
      <c r="F118" s="39"/>
      <c r="G118" s="39"/>
    </row>
    <row r="119" spans="3:7" s="2" customFormat="1" ht="12.75" customHeight="1">
      <c r="C119" s="39"/>
      <c r="D119" s="39"/>
      <c r="E119" s="39"/>
      <c r="F119" s="39"/>
      <c r="G119" s="39"/>
    </row>
    <row r="120" spans="3:7" s="2" customFormat="1" ht="12.75" customHeight="1">
      <c r="C120" s="39"/>
      <c r="D120" s="39"/>
      <c r="E120" s="39"/>
      <c r="F120" s="39"/>
      <c r="G120" s="39"/>
    </row>
    <row r="121" spans="3:7" s="2" customFormat="1" ht="12.75" customHeight="1">
      <c r="C121" s="39"/>
      <c r="D121" s="39"/>
      <c r="E121" s="39"/>
      <c r="F121" s="39"/>
      <c r="G121" s="39"/>
    </row>
    <row r="122" spans="3:7" s="2" customFormat="1" ht="12.75" customHeight="1">
      <c r="C122" s="39"/>
      <c r="D122" s="39"/>
      <c r="E122" s="39"/>
      <c r="F122" s="39"/>
      <c r="G122" s="39"/>
    </row>
    <row r="123" spans="3:7" s="2" customFormat="1" ht="12.75" customHeight="1">
      <c r="C123" s="39"/>
      <c r="D123" s="39"/>
      <c r="E123" s="39"/>
      <c r="F123" s="39"/>
      <c r="G123" s="39"/>
    </row>
    <row r="124" spans="3:7" s="2" customFormat="1" ht="12.75" customHeight="1">
      <c r="C124" s="39"/>
      <c r="D124" s="39"/>
      <c r="E124" s="39"/>
      <c r="F124" s="39"/>
      <c r="G124" s="39"/>
    </row>
    <row r="125" spans="3:7" s="2" customFormat="1" ht="12.75" customHeight="1">
      <c r="C125" s="39"/>
      <c r="D125" s="39"/>
      <c r="E125" s="39"/>
      <c r="F125" s="39"/>
      <c r="G125" s="39"/>
    </row>
    <row r="126" spans="3:7" s="2" customFormat="1" ht="12.75" customHeight="1">
      <c r="C126" s="39"/>
      <c r="D126" s="39"/>
      <c r="E126" s="39"/>
      <c r="F126" s="39"/>
      <c r="G126" s="39"/>
    </row>
    <row r="127" spans="3:7" s="2" customFormat="1" ht="12.75" customHeight="1">
      <c r="C127" s="39"/>
      <c r="D127" s="39"/>
      <c r="E127" s="39"/>
      <c r="F127" s="39"/>
      <c r="G127" s="39"/>
    </row>
    <row r="128" spans="3:7" s="2" customFormat="1" ht="12.75" customHeight="1">
      <c r="C128" s="39"/>
      <c r="D128" s="39"/>
      <c r="E128" s="39"/>
      <c r="F128" s="39"/>
      <c r="G128" s="39"/>
    </row>
    <row r="129" spans="3:7" s="2" customFormat="1" ht="12.75" customHeight="1">
      <c r="C129" s="39"/>
      <c r="D129" s="39"/>
      <c r="E129" s="39"/>
      <c r="F129" s="39"/>
      <c r="G129" s="39"/>
    </row>
    <row r="130" spans="3:7" s="2" customFormat="1" ht="12.75" customHeight="1">
      <c r="C130" s="39"/>
      <c r="D130" s="39"/>
      <c r="E130" s="39"/>
      <c r="F130" s="39"/>
      <c r="G130" s="39"/>
    </row>
    <row r="131" spans="3:7" s="2" customFormat="1" ht="12.75" customHeight="1">
      <c r="C131" s="39"/>
      <c r="D131" s="39"/>
      <c r="E131" s="39"/>
      <c r="F131" s="39"/>
      <c r="G131" s="39"/>
    </row>
    <row r="132" spans="3:7" s="2" customFormat="1" ht="12.75" customHeight="1">
      <c r="C132" s="39"/>
      <c r="D132" s="39"/>
      <c r="E132" s="39"/>
      <c r="F132" s="39"/>
      <c r="G132" s="39"/>
    </row>
    <row r="133" spans="3:7" s="2" customFormat="1" ht="12.75" customHeight="1">
      <c r="C133" s="39"/>
      <c r="D133" s="39"/>
      <c r="E133" s="39"/>
      <c r="F133" s="39"/>
      <c r="G133" s="39"/>
    </row>
    <row r="134" spans="3:7" s="2" customFormat="1" ht="12.75" customHeight="1">
      <c r="C134" s="39"/>
      <c r="D134" s="39"/>
      <c r="E134" s="39"/>
      <c r="F134" s="39"/>
      <c r="G134" s="39"/>
    </row>
    <row r="135" spans="3:7" s="2" customFormat="1" ht="12.75" customHeight="1">
      <c r="C135" s="39"/>
      <c r="D135" s="39"/>
      <c r="E135" s="39"/>
      <c r="F135" s="39"/>
      <c r="G135" s="39"/>
    </row>
    <row r="136" spans="3:7" s="2" customFormat="1" ht="12.75" customHeight="1">
      <c r="C136" s="39"/>
      <c r="D136" s="39"/>
      <c r="E136" s="39"/>
      <c r="F136" s="39"/>
      <c r="G136" s="39"/>
    </row>
    <row r="137" spans="3:7" s="2" customFormat="1" ht="12.75" customHeight="1">
      <c r="C137" s="39"/>
      <c r="D137" s="39"/>
      <c r="E137" s="39"/>
      <c r="F137" s="39"/>
      <c r="G137" s="39"/>
    </row>
    <row r="138" spans="3:7" s="2" customFormat="1" ht="12.75" customHeight="1">
      <c r="C138" s="39"/>
      <c r="D138" s="39"/>
      <c r="E138" s="39"/>
      <c r="F138" s="39"/>
      <c r="G138" s="39"/>
    </row>
    <row r="139" spans="3:7" s="2" customFormat="1" ht="12.75" customHeight="1">
      <c r="C139" s="39"/>
      <c r="D139" s="39"/>
      <c r="E139" s="39"/>
      <c r="F139" s="39"/>
      <c r="G139" s="39"/>
    </row>
    <row r="140" spans="3:7" s="2" customFormat="1" ht="12.75" customHeight="1">
      <c r="C140" s="39"/>
      <c r="D140" s="39"/>
      <c r="E140" s="39"/>
      <c r="F140" s="39"/>
      <c r="G140" s="39"/>
    </row>
    <row r="141" spans="3:7" s="2" customFormat="1" ht="12.75" customHeight="1">
      <c r="C141" s="39"/>
      <c r="D141" s="39"/>
      <c r="E141" s="39"/>
      <c r="F141" s="39"/>
      <c r="G141" s="39"/>
    </row>
    <row r="142" spans="3:7" s="2" customFormat="1" ht="12.75" customHeight="1">
      <c r="C142" s="39"/>
      <c r="D142" s="39"/>
      <c r="E142" s="39"/>
      <c r="F142" s="39"/>
      <c r="G142" s="39"/>
    </row>
    <row r="143" spans="3:7" s="2" customFormat="1" ht="12.75" customHeight="1">
      <c r="C143" s="39"/>
      <c r="D143" s="39"/>
      <c r="E143" s="39"/>
      <c r="F143" s="39"/>
      <c r="G143" s="39"/>
    </row>
    <row r="144" spans="3:7" s="2" customFormat="1" ht="12.75" customHeight="1">
      <c r="C144" s="39"/>
      <c r="D144" s="39"/>
      <c r="E144" s="39"/>
      <c r="F144" s="39"/>
      <c r="G144" s="39"/>
    </row>
    <row r="145" spans="3:7" s="2" customFormat="1" ht="12.75" customHeight="1">
      <c r="C145" s="39"/>
      <c r="D145" s="39"/>
      <c r="E145" s="39"/>
      <c r="F145" s="39"/>
      <c r="G145" s="39"/>
    </row>
    <row r="146" spans="3:7" s="2" customFormat="1" ht="12.75" customHeight="1">
      <c r="C146" s="39"/>
      <c r="D146" s="39"/>
      <c r="E146" s="39"/>
      <c r="F146" s="39"/>
      <c r="G146" s="39"/>
    </row>
    <row r="147" spans="3:7" s="2" customFormat="1" ht="12.75" customHeight="1">
      <c r="C147" s="39"/>
      <c r="D147" s="39"/>
      <c r="E147" s="39"/>
      <c r="F147" s="39"/>
      <c r="G147" s="39"/>
    </row>
    <row r="148" spans="3:7" s="2" customFormat="1" ht="12.75" customHeight="1">
      <c r="C148" s="39"/>
      <c r="D148" s="39"/>
      <c r="E148" s="39"/>
      <c r="F148" s="39"/>
      <c r="G148" s="39"/>
    </row>
    <row r="149" spans="3:7" s="2" customFormat="1" ht="12.75" customHeight="1">
      <c r="C149" s="39"/>
      <c r="D149" s="39"/>
      <c r="E149" s="39"/>
      <c r="F149" s="39"/>
      <c r="G149" s="39"/>
    </row>
    <row r="150" spans="3:7" s="2" customFormat="1" ht="12.75" customHeight="1">
      <c r="C150" s="39"/>
      <c r="D150" s="39"/>
      <c r="E150" s="39"/>
      <c r="F150" s="39"/>
      <c r="G150" s="39"/>
    </row>
    <row r="151" spans="3:7" s="2" customFormat="1" ht="12.75" customHeight="1">
      <c r="C151" s="39"/>
      <c r="D151" s="39"/>
      <c r="E151" s="39"/>
      <c r="F151" s="39"/>
      <c r="G151" s="39"/>
    </row>
    <row r="152" spans="3:7" s="2" customFormat="1" ht="12.75" customHeight="1">
      <c r="C152" s="39"/>
      <c r="D152" s="39"/>
      <c r="E152" s="39"/>
      <c r="F152" s="39"/>
      <c r="G152" s="39"/>
    </row>
    <row r="153" spans="3:7" s="2" customFormat="1" ht="12.75" customHeight="1">
      <c r="C153" s="39"/>
      <c r="D153" s="39"/>
      <c r="E153" s="39"/>
      <c r="F153" s="39"/>
      <c r="G153" s="39"/>
    </row>
    <row r="154" spans="3:7" s="2" customFormat="1" ht="12.75" customHeight="1">
      <c r="C154" s="39"/>
      <c r="D154" s="39"/>
      <c r="E154" s="39"/>
      <c r="F154" s="39"/>
      <c r="G154" s="39"/>
    </row>
    <row r="155" spans="3:7" s="2" customFormat="1" ht="12.75" customHeight="1">
      <c r="C155" s="39"/>
      <c r="D155" s="39"/>
      <c r="E155" s="39"/>
      <c r="F155" s="39"/>
      <c r="G155" s="39"/>
    </row>
    <row r="156" spans="3:7" s="2" customFormat="1" ht="12.75" customHeight="1">
      <c r="C156" s="39"/>
      <c r="D156" s="39"/>
      <c r="E156" s="39"/>
      <c r="F156" s="39"/>
      <c r="G156" s="39"/>
    </row>
    <row r="157" spans="3:7" s="2" customFormat="1" ht="12.75" customHeight="1">
      <c r="C157" s="39"/>
      <c r="D157" s="39"/>
      <c r="E157" s="39"/>
      <c r="F157" s="39"/>
      <c r="G157" s="39"/>
    </row>
    <row r="158" spans="3:7" s="2" customFormat="1" ht="12.75" customHeight="1">
      <c r="C158" s="39"/>
      <c r="D158" s="39"/>
      <c r="E158" s="39"/>
      <c r="F158" s="39"/>
      <c r="G158" s="39"/>
    </row>
    <row r="159" spans="3:7" s="2" customFormat="1" ht="12.75" customHeight="1">
      <c r="C159" s="39"/>
      <c r="D159" s="39"/>
      <c r="E159" s="39"/>
      <c r="F159" s="39"/>
      <c r="G159" s="39"/>
    </row>
    <row r="160" spans="3:7" s="2" customFormat="1" ht="12.75" customHeight="1">
      <c r="C160" s="39"/>
      <c r="D160" s="39"/>
      <c r="E160" s="39"/>
      <c r="F160" s="39"/>
      <c r="G160" s="39"/>
    </row>
    <row r="161" spans="3:7" s="2" customFormat="1" ht="12.75" customHeight="1">
      <c r="C161" s="39"/>
      <c r="D161" s="39"/>
      <c r="E161" s="39"/>
      <c r="F161" s="39"/>
      <c r="G161" s="39"/>
    </row>
    <row r="162" spans="3:7" s="2" customFormat="1" ht="12.75" customHeight="1">
      <c r="C162" s="39"/>
      <c r="D162" s="39"/>
      <c r="E162" s="39"/>
      <c r="F162" s="39"/>
      <c r="G162" s="39"/>
    </row>
    <row r="163" spans="3:7" s="2" customFormat="1" ht="12.75" customHeight="1">
      <c r="C163" s="39"/>
      <c r="D163" s="39"/>
      <c r="E163" s="39"/>
      <c r="F163" s="39"/>
      <c r="G163" s="39"/>
    </row>
    <row r="164" spans="3:7" s="2" customFormat="1" ht="12.75" customHeight="1">
      <c r="C164" s="39"/>
      <c r="D164" s="39"/>
      <c r="E164" s="39"/>
      <c r="F164" s="39"/>
      <c r="G164" s="39"/>
    </row>
    <row r="165" spans="3:7" s="2" customFormat="1" ht="12.75" customHeight="1">
      <c r="C165" s="39"/>
      <c r="D165" s="39"/>
      <c r="E165" s="39"/>
      <c r="F165" s="39"/>
      <c r="G165" s="39"/>
    </row>
    <row r="166" spans="3:7" s="2" customFormat="1" ht="12.75" customHeight="1">
      <c r="C166" s="39"/>
      <c r="D166" s="39"/>
      <c r="E166" s="39"/>
      <c r="F166" s="39"/>
      <c r="G166" s="39"/>
    </row>
    <row r="167" spans="3:7" s="2" customFormat="1" ht="12.75" customHeight="1">
      <c r="C167" s="39"/>
      <c r="D167" s="39"/>
      <c r="E167" s="39"/>
      <c r="F167" s="39"/>
      <c r="G167" s="39"/>
    </row>
    <row r="168" spans="3:7" s="2" customFormat="1" ht="12.75" customHeight="1">
      <c r="C168" s="39"/>
      <c r="D168" s="39"/>
      <c r="E168" s="39"/>
      <c r="F168" s="39"/>
      <c r="G168" s="39"/>
    </row>
    <row r="169" spans="3:7" s="2" customFormat="1" ht="12.75" customHeight="1">
      <c r="C169" s="39"/>
      <c r="D169" s="39"/>
      <c r="E169" s="39"/>
      <c r="F169" s="39"/>
      <c r="G169" s="39"/>
    </row>
    <row r="170" spans="3:7" s="2" customFormat="1" ht="12.75" customHeight="1">
      <c r="C170" s="39"/>
      <c r="D170" s="39"/>
      <c r="E170" s="39"/>
      <c r="F170" s="39"/>
      <c r="G170" s="39"/>
    </row>
    <row r="171" spans="3:7" s="2" customFormat="1" ht="12.75" customHeight="1">
      <c r="C171" s="39"/>
      <c r="D171" s="39"/>
      <c r="E171" s="39"/>
      <c r="F171" s="39"/>
      <c r="G171" s="39"/>
    </row>
    <row r="172" spans="3:7" s="2" customFormat="1" ht="12.75" customHeight="1">
      <c r="C172" s="39"/>
      <c r="D172" s="39"/>
      <c r="E172" s="39"/>
      <c r="F172" s="39"/>
      <c r="G172" s="39"/>
    </row>
    <row r="173" spans="3:7" s="2" customFormat="1" ht="12.75" customHeight="1">
      <c r="C173" s="39"/>
      <c r="D173" s="39"/>
      <c r="E173" s="39"/>
      <c r="F173" s="39"/>
      <c r="G173" s="39"/>
    </row>
  </sheetData>
  <sheetProtection/>
  <mergeCells count="3">
    <mergeCell ref="A3:F3"/>
    <mergeCell ref="A2:N2"/>
    <mergeCell ref="A1:N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mta</cp:lastModifiedBy>
  <cp:lastPrinted>2018-05-07T04:35:01Z</cp:lastPrinted>
  <dcterms:created xsi:type="dcterms:W3CDTF">2002-03-11T10:22:12Z</dcterms:created>
  <dcterms:modified xsi:type="dcterms:W3CDTF">2018-07-24T06:38:38Z</dcterms:modified>
  <cp:category/>
  <cp:version/>
  <cp:contentType/>
  <cp:contentStatus/>
</cp:coreProperties>
</file>