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LAST_CELL" localSheetId="0">ДЧБ!$J$222</definedName>
    <definedName name="_xlnm.Print_Titles" localSheetId="0">ДЧБ!$11:$12</definedName>
  </definedNames>
  <calcPr calcId="124519"/>
</workbook>
</file>

<file path=xl/calcChain.xml><?xml version="1.0" encoding="utf-8"?>
<calcChain xmlns="http://schemas.openxmlformats.org/spreadsheetml/2006/main">
  <c r="N16" i="1"/>
  <c r="N17"/>
  <c r="N18"/>
  <c r="N19"/>
  <c r="N20"/>
  <c r="N21"/>
  <c r="N22"/>
  <c r="N23"/>
  <c r="N24"/>
  <c r="N25"/>
  <c r="N26"/>
  <c r="N27"/>
  <c r="N28"/>
  <c r="N29"/>
  <c r="N30"/>
  <c r="N31"/>
  <c r="N32"/>
  <c r="N33"/>
  <c r="N34"/>
  <c r="N35"/>
  <c r="N36"/>
  <c r="N37"/>
  <c r="N38"/>
  <c r="N39"/>
  <c r="N40"/>
  <c r="N41"/>
  <c r="N42"/>
  <c r="N43"/>
  <c r="N44"/>
  <c r="N45"/>
  <c r="N46"/>
  <c r="N47"/>
  <c r="N48"/>
  <c r="N49"/>
  <c r="N50"/>
  <c r="N51"/>
  <c r="N52"/>
  <c r="N53"/>
  <c r="N54"/>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1"/>
  <c r="N122"/>
  <c r="N123"/>
  <c r="N124"/>
  <c r="N125"/>
  <c r="N126"/>
  <c r="N127"/>
  <c r="N128"/>
  <c r="N129"/>
  <c r="N130"/>
  <c r="N131"/>
  <c r="N133"/>
  <c r="N134"/>
  <c r="N135"/>
  <c r="N136"/>
  <c r="N137"/>
  <c r="N138"/>
  <c r="N139"/>
  <c r="N140"/>
  <c r="N142"/>
  <c r="N143"/>
  <c r="N145"/>
  <c r="N146"/>
  <c r="N147"/>
  <c r="N148"/>
  <c r="N149"/>
  <c r="N151"/>
  <c r="N152"/>
  <c r="N156"/>
  <c r="N157"/>
  <c r="N158"/>
  <c r="N159"/>
  <c r="N160"/>
  <c r="N161"/>
  <c r="N164"/>
  <c r="N165"/>
  <c r="N166"/>
  <c r="N167"/>
  <c r="N168"/>
  <c r="N169"/>
  <c r="N170"/>
  <c r="N171"/>
  <c r="N172"/>
  <c r="N173"/>
  <c r="N174"/>
  <c r="N175"/>
  <c r="N176"/>
  <c r="N177"/>
  <c r="N178"/>
  <c r="N179"/>
  <c r="N180"/>
  <c r="N181"/>
  <c r="N182"/>
  <c r="N183"/>
  <c r="N184"/>
  <c r="N185"/>
  <c r="N186"/>
  <c r="N187"/>
  <c r="N188"/>
  <c r="N189"/>
  <c r="N190"/>
  <c r="N191"/>
  <c r="N192"/>
  <c r="N193"/>
  <c r="N194"/>
  <c r="N195"/>
  <c r="N196"/>
  <c r="N197"/>
  <c r="N200"/>
  <c r="N201"/>
  <c r="N202"/>
  <c r="N203"/>
  <c r="N204"/>
  <c r="N205"/>
  <c r="N206"/>
  <c r="N207"/>
  <c r="N208"/>
  <c r="N209"/>
  <c r="N210"/>
  <c r="N211"/>
  <c r="L16"/>
  <c r="L17"/>
  <c r="L18"/>
  <c r="L19"/>
  <c r="L20"/>
  <c r="L21"/>
  <c r="L22"/>
  <c r="L23"/>
  <c r="L24"/>
  <c r="L25"/>
  <c r="L26"/>
  <c r="L27"/>
  <c r="L28"/>
  <c r="L29"/>
  <c r="L30"/>
  <c r="L31"/>
  <c r="L32"/>
  <c r="L33"/>
  <c r="L34"/>
  <c r="L35"/>
  <c r="L36"/>
  <c r="L37"/>
  <c r="L38"/>
  <c r="L39"/>
  <c r="L40"/>
  <c r="L41"/>
  <c r="L42"/>
  <c r="L43"/>
  <c r="L44"/>
  <c r="L45"/>
  <c r="L46"/>
  <c r="L47"/>
  <c r="L48"/>
  <c r="L49"/>
  <c r="L50"/>
  <c r="L51"/>
  <c r="L52"/>
  <c r="L53"/>
  <c r="L54"/>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1"/>
  <c r="L122"/>
  <c r="L123"/>
  <c r="L124"/>
  <c r="L125"/>
  <c r="L126"/>
  <c r="L127"/>
  <c r="L128"/>
  <c r="L129"/>
  <c r="L130"/>
  <c r="L131"/>
  <c r="L133"/>
  <c r="L134"/>
  <c r="L135"/>
  <c r="L136"/>
  <c r="L137"/>
  <c r="L138"/>
  <c r="L139"/>
  <c r="L140"/>
  <c r="L142"/>
  <c r="L143"/>
  <c r="L145"/>
  <c r="L146"/>
  <c r="L147"/>
  <c r="L148"/>
  <c r="L149"/>
  <c r="L151"/>
  <c r="L152"/>
  <c r="L156"/>
  <c r="L157"/>
  <c r="L158"/>
  <c r="L159"/>
  <c r="L160"/>
  <c r="L161"/>
  <c r="L164"/>
  <c r="L165"/>
  <c r="L166"/>
  <c r="L167"/>
  <c r="L168"/>
  <c r="L169"/>
  <c r="L170"/>
  <c r="L171"/>
  <c r="L172"/>
  <c r="L173"/>
  <c r="L174"/>
  <c r="L175"/>
  <c r="L176"/>
  <c r="L177"/>
  <c r="L178"/>
  <c r="L179"/>
  <c r="L180"/>
  <c r="L181"/>
  <c r="L182"/>
  <c r="L183"/>
  <c r="L184"/>
  <c r="L185"/>
  <c r="L186"/>
  <c r="L187"/>
  <c r="L188"/>
  <c r="L189"/>
  <c r="L190"/>
  <c r="L191"/>
  <c r="L192"/>
  <c r="L193"/>
  <c r="L194"/>
  <c r="L195"/>
  <c r="L196"/>
  <c r="L197"/>
  <c r="L200"/>
  <c r="L201"/>
  <c r="L202"/>
  <c r="L203"/>
  <c r="L204"/>
  <c r="L205"/>
  <c r="L206"/>
  <c r="L207"/>
  <c r="L208"/>
  <c r="L209"/>
  <c r="L210"/>
  <c r="L211"/>
  <c r="J16"/>
  <c r="J17"/>
  <c r="J18"/>
  <c r="J19"/>
  <c r="J20"/>
  <c r="J21"/>
  <c r="J22"/>
  <c r="J23"/>
  <c r="J24"/>
  <c r="J25"/>
  <c r="J26"/>
  <c r="J27"/>
  <c r="J28"/>
  <c r="J29"/>
  <c r="J30"/>
  <c r="J31"/>
  <c r="J32"/>
  <c r="J33"/>
  <c r="J34"/>
  <c r="J35"/>
  <c r="J36"/>
  <c r="J37"/>
  <c r="J38"/>
  <c r="J39"/>
  <c r="J40"/>
  <c r="J41"/>
  <c r="J42"/>
  <c r="J43"/>
  <c r="J44"/>
  <c r="J45"/>
  <c r="J46"/>
  <c r="J47"/>
  <c r="J48"/>
  <c r="J49"/>
  <c r="J50"/>
  <c r="J51"/>
  <c r="J52"/>
  <c r="J53"/>
  <c r="J54"/>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1"/>
  <c r="J122"/>
  <c r="J123"/>
  <c r="J124"/>
  <c r="J125"/>
  <c r="J126"/>
  <c r="J127"/>
  <c r="J128"/>
  <c r="J129"/>
  <c r="J130"/>
  <c r="J131"/>
  <c r="J133"/>
  <c r="J134"/>
  <c r="J135"/>
  <c r="J136"/>
  <c r="J137"/>
  <c r="J138"/>
  <c r="J139"/>
  <c r="J140"/>
  <c r="J142"/>
  <c r="J143"/>
  <c r="J145"/>
  <c r="J146"/>
  <c r="J147"/>
  <c r="J148"/>
  <c r="J149"/>
  <c r="J151"/>
  <c r="J152"/>
  <c r="J156"/>
  <c r="J157"/>
  <c r="J158"/>
  <c r="J159"/>
  <c r="J160"/>
  <c r="J161"/>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204"/>
  <c r="J205"/>
  <c r="J206"/>
  <c r="J207"/>
  <c r="J208"/>
  <c r="J209"/>
  <c r="J210"/>
  <c r="J211"/>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5"/>
  <c r="H146"/>
  <c r="H147"/>
  <c r="H148"/>
  <c r="H149"/>
  <c r="H151"/>
  <c r="H152"/>
  <c r="H153"/>
  <c r="H154"/>
  <c r="H155"/>
  <c r="H156"/>
  <c r="H157"/>
  <c r="H158"/>
  <c r="H159"/>
  <c r="H160"/>
  <c r="H161"/>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I198"/>
  <c r="K198"/>
  <c r="M198"/>
  <c r="O198"/>
  <c r="D194"/>
  <c r="D163" s="1"/>
  <c r="D162" s="1"/>
  <c r="E194"/>
  <c r="E163" s="1"/>
  <c r="E162" s="1"/>
  <c r="E13" s="1"/>
  <c r="F194"/>
  <c r="G194"/>
  <c r="C194"/>
  <c r="C163" s="1"/>
  <c r="F163"/>
  <c r="F162" s="1"/>
  <c r="G163"/>
  <c r="G162" s="1"/>
  <c r="J162" s="1"/>
  <c r="F77"/>
  <c r="F78"/>
  <c r="K130"/>
  <c r="K131"/>
  <c r="K132"/>
  <c r="G133"/>
  <c r="G128"/>
  <c r="G123" s="1"/>
  <c r="I200"/>
  <c r="K200"/>
  <c r="M200"/>
  <c r="O200"/>
  <c r="K199"/>
  <c r="I199"/>
  <c r="M199"/>
  <c r="O199"/>
  <c r="I154"/>
  <c r="K154"/>
  <c r="M154"/>
  <c r="O154"/>
  <c r="I144"/>
  <c r="K144"/>
  <c r="M144"/>
  <c r="O144"/>
  <c r="I132"/>
  <c r="M132"/>
  <c r="O132"/>
  <c r="C128"/>
  <c r="C123" s="1"/>
  <c r="D133"/>
  <c r="E133"/>
  <c r="F133"/>
  <c r="C133"/>
  <c r="O17"/>
  <c r="O18"/>
  <c r="O19"/>
  <c r="O20"/>
  <c r="O21"/>
  <c r="O22"/>
  <c r="O23"/>
  <c r="O24"/>
  <c r="O25"/>
  <c r="O26"/>
  <c r="O27"/>
  <c r="O28"/>
  <c r="O29"/>
  <c r="O30"/>
  <c r="O31"/>
  <c r="O32"/>
  <c r="O33"/>
  <c r="O34"/>
  <c r="O35"/>
  <c r="O36"/>
  <c r="O37"/>
  <c r="O38"/>
  <c r="O39"/>
  <c r="O40"/>
  <c r="O41"/>
  <c r="O42"/>
  <c r="O43"/>
  <c r="O44"/>
  <c r="O45"/>
  <c r="O47"/>
  <c r="O48"/>
  <c r="O49"/>
  <c r="O50"/>
  <c r="O51"/>
  <c r="O52"/>
  <c r="O53"/>
  <c r="O54"/>
  <c r="O55"/>
  <c r="O56"/>
  <c r="O57"/>
  <c r="O58"/>
  <c r="O61"/>
  <c r="O62"/>
  <c r="O63"/>
  <c r="O64"/>
  <c r="O65"/>
  <c r="O66"/>
  <c r="O67"/>
  <c r="O68"/>
  <c r="O69"/>
  <c r="O70"/>
  <c r="O71"/>
  <c r="O72"/>
  <c r="O73"/>
  <c r="O74"/>
  <c r="O75"/>
  <c r="O79"/>
  <c r="O80"/>
  <c r="O81"/>
  <c r="O82"/>
  <c r="O83"/>
  <c r="O84"/>
  <c r="O85"/>
  <c r="O86"/>
  <c r="O87"/>
  <c r="O88"/>
  <c r="O89"/>
  <c r="O90"/>
  <c r="O92"/>
  <c r="O93"/>
  <c r="O94"/>
  <c r="O95"/>
  <c r="O96"/>
  <c r="O97"/>
  <c r="O98"/>
  <c r="O99"/>
  <c r="O100"/>
  <c r="O101"/>
  <c r="O102"/>
  <c r="O103"/>
  <c r="O104"/>
  <c r="O105"/>
  <c r="O106"/>
  <c r="O107"/>
  <c r="O108"/>
  <c r="O109"/>
  <c r="O110"/>
  <c r="O112"/>
  <c r="O113"/>
  <c r="O114"/>
  <c r="O115"/>
  <c r="O117"/>
  <c r="O118"/>
  <c r="O119"/>
  <c r="O120"/>
  <c r="O121"/>
  <c r="O122"/>
  <c r="O124"/>
  <c r="O125"/>
  <c r="O126"/>
  <c r="O127"/>
  <c r="O129"/>
  <c r="O130"/>
  <c r="O131"/>
  <c r="O134"/>
  <c r="O135"/>
  <c r="O136"/>
  <c r="O137"/>
  <c r="O138"/>
  <c r="O139"/>
  <c r="O140"/>
  <c r="O141"/>
  <c r="O142"/>
  <c r="O143"/>
  <c r="O145"/>
  <c r="O146"/>
  <c r="O147"/>
  <c r="O148"/>
  <c r="O149"/>
  <c r="O150"/>
  <c r="O151"/>
  <c r="O152"/>
  <c r="O153"/>
  <c r="O155"/>
  <c r="O156"/>
  <c r="O157"/>
  <c r="O158"/>
  <c r="O159"/>
  <c r="O160"/>
  <c r="O161"/>
  <c r="O164"/>
  <c r="O165"/>
  <c r="O166"/>
  <c r="O167"/>
  <c r="O168"/>
  <c r="O169"/>
  <c r="O170"/>
  <c r="O171"/>
  <c r="O172"/>
  <c r="O173"/>
  <c r="O174"/>
  <c r="O175"/>
  <c r="O176"/>
  <c r="O177"/>
  <c r="O178"/>
  <c r="O179"/>
  <c r="O180"/>
  <c r="O181"/>
  <c r="O182"/>
  <c r="O183"/>
  <c r="O184"/>
  <c r="O185"/>
  <c r="O186"/>
  <c r="O187"/>
  <c r="O188"/>
  <c r="O189"/>
  <c r="O190"/>
  <c r="O191"/>
  <c r="O192"/>
  <c r="O193"/>
  <c r="O195"/>
  <c r="O196"/>
  <c r="O197"/>
  <c r="O202"/>
  <c r="O203"/>
  <c r="O204"/>
  <c r="O205"/>
  <c r="O206"/>
  <c r="O207"/>
  <c r="O208"/>
  <c r="O209"/>
  <c r="O210"/>
  <c r="O211"/>
  <c r="O212"/>
  <c r="M17"/>
  <c r="M18"/>
  <c r="M19"/>
  <c r="M20"/>
  <c r="M21"/>
  <c r="M22"/>
  <c r="M23"/>
  <c r="M24"/>
  <c r="M25"/>
  <c r="M26"/>
  <c r="M27"/>
  <c r="M28"/>
  <c r="M29"/>
  <c r="M30"/>
  <c r="M31"/>
  <c r="M32"/>
  <c r="M33"/>
  <c r="M34"/>
  <c r="M35"/>
  <c r="M36"/>
  <c r="M37"/>
  <c r="M38"/>
  <c r="M39"/>
  <c r="M40"/>
  <c r="M41"/>
  <c r="M42"/>
  <c r="M43"/>
  <c r="M44"/>
  <c r="M45"/>
  <c r="M47"/>
  <c r="M48"/>
  <c r="M49"/>
  <c r="M50"/>
  <c r="M51"/>
  <c r="M52"/>
  <c r="M53"/>
  <c r="M54"/>
  <c r="M55"/>
  <c r="M56"/>
  <c r="M57"/>
  <c r="M58"/>
  <c r="M61"/>
  <c r="M62"/>
  <c r="M63"/>
  <c r="M64"/>
  <c r="M65"/>
  <c r="M66"/>
  <c r="M67"/>
  <c r="M68"/>
  <c r="M69"/>
  <c r="M70"/>
  <c r="M71"/>
  <c r="M72"/>
  <c r="M73"/>
  <c r="M74"/>
  <c r="M75"/>
  <c r="M79"/>
  <c r="M80"/>
  <c r="M81"/>
  <c r="M82"/>
  <c r="M83"/>
  <c r="M84"/>
  <c r="M85"/>
  <c r="M86"/>
  <c r="M87"/>
  <c r="M88"/>
  <c r="M89"/>
  <c r="M90"/>
  <c r="M92"/>
  <c r="M93"/>
  <c r="M94"/>
  <c r="M95"/>
  <c r="M96"/>
  <c r="M97"/>
  <c r="M98"/>
  <c r="M99"/>
  <c r="M100"/>
  <c r="M101"/>
  <c r="M102"/>
  <c r="M103"/>
  <c r="M104"/>
  <c r="M105"/>
  <c r="M106"/>
  <c r="M107"/>
  <c r="M108"/>
  <c r="M109"/>
  <c r="M110"/>
  <c r="M112"/>
  <c r="M113"/>
  <c r="M114"/>
  <c r="M115"/>
  <c r="M117"/>
  <c r="M118"/>
  <c r="M119"/>
  <c r="M120"/>
  <c r="M121"/>
  <c r="M122"/>
  <c r="M124"/>
  <c r="M125"/>
  <c r="M126"/>
  <c r="M127"/>
  <c r="M129"/>
  <c r="M130"/>
  <c r="M131"/>
  <c r="M134"/>
  <c r="M135"/>
  <c r="M136"/>
  <c r="M137"/>
  <c r="M138"/>
  <c r="M139"/>
  <c r="M140"/>
  <c r="M141"/>
  <c r="M142"/>
  <c r="M143"/>
  <c r="M145"/>
  <c r="M146"/>
  <c r="M147"/>
  <c r="M148"/>
  <c r="M149"/>
  <c r="M150"/>
  <c r="M151"/>
  <c r="M152"/>
  <c r="M153"/>
  <c r="M155"/>
  <c r="M156"/>
  <c r="M157"/>
  <c r="M158"/>
  <c r="M159"/>
  <c r="M160"/>
  <c r="M161"/>
  <c r="M164"/>
  <c r="M165"/>
  <c r="M166"/>
  <c r="M167"/>
  <c r="M168"/>
  <c r="M169"/>
  <c r="M170"/>
  <c r="M171"/>
  <c r="M172"/>
  <c r="M173"/>
  <c r="M174"/>
  <c r="M175"/>
  <c r="M176"/>
  <c r="M177"/>
  <c r="M178"/>
  <c r="M179"/>
  <c r="M180"/>
  <c r="M181"/>
  <c r="M182"/>
  <c r="M183"/>
  <c r="M184"/>
  <c r="M185"/>
  <c r="M186"/>
  <c r="M187"/>
  <c r="M188"/>
  <c r="M189"/>
  <c r="M190"/>
  <c r="M191"/>
  <c r="M192"/>
  <c r="M193"/>
  <c r="M195"/>
  <c r="M196"/>
  <c r="M197"/>
  <c r="M202"/>
  <c r="M203"/>
  <c r="M204"/>
  <c r="M205"/>
  <c r="M206"/>
  <c r="M207"/>
  <c r="M208"/>
  <c r="M209"/>
  <c r="M210"/>
  <c r="M211"/>
  <c r="M212"/>
  <c r="K17"/>
  <c r="K18"/>
  <c r="K19"/>
  <c r="K20"/>
  <c r="K21"/>
  <c r="K22"/>
  <c r="K23"/>
  <c r="K24"/>
  <c r="K25"/>
  <c r="K26"/>
  <c r="K27"/>
  <c r="K28"/>
  <c r="K29"/>
  <c r="K30"/>
  <c r="K31"/>
  <c r="K32"/>
  <c r="K33"/>
  <c r="K34"/>
  <c r="K35"/>
  <c r="K36"/>
  <c r="K37"/>
  <c r="K38"/>
  <c r="K39"/>
  <c r="K40"/>
  <c r="K41"/>
  <c r="K42"/>
  <c r="K43"/>
  <c r="K44"/>
  <c r="K45"/>
  <c r="K47"/>
  <c r="K48"/>
  <c r="K49"/>
  <c r="K50"/>
  <c r="K51"/>
  <c r="K52"/>
  <c r="K53"/>
  <c r="K54"/>
  <c r="K55"/>
  <c r="K56"/>
  <c r="K57"/>
  <c r="K58"/>
  <c r="K61"/>
  <c r="K62"/>
  <c r="K63"/>
  <c r="K64"/>
  <c r="K65"/>
  <c r="K66"/>
  <c r="K67"/>
  <c r="K68"/>
  <c r="K69"/>
  <c r="K70"/>
  <c r="K71"/>
  <c r="K72"/>
  <c r="K73"/>
  <c r="K74"/>
  <c r="K75"/>
  <c r="K79"/>
  <c r="K80"/>
  <c r="K81"/>
  <c r="K82"/>
  <c r="K83"/>
  <c r="K84"/>
  <c r="K85"/>
  <c r="K86"/>
  <c r="K87"/>
  <c r="K88"/>
  <c r="K89"/>
  <c r="K90"/>
  <c r="K92"/>
  <c r="K93"/>
  <c r="K94"/>
  <c r="K95"/>
  <c r="K96"/>
  <c r="K97"/>
  <c r="K98"/>
  <c r="K99"/>
  <c r="K100"/>
  <c r="K101"/>
  <c r="K102"/>
  <c r="K103"/>
  <c r="K104"/>
  <c r="K105"/>
  <c r="K106"/>
  <c r="K107"/>
  <c r="K108"/>
  <c r="K109"/>
  <c r="K110"/>
  <c r="K112"/>
  <c r="K113"/>
  <c r="K114"/>
  <c r="K115"/>
  <c r="K117"/>
  <c r="K118"/>
  <c r="K119"/>
  <c r="K120"/>
  <c r="K121"/>
  <c r="K122"/>
  <c r="K124"/>
  <c r="K125"/>
  <c r="K126"/>
  <c r="K127"/>
  <c r="K129"/>
  <c r="K134"/>
  <c r="K135"/>
  <c r="K136"/>
  <c r="K137"/>
  <c r="K138"/>
  <c r="K139"/>
  <c r="K140"/>
  <c r="K141"/>
  <c r="K142"/>
  <c r="K143"/>
  <c r="K145"/>
  <c r="K146"/>
  <c r="K147"/>
  <c r="K148"/>
  <c r="K149"/>
  <c r="K150"/>
  <c r="K151"/>
  <c r="K152"/>
  <c r="K153"/>
  <c r="K155"/>
  <c r="K156"/>
  <c r="K157"/>
  <c r="K158"/>
  <c r="K159"/>
  <c r="K160"/>
  <c r="K161"/>
  <c r="K164"/>
  <c r="K165"/>
  <c r="K166"/>
  <c r="K167"/>
  <c r="K168"/>
  <c r="K169"/>
  <c r="K170"/>
  <c r="K171"/>
  <c r="K172"/>
  <c r="K173"/>
  <c r="K174"/>
  <c r="K175"/>
  <c r="K176"/>
  <c r="K177"/>
  <c r="K178"/>
  <c r="K179"/>
  <c r="K180"/>
  <c r="K181"/>
  <c r="K182"/>
  <c r="K183"/>
  <c r="K184"/>
  <c r="K185"/>
  <c r="K186"/>
  <c r="K187"/>
  <c r="K188"/>
  <c r="K189"/>
  <c r="K190"/>
  <c r="K191"/>
  <c r="K192"/>
  <c r="K193"/>
  <c r="K195"/>
  <c r="K196"/>
  <c r="K197"/>
  <c r="K202"/>
  <c r="K203"/>
  <c r="K204"/>
  <c r="K205"/>
  <c r="K206"/>
  <c r="K207"/>
  <c r="K208"/>
  <c r="K209"/>
  <c r="K210"/>
  <c r="K211"/>
  <c r="K212"/>
  <c r="I17"/>
  <c r="I18"/>
  <c r="I19"/>
  <c r="I20"/>
  <c r="I21"/>
  <c r="I22"/>
  <c r="I23"/>
  <c r="I24"/>
  <c r="I25"/>
  <c r="I26"/>
  <c r="I27"/>
  <c r="I28"/>
  <c r="I29"/>
  <c r="I30"/>
  <c r="I31"/>
  <c r="I32"/>
  <c r="I33"/>
  <c r="I34"/>
  <c r="I35"/>
  <c r="I36"/>
  <c r="I37"/>
  <c r="I38"/>
  <c r="I39"/>
  <c r="I40"/>
  <c r="I41"/>
  <c r="I42"/>
  <c r="I43"/>
  <c r="I44"/>
  <c r="I45"/>
  <c r="I47"/>
  <c r="I48"/>
  <c r="I49"/>
  <c r="I50"/>
  <c r="I51"/>
  <c r="I52"/>
  <c r="I53"/>
  <c r="I54"/>
  <c r="I55"/>
  <c r="I56"/>
  <c r="I57"/>
  <c r="I58"/>
  <c r="I61"/>
  <c r="I62"/>
  <c r="I63"/>
  <c r="I64"/>
  <c r="I65"/>
  <c r="I66"/>
  <c r="I67"/>
  <c r="I68"/>
  <c r="I69"/>
  <c r="I70"/>
  <c r="I71"/>
  <c r="I72"/>
  <c r="I73"/>
  <c r="I74"/>
  <c r="I75"/>
  <c r="I79"/>
  <c r="I80"/>
  <c r="I81"/>
  <c r="I82"/>
  <c r="I83"/>
  <c r="I84"/>
  <c r="I85"/>
  <c r="I86"/>
  <c r="I87"/>
  <c r="I88"/>
  <c r="I89"/>
  <c r="I90"/>
  <c r="I92"/>
  <c r="I93"/>
  <c r="I94"/>
  <c r="I95"/>
  <c r="I96"/>
  <c r="I97"/>
  <c r="I98"/>
  <c r="I99"/>
  <c r="I100"/>
  <c r="I101"/>
  <c r="I102"/>
  <c r="I103"/>
  <c r="I104"/>
  <c r="I105"/>
  <c r="I106"/>
  <c r="I107"/>
  <c r="I108"/>
  <c r="I109"/>
  <c r="I110"/>
  <c r="I112"/>
  <c r="I113"/>
  <c r="I114"/>
  <c r="I115"/>
  <c r="I117"/>
  <c r="I118"/>
  <c r="I119"/>
  <c r="I120"/>
  <c r="I121"/>
  <c r="I122"/>
  <c r="I124"/>
  <c r="I125"/>
  <c r="I126"/>
  <c r="I127"/>
  <c r="I129"/>
  <c r="I130"/>
  <c r="I131"/>
  <c r="I134"/>
  <c r="I135"/>
  <c r="I136"/>
  <c r="I137"/>
  <c r="I138"/>
  <c r="I139"/>
  <c r="I140"/>
  <c r="I141"/>
  <c r="I142"/>
  <c r="I143"/>
  <c r="I145"/>
  <c r="I146"/>
  <c r="I147"/>
  <c r="I148"/>
  <c r="I149"/>
  <c r="I150"/>
  <c r="I151"/>
  <c r="I152"/>
  <c r="I153"/>
  <c r="I155"/>
  <c r="I156"/>
  <c r="I157"/>
  <c r="I158"/>
  <c r="I159"/>
  <c r="I160"/>
  <c r="I161"/>
  <c r="I164"/>
  <c r="I165"/>
  <c r="I166"/>
  <c r="I167"/>
  <c r="I168"/>
  <c r="I169"/>
  <c r="I170"/>
  <c r="I171"/>
  <c r="I172"/>
  <c r="I173"/>
  <c r="I174"/>
  <c r="I175"/>
  <c r="I176"/>
  <c r="I177"/>
  <c r="I178"/>
  <c r="I179"/>
  <c r="I180"/>
  <c r="I181"/>
  <c r="I182"/>
  <c r="I183"/>
  <c r="I184"/>
  <c r="I185"/>
  <c r="I186"/>
  <c r="I187"/>
  <c r="I188"/>
  <c r="I189"/>
  <c r="I190"/>
  <c r="I191"/>
  <c r="I192"/>
  <c r="I193"/>
  <c r="I195"/>
  <c r="I196"/>
  <c r="I197"/>
  <c r="I202"/>
  <c r="I203"/>
  <c r="I204"/>
  <c r="I205"/>
  <c r="I206"/>
  <c r="I207"/>
  <c r="I208"/>
  <c r="I209"/>
  <c r="I210"/>
  <c r="I211"/>
  <c r="I212"/>
  <c r="D201"/>
  <c r="E201"/>
  <c r="F201"/>
  <c r="G201"/>
  <c r="C201"/>
  <c r="D46"/>
  <c r="E46"/>
  <c r="F46"/>
  <c r="G46"/>
  <c r="C46"/>
  <c r="C116"/>
  <c r="C111" s="1"/>
  <c r="C91"/>
  <c r="C78"/>
  <c r="C60"/>
  <c r="C59" s="1"/>
  <c r="C16"/>
  <c r="E128"/>
  <c r="E123" s="1"/>
  <c r="F128"/>
  <c r="F123" s="1"/>
  <c r="E116"/>
  <c r="E111" s="1"/>
  <c r="F116"/>
  <c r="G116"/>
  <c r="G111" s="1"/>
  <c r="E91"/>
  <c r="F91"/>
  <c r="G91"/>
  <c r="E78"/>
  <c r="G78"/>
  <c r="E60"/>
  <c r="E59" s="1"/>
  <c r="M59" s="1"/>
  <c r="F60"/>
  <c r="F59" s="1"/>
  <c r="G60"/>
  <c r="G59" s="1"/>
  <c r="E16"/>
  <c r="F16"/>
  <c r="G16"/>
  <c r="D128"/>
  <c r="D116"/>
  <c r="D111" s="1"/>
  <c r="D78"/>
  <c r="D91"/>
  <c r="D77" s="1"/>
  <c r="D60"/>
  <c r="D59" s="1"/>
  <c r="D16"/>
  <c r="H162" l="1"/>
  <c r="L162"/>
  <c r="L163"/>
  <c r="N162"/>
  <c r="H163"/>
  <c r="N163"/>
  <c r="C162"/>
  <c r="O78"/>
  <c r="M123"/>
  <c r="K163"/>
  <c r="M111"/>
  <c r="O59"/>
  <c r="I16"/>
  <c r="M91"/>
  <c r="O162"/>
  <c r="O194"/>
  <c r="O123"/>
  <c r="K16"/>
  <c r="D123"/>
  <c r="O91"/>
  <c r="K194"/>
  <c r="K162"/>
  <c r="K201"/>
  <c r="K78"/>
  <c r="M46"/>
  <c r="O46"/>
  <c r="M128"/>
  <c r="I46"/>
  <c r="K91"/>
  <c r="O128"/>
  <c r="O116"/>
  <c r="F111"/>
  <c r="O111" s="1"/>
  <c r="I78"/>
  <c r="K128"/>
  <c r="K116"/>
  <c r="K59"/>
  <c r="M194"/>
  <c r="M162"/>
  <c r="M60"/>
  <c r="M16"/>
  <c r="O60"/>
  <c r="O16"/>
  <c r="K111"/>
  <c r="K46"/>
  <c r="M116"/>
  <c r="F15"/>
  <c r="I123"/>
  <c r="I116"/>
  <c r="I91"/>
  <c r="K60"/>
  <c r="M163"/>
  <c r="M78"/>
  <c r="I163"/>
  <c r="I194"/>
  <c r="M201"/>
  <c r="I201"/>
  <c r="O201"/>
  <c r="O133"/>
  <c r="M133"/>
  <c r="K133"/>
  <c r="I133"/>
  <c r="I128"/>
  <c r="I111"/>
  <c r="I59"/>
  <c r="I60"/>
  <c r="O163"/>
  <c r="G77"/>
  <c r="G76" s="1"/>
  <c r="D15"/>
  <c r="E15"/>
  <c r="E77"/>
  <c r="E76" s="1"/>
  <c r="C77"/>
  <c r="C15"/>
  <c r="G15"/>
  <c r="N15" l="1"/>
  <c r="H15"/>
  <c r="J15"/>
  <c r="L15"/>
  <c r="F76"/>
  <c r="F14" s="1"/>
  <c r="F13" s="1"/>
  <c r="D76"/>
  <c r="K76" s="1"/>
  <c r="K123"/>
  <c r="O15"/>
  <c r="K15"/>
  <c r="M15"/>
  <c r="K77"/>
  <c r="O77"/>
  <c r="M77"/>
  <c r="G14"/>
  <c r="C76"/>
  <c r="I76" s="1"/>
  <c r="I77"/>
  <c r="I15"/>
  <c r="M76"/>
  <c r="E14"/>
  <c r="L14" l="1"/>
  <c r="N14"/>
  <c r="H14"/>
  <c r="J14"/>
  <c r="O76"/>
  <c r="D14"/>
  <c r="D13" s="1"/>
  <c r="O14"/>
  <c r="I162"/>
  <c r="M14"/>
  <c r="G13"/>
  <c r="C14"/>
  <c r="C13" s="1"/>
  <c r="J13" l="1"/>
  <c r="K14"/>
  <c r="K13"/>
  <c r="I13"/>
  <c r="N13"/>
  <c r="O13"/>
  <c r="L13"/>
  <c r="M13"/>
  <c r="I14"/>
  <c r="H13"/>
</calcChain>
</file>

<file path=xl/sharedStrings.xml><?xml version="1.0" encoding="utf-8"?>
<sst xmlns="http://schemas.openxmlformats.org/spreadsheetml/2006/main" count="427" uniqueCount="302">
  <si>
    <t>КВД</t>
  </si>
  <si>
    <t>Наименование КВД</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</si>
  <si>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</si>
  <si>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</si>
  <si>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</si>
  <si>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</si>
  <si>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</si>
  <si>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</si>
  <si>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</si>
  <si>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</si>
  <si>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</si>
  <si>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</si>
  <si>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</si>
  <si>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</si>
  <si>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</si>
  <si>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</si>
  <si>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</si>
  <si>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</si>
  <si>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</si>
  <si>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</si>
  <si>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</si>
  <si>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</si>
  <si>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</si>
  <si>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</si>
  <si>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</si>
  <si>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</si>
  <si>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</si>
  <si>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</si>
  <si>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</si>
  <si>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</si>
  <si>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</si>
  <si>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</si>
  <si>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</si>
  <si>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</si>
  <si>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</si>
  <si>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</si>
  <si>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</si>
  <si>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</si>
  <si>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</si>
  <si>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</si>
  <si>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</si>
  <si>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</si>
  <si>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</si>
  <si>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</si>
  <si>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</si>
  <si>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</si>
  <si>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</si>
  <si>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</si>
  <si>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</si>
  <si>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</si>
  <si>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</si>
  <si>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</si>
  <si>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</si>
  <si>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</si>
  <si>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</si>
  <si>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</si>
  <si>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 5</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</si>
  <si>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</si>
  <si>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</si>
  <si>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</si>
  <si>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</si>
  <si>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</si>
  <si>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</si>
  <si>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</si>
  <si>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</si>
  <si>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</si>
  <si>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</si>
  <si>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</si>
  <si>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</si>
  <si>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</si>
  <si>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</si>
  <si>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</si>
  <si>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</si>
  <si>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</si>
  <si>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</si>
  <si>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</si>
  <si>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</si>
  <si>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</si>
  <si>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</si>
  <si>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</si>
  <si>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</si>
  <si>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</si>
  <si>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</si>
  <si>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</si>
  <si>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</si>
  <si>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</si>
  <si>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</si>
  <si>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</si>
  <si>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</si>
  <si>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</si>
  <si>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</si>
  <si>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</si>
  <si>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</si>
  <si>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</si>
  <si>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</si>
  <si>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</si>
  <si>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</si>
  <si>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</si>
  <si>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</si>
  <si>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</si>
  <si>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</si>
  <si>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</si>
  <si>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</si>
  <si>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</si>
  <si>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</si>
  <si>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</si>
  <si>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</si>
  <si>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</si>
  <si>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</si>
  <si>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</si>
  <si>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</si>
  <si>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</si>
  <si>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</si>
  <si>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</si>
  <si>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</si>
  <si>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</si>
  <si>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</si>
  <si>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</si>
  <si>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</si>
  <si>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</si>
  <si>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</si>
  <si>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</si>
  <si>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</si>
  <si>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</si>
  <si>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</si>
  <si>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</si>
  <si>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</si>
  <si>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</si>
  <si>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</si>
  <si>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</si>
  <si>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</si>
  <si>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</si>
  <si>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</si>
  <si>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</si>
  <si>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</si>
  <si>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</si>
  <si>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</si>
  <si>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</si>
  <si>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</si>
  <si>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</si>
  <si>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</si>
  <si>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</si>
  <si>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</si>
  <si>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</si>
  <si>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</si>
  <si>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</si>
  <si>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</si>
  <si>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</si>
  <si>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</si>
  <si>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1.14.02050.13.0000.440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</si>
  <si>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</si>
  <si>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</si>
  <si>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</si>
  <si>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</si>
  <si>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</si>
  <si>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</si>
  <si>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</si>
  <si>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</si>
  <si>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</si>
  <si>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</si>
  <si>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</si>
  <si>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</si>
  <si>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</si>
  <si>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</si>
  <si>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</si>
  <si>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</si>
  <si>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</si>
  <si>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</si>
  <si>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</si>
  <si>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</si>
  <si>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</si>
  <si>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</si>
  <si>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</si>
  <si>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</si>
  <si>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</si>
  <si>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</si>
  <si>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</si>
  <si>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1.16.25030.01.0000.140</t>
  </si>
  <si>
    <t>Денежные взыскания (штрафы) за нарушение законодательства Российской Федерации об охране и использовании животного мира</t>
  </si>
  <si>
    <t>1.16.25050.01.0000.140</t>
  </si>
  <si>
    <t>Денежные взыскания (штрафы) за нарушение законодательства в области охраны окружающей среды</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</si>
  <si>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</si>
  <si>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</si>
  <si>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</si>
  <si>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</si>
  <si>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</si>
  <si>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</si>
  <si>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</si>
  <si>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</si>
  <si>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</si>
  <si>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</si>
  <si>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</si>
  <si>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</si>
  <si>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</si>
  <si>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</si>
  <si>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</si>
  <si>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</si>
  <si>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</si>
  <si>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</si>
  <si>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</si>
  <si>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</si>
  <si>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</si>
  <si>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</si>
  <si>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2.02.15001.05.0000.151</t>
  </si>
  <si>
    <t>Дотации бюджетам муниципальных районов на выравнивание бюджетной обеспеченности</t>
  </si>
  <si>
    <t>2.02.20000.00.0000.151</t>
  </si>
  <si>
    <t>Субсидии бюджетам бюджетной системы Российской Федерации (межбюджетные субсидии)</t>
  </si>
  <si>
    <t>2.02.29999.00.0000.151</t>
  </si>
  <si>
    <t>Прочие субсидии</t>
  </si>
  <si>
    <t>2.02.29999.05.0000.151</t>
  </si>
  <si>
    <t>Прочие субсидии бюджетам муниципальных районов</t>
  </si>
  <si>
    <t>2.02.30000.00.0000.151</t>
  </si>
  <si>
    <t>Субвенции бюджетам бюджетной системы Российской Федерации</t>
  </si>
  <si>
    <t>2.02.30021.00.0000.151</t>
  </si>
  <si>
    <t>Субвенции бюджетам муниципальных образований на ежемесячное денежное вознаграждение за классное руководство</t>
  </si>
  <si>
    <t>2.02.30021.05.0000.151</t>
  </si>
  <si>
    <t>Субвенции бюджетам муниципальных районов на ежемесячное денежное вознаграждение за классное руководство</t>
  </si>
  <si>
    <t>2.02.30024.00.0000.151</t>
  </si>
  <si>
    <t>Субвенции местным бюджетам на выполнение передаваемых полномочий субъектов Российской Федерации</t>
  </si>
  <si>
    <t>2.02.30024.05.0000.151</t>
  </si>
  <si>
    <t>Субвенции бюджетам муниципальных районов на выполнение передаваемых полномочий субъектов Российской Федерации</t>
  </si>
  <si>
    <t>2.02.30029.00.0000.151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</si>
  <si>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</si>
  <si>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</si>
  <si>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</si>
  <si>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2.02.35055.00.0000.151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</si>
  <si>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</si>
  <si>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2.02.35055.05.0000.151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</si>
  <si>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</si>
  <si>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2.02.35134.00.0000.151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</si>
  <si>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</si>
  <si>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2.02.35134.05.0000.151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</si>
  <si>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</si>
  <si>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2.02.35930.00.0000.151</t>
  </si>
  <si>
    <t>Субвенции бюджетам на государственную регистрацию актов гражданского состояния</t>
  </si>
  <si>
    <t>2.02.35930.05.0000.151</t>
  </si>
  <si>
    <t>Субвенции бюджетам муниципальных районов на государственную регистрацию актов гражданского состояния</t>
  </si>
  <si>
    <t>2.02.39999.00.0000.151</t>
  </si>
  <si>
    <t>Прочие субвенции</t>
  </si>
  <si>
    <t>2.02.39999.05.0000.151</t>
  </si>
  <si>
    <t>Прочие субвенции бюджетам муниципальных районов</t>
  </si>
  <si>
    <t>2.02.40000.00.0000.151</t>
  </si>
  <si>
    <t>Иные межбюджетные трансферты</t>
  </si>
  <si>
    <t>2.02.40014.00.0000.151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</si>
  <si>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</si>
  <si>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</si>
  <si>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</si>
  <si>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</si>
  <si>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</si>
  <si>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</si>
  <si>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</si>
  <si>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2.18.00000.05.0000.151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</si>
  <si>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</si>
  <si>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2.18.60010.05.0000.151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</si>
  <si>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</si>
  <si>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2.18.00000.00.0000.180</t>
  </si>
  <si>
    <t>Доходы бюджетов бюджетной системы Российской Федерации от возврата организациями остатков субсидий прошлых лет</t>
  </si>
  <si>
    <t>2.18.05000.05.0000.180</t>
  </si>
  <si>
    <t>Доходы бюджетов муниципальных районов от возврата организациями остатков субсидий прошлых лет</t>
  </si>
  <si>
    <t>2.18.05010.05.0000.180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</si>
  <si>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</si>
  <si>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</si>
  <si>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</si>
  <si>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</si>
  <si>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</si>
  <si>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2.19.25020.05.0000.151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</si>
  <si>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</si>
  <si>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2.19.60010.05.0000.151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</si>
  <si>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</si>
  <si>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Первонач план на 2017г.</t>
  </si>
  <si>
    <t>Уточн план на 2017г.</t>
  </si>
  <si>
    <t>%</t>
  </si>
  <si>
    <t>(+,-)</t>
  </si>
  <si>
    <t>Исполнение к первонач плану 2017г.</t>
  </si>
  <si>
    <t>Исполнение к уточ плану 2017г.</t>
  </si>
  <si>
    <t>ВСЕГО ДОХОДОВ</t>
  </si>
  <si>
    <t>НАЛОГОВЫЕ ДОХОДЫ</t>
  </si>
  <si>
    <t>НЕНАЛОГОВЫЕ ДОХОДЫ</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</si>
  <si>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</si>
  <si>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1.16.32000.00.0000.140</t>
  </si>
  <si>
    <t>2.07.00000.00.0000.000</t>
  </si>
  <si>
    <t>2.07.05000.05.0000.000</t>
  </si>
  <si>
    <t>ПРОЧИЕ БЕЗВОЗМЕЗДНЫЕ ПОСТУПЛЕНИЯ</t>
  </si>
  <si>
    <t>Прочие безвозмездные поступления в бюджеты муниципальных районов</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</si>
  <si>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</si>
  <si>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</si>
  <si>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1.14.06020.00.0000.430</t>
  </si>
  <si>
    <t>Доходы от продажи земельных участков, государственная собственность на которые разграничена ( за исключеним земельных участков бюджетных и автономных учреждений)</t>
  </si>
  <si>
    <t>2.02.40052.05.0000.151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</si>
  <si>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территории сельских поселений</t>
  </si>
  <si>
    <t>2.02.49999.05.0000.151</t>
  </si>
  <si>
    <t>Прочие межбюджетные трансферты, передаваемые бюджетам муниципальных районов</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</si>
  <si>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</si>
  <si>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табочной продукции</t>
  </si>
  <si>
    <t>Анализ исполнения доходной части бюджета Уинского муниципального района за 9 месяцев 2017г.</t>
  </si>
  <si>
    <t>Факт за 9 месяцев 2016г.</t>
  </si>
  <si>
    <t>План на 9 месяцев  2017г.</t>
  </si>
  <si>
    <t>Факт за 9 месяцев 2017г.</t>
  </si>
  <si>
    <t>Исполнение к факту 9 месяцев 2016г.</t>
  </si>
  <si>
    <t>Исполнение к плану на 9 месяцев 2017г.</t>
  </si>
  <si>
    <t>2.02.40025.05.0000.151</t>
  </si>
  <si>
    <t>Межбюджетные трансферты, передаваемые бюджетам на комплектование книжных фондов  библиотек муниципальных учреждений</t>
  </si>
</sst>
</file>

<file path=xl/styles.xml><?xml version="1.0" encoding="utf-8"?>
<styleSheet xmlns="http://schemas.openxmlformats.org/spreadsheetml/2006/main">
  <numFmts count="2">
    <numFmt numFmtId="164" formatCode="?"/>
    <numFmt numFmtId="165" formatCode="0.0"/>
  </numFmts>
  <fonts count="14">
    <font>
      <sz val="10"/>
      <name val="Arial"/>
    </font>
    <font>
      <sz val="8.5"/>
      <name val="MS Sans Serif"/>
      <family val="2"/>
      <charset val="204"/>
    </font>
    <font>
      <sz val="8"/>
      <name val="Arial Cyr"/>
    </font>
    <font>
      <b/>
      <sz val="11"/>
      <name val="Times New Roman"/>
      <family val="1"/>
      <charset val="204"/>
    </font>
    <font>
      <b/>
      <sz val="8.5"/>
      <name val="MS Sans Serif"/>
      <family val="2"/>
      <charset val="204"/>
    </font>
    <font>
      <b/>
      <sz val="8"/>
      <name val="MS Sans Serif"/>
      <family val="2"/>
      <charset val="204"/>
    </font>
    <font>
      <b/>
      <sz val="8"/>
      <name val="Arial Narrow"/>
      <family val="2"/>
      <charset val="204"/>
    </font>
    <font>
      <sz val="8"/>
      <name val="Arial Narrow"/>
      <family val="2"/>
      <charset val="204"/>
    </font>
    <font>
      <b/>
      <sz val="8.5"/>
      <name val="MS Sans Serif"/>
      <family val="2"/>
      <charset val="204"/>
    </font>
    <font>
      <b/>
      <sz val="10"/>
      <name val="Arial"/>
      <family val="2"/>
      <charset val="204"/>
    </font>
    <font>
      <b/>
      <sz val="8"/>
      <name val="Arial Narrow"/>
      <family val="2"/>
      <charset val="204"/>
    </font>
    <font>
      <b/>
      <sz val="14"/>
      <name val="Times New Roman"/>
      <family val="1"/>
      <charset val="204"/>
    </font>
    <font>
      <sz val="10"/>
      <name val="Arial"/>
      <family val="2"/>
      <charset val="204"/>
    </font>
    <font>
      <b/>
      <sz val="8"/>
      <name val="MS Sans Serif"/>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2" borderId="0" xfId="0" applyFont="1" applyFill="1" applyBorder="1" applyAlignment="1" applyProtection="1"/>
    <xf numFmtId="0" fontId="0" fillId="2" borderId="0" xfId="0" applyFill="1"/>
    <xf numFmtId="0" fontId="2" fillId="2" borderId="0" xfId="0" applyFont="1" applyFill="1" applyBorder="1" applyAlignment="1" applyProtection="1"/>
    <xf numFmtId="0" fontId="3" fillId="2" borderId="0" xfId="0" applyFont="1" applyFill="1" applyBorder="1" applyAlignment="1" applyProtection="1">
      <alignment horizontal="left"/>
    </xf>
    <xf numFmtId="0" fontId="3" fillId="2" borderId="0" xfId="0" applyFont="1" applyFill="1" applyBorder="1" applyAlignment="1" applyProtection="1">
      <alignment horizontal="center"/>
    </xf>
    <xf numFmtId="49" fontId="3" fillId="2" borderId="0" xfId="0" applyNumberFormat="1" applyFont="1" applyFill="1" applyBorder="1" applyAlignment="1" applyProtection="1"/>
    <xf numFmtId="49" fontId="4" fillId="2" borderId="5" xfId="0" applyNumberFormat="1" applyFont="1" applyFill="1" applyBorder="1" applyAlignment="1" applyProtection="1">
      <alignment horizontal="center" vertical="center" wrapText="1"/>
    </xf>
    <xf numFmtId="49" fontId="4" fillId="2" borderId="8" xfId="0" applyNumberFormat="1" applyFont="1" applyFill="1" applyBorder="1" applyAlignment="1" applyProtection="1">
      <alignment horizontal="center" vertical="center" wrapText="1"/>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4" fontId="10" fillId="2" borderId="1" xfId="0" applyNumberFormat="1" applyFont="1" applyFill="1" applyBorder="1" applyAlignment="1">
      <alignment horizontal="right" vertical="center"/>
    </xf>
    <xf numFmtId="49" fontId="6" fillId="2" borderId="2" xfId="0"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left" vertical="center" wrapText="1"/>
    </xf>
    <xf numFmtId="4" fontId="6" fillId="2" borderId="3" xfId="0" applyNumberFormat="1" applyFont="1" applyFill="1" applyBorder="1" applyAlignment="1" applyProtection="1">
      <alignment horizontal="right" vertical="center" wrapText="1"/>
    </xf>
    <xf numFmtId="49" fontId="7" fillId="2" borderId="4" xfId="0" applyNumberFormat="1" applyFont="1" applyFill="1" applyBorder="1" applyAlignment="1" applyProtection="1">
      <alignment horizontal="center" vertical="center" wrapText="1"/>
    </xf>
    <xf numFmtId="4" fontId="7" fillId="2" borderId="4" xfId="0" applyNumberFormat="1" applyFont="1" applyFill="1" applyBorder="1" applyAlignment="1" applyProtection="1">
      <alignment horizontal="right" vertical="center" wrapText="1"/>
    </xf>
    <xf numFmtId="49" fontId="7" fillId="2" borderId="4" xfId="0" applyNumberFormat="1" applyFont="1" applyFill="1" applyBorder="1" applyAlignment="1" applyProtection="1">
      <alignment horizontal="left" vertical="center" wrapText="1"/>
    </xf>
    <xf numFmtId="0" fontId="9" fillId="2" borderId="0" xfId="0" applyFont="1" applyFill="1"/>
    <xf numFmtId="49" fontId="10" fillId="2" borderId="1" xfId="0" applyNumberFormat="1" applyFont="1" applyFill="1" applyBorder="1" applyAlignment="1" applyProtection="1">
      <alignment horizontal="left" vertical="center" wrapText="1"/>
    </xf>
    <xf numFmtId="4" fontId="10" fillId="2" borderId="1" xfId="0" applyNumberFormat="1" applyFont="1" applyFill="1" applyBorder="1" applyAlignment="1" applyProtection="1">
      <alignment horizontal="right" vertical="center" wrapText="1"/>
    </xf>
    <xf numFmtId="4" fontId="6" fillId="2" borderId="6" xfId="0" applyNumberFormat="1" applyFont="1" applyFill="1" applyBorder="1" applyAlignment="1" applyProtection="1">
      <alignment horizontal="right" vertical="center" wrapText="1"/>
    </xf>
    <xf numFmtId="0" fontId="0" fillId="2" borderId="1" xfId="0" applyFill="1" applyBorder="1"/>
    <xf numFmtId="4" fontId="7" fillId="2" borderId="7" xfId="0" applyNumberFormat="1" applyFont="1" applyFill="1" applyBorder="1" applyAlignment="1" applyProtection="1">
      <alignment horizontal="right" vertical="center" wrapText="1"/>
    </xf>
    <xf numFmtId="49" fontId="5" fillId="2" borderId="1"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xf>
    <xf numFmtId="4" fontId="6" fillId="2" borderId="1" xfId="0" applyNumberFormat="1" applyFont="1" applyFill="1" applyBorder="1" applyAlignment="1" applyProtection="1">
      <alignment horizontal="right" vertical="center"/>
    </xf>
    <xf numFmtId="4" fontId="10" fillId="2" borderId="1" xfId="0" applyNumberFormat="1" applyFont="1" applyFill="1" applyBorder="1" applyAlignment="1" applyProtection="1">
      <alignment horizontal="right" vertical="center"/>
    </xf>
    <xf numFmtId="49" fontId="6"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left" vertical="center" wrapText="1"/>
    </xf>
    <xf numFmtId="4" fontId="6" fillId="2" borderId="1" xfId="0" applyNumberFormat="1" applyFont="1" applyFill="1" applyBorder="1" applyAlignment="1" applyProtection="1">
      <alignment horizontal="right" vertical="center" wrapText="1"/>
    </xf>
    <xf numFmtId="164" fontId="6"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center" vertical="center" wrapText="1"/>
    </xf>
    <xf numFmtId="164" fontId="7" fillId="2" borderId="1" xfId="0" applyNumberFormat="1" applyFont="1" applyFill="1" applyBorder="1" applyAlignment="1" applyProtection="1">
      <alignment horizontal="left" vertical="center" wrapText="1"/>
    </xf>
    <xf numFmtId="4" fontId="7" fillId="2" borderId="1" xfId="0" applyNumberFormat="1" applyFont="1" applyFill="1" applyBorder="1" applyAlignment="1" applyProtection="1">
      <alignment horizontal="right" vertical="center" wrapText="1"/>
    </xf>
    <xf numFmtId="49" fontId="7" fillId="2" borderId="1" xfId="0" applyNumberFormat="1" applyFont="1" applyFill="1" applyBorder="1" applyAlignment="1" applyProtection="1">
      <alignment horizontal="left" vertical="center" wrapText="1"/>
    </xf>
    <xf numFmtId="49" fontId="10" fillId="2" borderId="1"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left" vertical="center" wrapText="1"/>
    </xf>
    <xf numFmtId="165" fontId="1" fillId="2" borderId="0" xfId="0" applyNumberFormat="1" applyFont="1" applyFill="1" applyBorder="1" applyAlignment="1" applyProtection="1"/>
    <xf numFmtId="165" fontId="3" fillId="2" borderId="0" xfId="0" applyNumberFormat="1" applyFont="1" applyFill="1" applyBorder="1" applyAlignment="1" applyProtection="1">
      <alignment horizontal="center"/>
    </xf>
    <xf numFmtId="165" fontId="0" fillId="2" borderId="0" xfId="0" applyNumberFormat="1" applyFill="1"/>
    <xf numFmtId="165" fontId="10" fillId="2" borderId="1" xfId="0" applyNumberFormat="1" applyFont="1" applyFill="1" applyBorder="1" applyAlignment="1">
      <alignment horizontal="right" vertical="center"/>
    </xf>
    <xf numFmtId="165" fontId="0" fillId="2" borderId="1" xfId="0" applyNumberFormat="1" applyFill="1" applyBorder="1"/>
    <xf numFmtId="0" fontId="12" fillId="2" borderId="0" xfId="0" applyFont="1" applyFill="1"/>
    <xf numFmtId="49" fontId="8" fillId="2" borderId="1" xfId="0" applyNumberFormat="1" applyFont="1" applyFill="1" applyBorder="1" applyAlignment="1" applyProtection="1">
      <alignment horizontal="center" vertical="center" wrapText="1"/>
    </xf>
    <xf numFmtId="4" fontId="4"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165" fontId="7" fillId="2" borderId="1" xfId="0" applyNumberFormat="1" applyFont="1" applyFill="1" applyBorder="1" applyAlignment="1">
      <alignment horizontal="right" vertical="center"/>
    </xf>
    <xf numFmtId="4" fontId="7" fillId="2" borderId="1" xfId="0" applyNumberFormat="1" applyFont="1" applyFill="1" applyBorder="1" applyAlignment="1">
      <alignment horizontal="right" vertical="center"/>
    </xf>
    <xf numFmtId="0" fontId="13"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1" fillId="2" borderId="0"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O217"/>
  <sheetViews>
    <sheetView showGridLines="0" tabSelected="1" topLeftCell="A7" workbookViewId="0">
      <selection activeCell="U36" sqref="U36"/>
    </sheetView>
  </sheetViews>
  <sheetFormatPr defaultRowHeight="12.75" customHeight="1" outlineLevelRow="7"/>
  <cols>
    <col min="1" max="1" width="15.7109375" style="2" customWidth="1"/>
    <col min="2" max="2" width="29.5703125" style="2" customWidth="1"/>
    <col min="3" max="4" width="10" style="2" customWidth="1"/>
    <col min="5" max="5" width="10.140625" style="2" customWidth="1"/>
    <col min="6" max="6" width="10.7109375" style="2" customWidth="1"/>
    <col min="7" max="7" width="10.5703125" style="2" customWidth="1"/>
    <col min="8" max="8" width="5.7109375" style="40" customWidth="1"/>
    <col min="9" max="9" width="10.5703125" style="2" customWidth="1"/>
    <col min="10" max="10" width="5.85546875" style="40" customWidth="1"/>
    <col min="11" max="11" width="11" style="2" customWidth="1"/>
    <col min="12" max="12" width="5" style="40" customWidth="1"/>
    <col min="13" max="13" width="10.85546875" style="2" customWidth="1"/>
    <col min="14" max="14" width="4.7109375" style="40" customWidth="1"/>
    <col min="15" max="15" width="10.140625" style="2" customWidth="1"/>
    <col min="16" max="16384" width="9.140625" style="2"/>
  </cols>
  <sheetData>
    <row r="1" spans="1:15" hidden="1">
      <c r="A1" s="53"/>
      <c r="B1" s="53"/>
      <c r="C1" s="53"/>
      <c r="D1" s="53"/>
      <c r="E1" s="53"/>
      <c r="F1" s="53"/>
      <c r="G1" s="53"/>
      <c r="H1" s="38"/>
      <c r="I1" s="1"/>
      <c r="J1" s="38"/>
    </row>
    <row r="2" spans="1:15" hidden="1">
      <c r="A2" s="3"/>
      <c r="B2" s="1"/>
      <c r="C2" s="1"/>
      <c r="D2" s="1"/>
      <c r="E2" s="1"/>
      <c r="F2" s="1"/>
      <c r="G2" s="1"/>
      <c r="H2" s="38"/>
      <c r="I2" s="1"/>
      <c r="J2" s="38"/>
    </row>
    <row r="3" spans="1:15" ht="14.25" hidden="1">
      <c r="A3" s="4"/>
      <c r="B3" s="5"/>
      <c r="C3" s="5"/>
      <c r="D3" s="5"/>
      <c r="E3" s="5"/>
      <c r="F3" s="5"/>
      <c r="G3" s="5"/>
      <c r="H3" s="39"/>
      <c r="I3" s="5"/>
      <c r="J3" s="39"/>
    </row>
    <row r="4" spans="1:15" ht="14.25" hidden="1">
      <c r="A4" s="6"/>
      <c r="B4" s="6"/>
      <c r="C4" s="6"/>
      <c r="D4" s="6"/>
      <c r="E4" s="6"/>
      <c r="F4" s="6"/>
      <c r="G4" s="6"/>
      <c r="H4" s="39"/>
      <c r="I4" s="5"/>
      <c r="J4" s="39"/>
    </row>
    <row r="5" spans="1:15" hidden="1">
      <c r="A5" s="52" t="s">
        <v>294</v>
      </c>
      <c r="B5" s="52"/>
      <c r="C5" s="52"/>
      <c r="D5" s="52"/>
      <c r="E5" s="52"/>
      <c r="F5" s="52"/>
      <c r="G5" s="52"/>
      <c r="H5" s="52"/>
      <c r="I5" s="52"/>
      <c r="J5" s="52"/>
      <c r="K5" s="52"/>
      <c r="L5" s="52"/>
      <c r="M5" s="52"/>
      <c r="N5" s="52"/>
      <c r="O5" s="52"/>
    </row>
    <row r="6" spans="1:15" hidden="1">
      <c r="A6" s="52"/>
      <c r="B6" s="52"/>
      <c r="C6" s="52"/>
      <c r="D6" s="52"/>
      <c r="E6" s="52"/>
      <c r="F6" s="52"/>
      <c r="G6" s="52"/>
      <c r="H6" s="52"/>
      <c r="I6" s="52"/>
      <c r="J6" s="52"/>
      <c r="K6" s="52"/>
      <c r="L6" s="52"/>
      <c r="M6" s="52"/>
      <c r="N6" s="52"/>
      <c r="O6" s="52"/>
    </row>
    <row r="7" spans="1:15">
      <c r="A7" s="52"/>
      <c r="B7" s="52"/>
      <c r="C7" s="52"/>
      <c r="D7" s="52"/>
      <c r="E7" s="52"/>
      <c r="F7" s="52"/>
      <c r="G7" s="52"/>
      <c r="H7" s="52"/>
      <c r="I7" s="52"/>
      <c r="J7" s="52"/>
      <c r="K7" s="52"/>
      <c r="L7" s="52"/>
      <c r="M7" s="52"/>
      <c r="N7" s="52"/>
      <c r="O7" s="52"/>
    </row>
    <row r="8" spans="1:15" ht="12" customHeight="1">
      <c r="A8" s="52"/>
      <c r="B8" s="52"/>
      <c r="C8" s="52"/>
      <c r="D8" s="52"/>
      <c r="E8" s="52"/>
      <c r="F8" s="52"/>
      <c r="G8" s="52"/>
      <c r="H8" s="52"/>
      <c r="I8" s="52"/>
      <c r="J8" s="52"/>
      <c r="K8" s="52"/>
      <c r="L8" s="52"/>
      <c r="M8" s="52"/>
      <c r="N8" s="52"/>
      <c r="O8" s="52"/>
    </row>
    <row r="9" spans="1:15" hidden="1">
      <c r="A9" s="54"/>
      <c r="B9" s="54"/>
      <c r="C9" s="54"/>
      <c r="D9" s="54"/>
      <c r="E9" s="54"/>
      <c r="F9" s="54"/>
      <c r="G9" s="54"/>
    </row>
    <row r="10" spans="1:15">
      <c r="A10" s="1"/>
      <c r="B10" s="1"/>
      <c r="C10" s="1"/>
      <c r="D10" s="1"/>
      <c r="E10" s="1"/>
      <c r="F10" s="1"/>
      <c r="G10" s="1"/>
      <c r="H10" s="38"/>
      <c r="I10" s="1"/>
      <c r="J10" s="38"/>
    </row>
    <row r="11" spans="1:15" ht="39.75" customHeight="1">
      <c r="A11" s="44" t="s">
        <v>0</v>
      </c>
      <c r="B11" s="44" t="s">
        <v>1</v>
      </c>
      <c r="C11" s="45" t="s">
        <v>295</v>
      </c>
      <c r="D11" s="44" t="s">
        <v>269</v>
      </c>
      <c r="E11" s="44" t="s">
        <v>270</v>
      </c>
      <c r="F11" s="46" t="s">
        <v>296</v>
      </c>
      <c r="G11" s="7" t="s">
        <v>297</v>
      </c>
      <c r="H11" s="51" t="s">
        <v>298</v>
      </c>
      <c r="I11" s="50"/>
      <c r="J11" s="49" t="s">
        <v>273</v>
      </c>
      <c r="K11" s="50"/>
      <c r="L11" s="49" t="s">
        <v>274</v>
      </c>
      <c r="M11" s="50"/>
      <c r="N11" s="51" t="s">
        <v>299</v>
      </c>
      <c r="O11" s="50"/>
    </row>
    <row r="12" spans="1:15">
      <c r="A12" s="7"/>
      <c r="B12" s="8"/>
      <c r="C12" s="8"/>
      <c r="D12" s="8"/>
      <c r="E12" s="8"/>
      <c r="F12" s="8"/>
      <c r="G12" s="8"/>
      <c r="H12" s="9" t="s">
        <v>271</v>
      </c>
      <c r="I12" s="10" t="s">
        <v>272</v>
      </c>
      <c r="J12" s="9" t="s">
        <v>271</v>
      </c>
      <c r="K12" s="10" t="s">
        <v>272</v>
      </c>
      <c r="L12" s="9" t="s">
        <v>271</v>
      </c>
      <c r="M12" s="10" t="s">
        <v>272</v>
      </c>
      <c r="N12" s="9" t="s">
        <v>271</v>
      </c>
      <c r="O12" s="10" t="s">
        <v>272</v>
      </c>
    </row>
    <row r="13" spans="1:15" ht="13.5">
      <c r="A13" s="24"/>
      <c r="B13" s="25" t="s">
        <v>275</v>
      </c>
      <c r="C13" s="26">
        <f>C14+C162</f>
        <v>254165510.71000004</v>
      </c>
      <c r="D13" s="26">
        <f>D14+D162</f>
        <v>297401399</v>
      </c>
      <c r="E13" s="26">
        <f>E14+E162</f>
        <v>337274580.96000004</v>
      </c>
      <c r="F13" s="26">
        <f>F14+F162</f>
        <v>262022453.53</v>
      </c>
      <c r="G13" s="27">
        <f>G14+G162</f>
        <v>249563091.79000002</v>
      </c>
      <c r="H13" s="41">
        <f>G13/C13*100</f>
        <v>98.18920399264897</v>
      </c>
      <c r="I13" s="11">
        <f>G13-C13</f>
        <v>-4602418.9200000167</v>
      </c>
      <c r="J13" s="41">
        <f>G13/D13*100</f>
        <v>83.91456550949178</v>
      </c>
      <c r="K13" s="11">
        <f>G13-D13</f>
        <v>-47838307.209999979</v>
      </c>
      <c r="L13" s="41">
        <f>G13/E13*100</f>
        <v>73.99404102131183</v>
      </c>
      <c r="M13" s="11">
        <f>G13-E13</f>
        <v>-87711489.170000017</v>
      </c>
      <c r="N13" s="41">
        <f>G13/F13*100</f>
        <v>95.244925932054343</v>
      </c>
      <c r="O13" s="11">
        <f>G13-F13</f>
        <v>-12459361.73999998</v>
      </c>
    </row>
    <row r="14" spans="1:15">
      <c r="A14" s="28" t="s">
        <v>2</v>
      </c>
      <c r="B14" s="29" t="s">
        <v>3</v>
      </c>
      <c r="C14" s="30">
        <f>C15+C76</f>
        <v>34356178.040000007</v>
      </c>
      <c r="D14" s="30">
        <f>D15+D76</f>
        <v>45764800</v>
      </c>
      <c r="E14" s="30">
        <f t="shared" ref="E14:G14" si="0">E15+E76</f>
        <v>47739979.980000004</v>
      </c>
      <c r="F14" s="30">
        <f t="shared" si="0"/>
        <v>35218388.649999999</v>
      </c>
      <c r="G14" s="20">
        <f t="shared" si="0"/>
        <v>35251405.649999999</v>
      </c>
      <c r="H14" s="41">
        <f t="shared" ref="H14:H15" si="1">G14/C14*100</f>
        <v>102.60572526128402</v>
      </c>
      <c r="I14" s="11">
        <f t="shared" ref="I14:I77" si="2">G14-C14</f>
        <v>895227.60999999195</v>
      </c>
      <c r="J14" s="41">
        <f t="shared" ref="J14:J77" si="3">G14/D14*100</f>
        <v>77.027334654581679</v>
      </c>
      <c r="K14" s="11">
        <f t="shared" ref="K14:K77" si="4">G14-D14</f>
        <v>-10513394.350000001</v>
      </c>
      <c r="L14" s="41">
        <f t="shared" ref="L14:L77" si="5">G14/E14*100</f>
        <v>73.840428221310688</v>
      </c>
      <c r="M14" s="11">
        <f t="shared" ref="M14:M77" si="6">G14-E14</f>
        <v>-12488574.330000006</v>
      </c>
      <c r="N14" s="41">
        <f t="shared" ref="N14:N77" si="7">G14/F14*100</f>
        <v>100.09374932035682</v>
      </c>
      <c r="O14" s="11">
        <f t="shared" ref="O14:O77" si="8">G14-F14</f>
        <v>33017</v>
      </c>
    </row>
    <row r="15" spans="1:15">
      <c r="A15" s="28"/>
      <c r="B15" s="29" t="s">
        <v>276</v>
      </c>
      <c r="C15" s="30">
        <f>C16+C36+C46+C59+C71</f>
        <v>16945986.600000001</v>
      </c>
      <c r="D15" s="30">
        <f>D16+D36+D46+D59+D71</f>
        <v>24690700</v>
      </c>
      <c r="E15" s="30">
        <f t="shared" ref="E15:G15" si="9">E16+E36+E46+E59+E71</f>
        <v>24690700</v>
      </c>
      <c r="F15" s="30">
        <f t="shared" si="9"/>
        <v>16083800</v>
      </c>
      <c r="G15" s="20">
        <f t="shared" si="9"/>
        <v>15565452.780000001</v>
      </c>
      <c r="H15" s="41">
        <f t="shared" si="1"/>
        <v>91.853328740387411</v>
      </c>
      <c r="I15" s="11">
        <f t="shared" si="2"/>
        <v>-1380533.8200000003</v>
      </c>
      <c r="J15" s="41">
        <f t="shared" si="3"/>
        <v>63.041763822005862</v>
      </c>
      <c r="K15" s="11">
        <f t="shared" si="4"/>
        <v>-9125247.2199999988</v>
      </c>
      <c r="L15" s="41">
        <f t="shared" si="5"/>
        <v>63.041763822005862</v>
      </c>
      <c r="M15" s="11">
        <f t="shared" si="6"/>
        <v>-9125247.2199999988</v>
      </c>
      <c r="N15" s="41">
        <f t="shared" si="7"/>
        <v>96.777209241597134</v>
      </c>
      <c r="O15" s="11">
        <f t="shared" si="8"/>
        <v>-518347.21999999881</v>
      </c>
    </row>
    <row r="16" spans="1:15" outlineLevel="1">
      <c r="A16" s="28" t="s">
        <v>4</v>
      </c>
      <c r="B16" s="29" t="s">
        <v>5</v>
      </c>
      <c r="C16" s="30">
        <f>C17</f>
        <v>9392402.7400000002</v>
      </c>
      <c r="D16" s="30">
        <f>D17</f>
        <v>11938000</v>
      </c>
      <c r="E16" s="30">
        <f t="shared" ref="E16:G16" si="10">E17</f>
        <v>11938000</v>
      </c>
      <c r="F16" s="30">
        <f t="shared" si="10"/>
        <v>9550200</v>
      </c>
      <c r="G16" s="20">
        <f t="shared" si="10"/>
        <v>9499129.5199999996</v>
      </c>
      <c r="H16" s="41">
        <f t="shared" ref="H16:H77" si="11">G16/C16*100</f>
        <v>101.13630966382516</v>
      </c>
      <c r="I16" s="11">
        <f t="shared" si="2"/>
        <v>106726.77999999933</v>
      </c>
      <c r="J16" s="41">
        <f t="shared" si="3"/>
        <v>79.57052705645836</v>
      </c>
      <c r="K16" s="11">
        <f t="shared" si="4"/>
        <v>-2438870.4800000004</v>
      </c>
      <c r="L16" s="41">
        <f t="shared" si="5"/>
        <v>79.57052705645836</v>
      </c>
      <c r="M16" s="11">
        <f t="shared" si="6"/>
        <v>-2438870.4800000004</v>
      </c>
      <c r="N16" s="41">
        <f t="shared" si="7"/>
        <v>99.465241775041363</v>
      </c>
      <c r="O16" s="11">
        <f t="shared" si="8"/>
        <v>-51070.480000000447</v>
      </c>
    </row>
    <row r="17" spans="1:15" s="43" customFormat="1" outlineLevel="2" collapsed="1">
      <c r="A17" s="32" t="s">
        <v>6</v>
      </c>
      <c r="B17" s="35" t="s">
        <v>7</v>
      </c>
      <c r="C17" s="34">
        <v>9392402.7400000002</v>
      </c>
      <c r="D17" s="34">
        <v>11938000</v>
      </c>
      <c r="E17" s="34">
        <v>11938000</v>
      </c>
      <c r="F17" s="34">
        <v>9550200</v>
      </c>
      <c r="G17" s="34">
        <v>9499129.5199999996</v>
      </c>
      <c r="H17" s="47">
        <f t="shared" si="11"/>
        <v>101.13630966382516</v>
      </c>
      <c r="I17" s="48">
        <f t="shared" si="2"/>
        <v>106726.77999999933</v>
      </c>
      <c r="J17" s="47">
        <f t="shared" si="3"/>
        <v>79.57052705645836</v>
      </c>
      <c r="K17" s="48">
        <f t="shared" si="4"/>
        <v>-2438870.4800000004</v>
      </c>
      <c r="L17" s="47">
        <f t="shared" si="5"/>
        <v>79.57052705645836</v>
      </c>
      <c r="M17" s="48">
        <f t="shared" si="6"/>
        <v>-2438870.4800000004</v>
      </c>
      <c r="N17" s="47">
        <f t="shared" si="7"/>
        <v>99.465241775041363</v>
      </c>
      <c r="O17" s="48">
        <f t="shared" si="8"/>
        <v>-51070.480000000447</v>
      </c>
    </row>
    <row r="18" spans="1:15" ht="102" hidden="1" outlineLevel="3">
      <c r="A18" s="28" t="s">
        <v>8</v>
      </c>
      <c r="B18" s="29" t="s">
        <v>9</v>
      </c>
      <c r="C18" s="30">
        <v>11814000</v>
      </c>
      <c r="D18" s="30">
        <v>11814000</v>
      </c>
      <c r="E18" s="30">
        <v>11814000</v>
      </c>
      <c r="F18" s="30">
        <v>2648000</v>
      </c>
      <c r="G18" s="20">
        <v>2789110.7</v>
      </c>
      <c r="H18" s="41">
        <f t="shared" si="11"/>
        <v>23.608521245979347</v>
      </c>
      <c r="I18" s="11">
        <f t="shared" si="2"/>
        <v>-9024889.3000000007</v>
      </c>
      <c r="J18" s="41">
        <f t="shared" si="3"/>
        <v>23.608521245979347</v>
      </c>
      <c r="K18" s="11">
        <f t="shared" si="4"/>
        <v>-9024889.3000000007</v>
      </c>
      <c r="L18" s="41">
        <f t="shared" si="5"/>
        <v>23.608521245979347</v>
      </c>
      <c r="M18" s="11">
        <f t="shared" si="6"/>
        <v>-9024889.3000000007</v>
      </c>
      <c r="N18" s="41">
        <f t="shared" si="7"/>
        <v>105.32895392749246</v>
      </c>
      <c r="O18" s="11">
        <f t="shared" si="8"/>
        <v>141110.70000000019</v>
      </c>
    </row>
    <row r="19" spans="1:15" ht="140.25" hidden="1" outlineLevel="4">
      <c r="A19" s="28" t="s">
        <v>10</v>
      </c>
      <c r="B19" s="31" t="s">
        <v>11</v>
      </c>
      <c r="C19" s="30">
        <v>11814000</v>
      </c>
      <c r="D19" s="30">
        <v>11814000</v>
      </c>
      <c r="E19" s="30">
        <v>11814000</v>
      </c>
      <c r="F19" s="30">
        <v>2648000</v>
      </c>
      <c r="G19" s="20">
        <v>2698209.4</v>
      </c>
      <c r="H19" s="41">
        <f t="shared" si="11"/>
        <v>22.839084137464024</v>
      </c>
      <c r="I19" s="11">
        <f t="shared" si="2"/>
        <v>-9115790.5999999996</v>
      </c>
      <c r="J19" s="41">
        <f t="shared" si="3"/>
        <v>22.839084137464024</v>
      </c>
      <c r="K19" s="11">
        <f t="shared" si="4"/>
        <v>-9115790.5999999996</v>
      </c>
      <c r="L19" s="41">
        <f t="shared" si="5"/>
        <v>22.839084137464024</v>
      </c>
      <c r="M19" s="11">
        <f t="shared" si="6"/>
        <v>-9115790.5999999996</v>
      </c>
      <c r="N19" s="41">
        <f t="shared" si="7"/>
        <v>101.8961253776435</v>
      </c>
      <c r="O19" s="11">
        <f t="shared" si="8"/>
        <v>50209.399999999907</v>
      </c>
    </row>
    <row r="20" spans="1:15" ht="127.5" hidden="1" outlineLevel="7">
      <c r="A20" s="32" t="s">
        <v>10</v>
      </c>
      <c r="B20" s="33" t="s">
        <v>11</v>
      </c>
      <c r="C20" s="34">
        <v>11814000</v>
      </c>
      <c r="D20" s="34">
        <v>11814000</v>
      </c>
      <c r="E20" s="34">
        <v>11814000</v>
      </c>
      <c r="F20" s="34">
        <v>2648000</v>
      </c>
      <c r="G20" s="20">
        <v>2698209.4</v>
      </c>
      <c r="H20" s="41">
        <f t="shared" si="11"/>
        <v>22.839084137464024</v>
      </c>
      <c r="I20" s="11">
        <f t="shared" si="2"/>
        <v>-9115790.5999999996</v>
      </c>
      <c r="J20" s="41">
        <f t="shared" si="3"/>
        <v>22.839084137464024</v>
      </c>
      <c r="K20" s="11">
        <f t="shared" si="4"/>
        <v>-9115790.5999999996</v>
      </c>
      <c r="L20" s="41">
        <f t="shared" si="5"/>
        <v>22.839084137464024</v>
      </c>
      <c r="M20" s="11">
        <f t="shared" si="6"/>
        <v>-9115790.5999999996</v>
      </c>
      <c r="N20" s="41">
        <f t="shared" si="7"/>
        <v>101.8961253776435</v>
      </c>
      <c r="O20" s="11">
        <f t="shared" si="8"/>
        <v>50209.399999999907</v>
      </c>
    </row>
    <row r="21" spans="1:15" ht="114.75" hidden="1" outlineLevel="4">
      <c r="A21" s="28" t="s">
        <v>12</v>
      </c>
      <c r="B21" s="31" t="s">
        <v>13</v>
      </c>
      <c r="C21" s="30">
        <v>0</v>
      </c>
      <c r="D21" s="30">
        <v>0</v>
      </c>
      <c r="E21" s="30">
        <v>0</v>
      </c>
      <c r="F21" s="30">
        <v>0</v>
      </c>
      <c r="G21" s="20">
        <v>82728.91</v>
      </c>
      <c r="H21" s="41" t="e">
        <f t="shared" si="11"/>
        <v>#DIV/0!</v>
      </c>
      <c r="I21" s="11">
        <f t="shared" si="2"/>
        <v>82728.91</v>
      </c>
      <c r="J21" s="41" t="e">
        <f t="shared" si="3"/>
        <v>#DIV/0!</v>
      </c>
      <c r="K21" s="11">
        <f t="shared" si="4"/>
        <v>82728.91</v>
      </c>
      <c r="L21" s="41" t="e">
        <f t="shared" si="5"/>
        <v>#DIV/0!</v>
      </c>
      <c r="M21" s="11">
        <f t="shared" si="6"/>
        <v>82728.91</v>
      </c>
      <c r="N21" s="41" t="e">
        <f t="shared" si="7"/>
        <v>#DIV/0!</v>
      </c>
      <c r="O21" s="11">
        <f t="shared" si="8"/>
        <v>82728.91</v>
      </c>
    </row>
    <row r="22" spans="1:15" ht="102" hidden="1" outlineLevel="7">
      <c r="A22" s="32" t="s">
        <v>12</v>
      </c>
      <c r="B22" s="33" t="s">
        <v>13</v>
      </c>
      <c r="C22" s="34">
        <v>0</v>
      </c>
      <c r="D22" s="34">
        <v>0</v>
      </c>
      <c r="E22" s="34">
        <v>0</v>
      </c>
      <c r="F22" s="34">
        <v>0</v>
      </c>
      <c r="G22" s="20">
        <v>82728.91</v>
      </c>
      <c r="H22" s="41" t="e">
        <f t="shared" si="11"/>
        <v>#DIV/0!</v>
      </c>
      <c r="I22" s="11">
        <f t="shared" si="2"/>
        <v>82728.91</v>
      </c>
      <c r="J22" s="41" t="e">
        <f t="shared" si="3"/>
        <v>#DIV/0!</v>
      </c>
      <c r="K22" s="11">
        <f t="shared" si="4"/>
        <v>82728.91</v>
      </c>
      <c r="L22" s="41" t="e">
        <f t="shared" si="5"/>
        <v>#DIV/0!</v>
      </c>
      <c r="M22" s="11">
        <f t="shared" si="6"/>
        <v>82728.91</v>
      </c>
      <c r="N22" s="41" t="e">
        <f t="shared" si="7"/>
        <v>#DIV/0!</v>
      </c>
      <c r="O22" s="11">
        <f t="shared" si="8"/>
        <v>82728.91</v>
      </c>
    </row>
    <row r="23" spans="1:15" ht="153" hidden="1" outlineLevel="4">
      <c r="A23" s="28" t="s">
        <v>14</v>
      </c>
      <c r="B23" s="31" t="s">
        <v>15</v>
      </c>
      <c r="C23" s="30">
        <v>0</v>
      </c>
      <c r="D23" s="30">
        <v>0</v>
      </c>
      <c r="E23" s="30">
        <v>0</v>
      </c>
      <c r="F23" s="30">
        <v>0</v>
      </c>
      <c r="G23" s="20">
        <v>8172.39</v>
      </c>
      <c r="H23" s="41" t="e">
        <f t="shared" si="11"/>
        <v>#DIV/0!</v>
      </c>
      <c r="I23" s="11">
        <f t="shared" si="2"/>
        <v>8172.39</v>
      </c>
      <c r="J23" s="41" t="e">
        <f t="shared" si="3"/>
        <v>#DIV/0!</v>
      </c>
      <c r="K23" s="11">
        <f t="shared" si="4"/>
        <v>8172.39</v>
      </c>
      <c r="L23" s="41" t="e">
        <f t="shared" si="5"/>
        <v>#DIV/0!</v>
      </c>
      <c r="M23" s="11">
        <f t="shared" si="6"/>
        <v>8172.39</v>
      </c>
      <c r="N23" s="41" t="e">
        <f t="shared" si="7"/>
        <v>#DIV/0!</v>
      </c>
      <c r="O23" s="11">
        <f t="shared" si="8"/>
        <v>8172.39</v>
      </c>
    </row>
    <row r="24" spans="1:15" ht="127.5" hidden="1" outlineLevel="7">
      <c r="A24" s="32" t="s">
        <v>14</v>
      </c>
      <c r="B24" s="33" t="s">
        <v>15</v>
      </c>
      <c r="C24" s="34">
        <v>0</v>
      </c>
      <c r="D24" s="34">
        <v>0</v>
      </c>
      <c r="E24" s="34">
        <v>0</v>
      </c>
      <c r="F24" s="34">
        <v>0</v>
      </c>
      <c r="G24" s="20">
        <v>8172.39</v>
      </c>
      <c r="H24" s="41" t="e">
        <f t="shared" si="11"/>
        <v>#DIV/0!</v>
      </c>
      <c r="I24" s="11">
        <f t="shared" si="2"/>
        <v>8172.39</v>
      </c>
      <c r="J24" s="41" t="e">
        <f t="shared" si="3"/>
        <v>#DIV/0!</v>
      </c>
      <c r="K24" s="11">
        <f t="shared" si="4"/>
        <v>8172.39</v>
      </c>
      <c r="L24" s="41" t="e">
        <f t="shared" si="5"/>
        <v>#DIV/0!</v>
      </c>
      <c r="M24" s="11">
        <f t="shared" si="6"/>
        <v>8172.39</v>
      </c>
      <c r="N24" s="41" t="e">
        <f t="shared" si="7"/>
        <v>#DIV/0!</v>
      </c>
      <c r="O24" s="11">
        <f t="shared" si="8"/>
        <v>8172.39</v>
      </c>
    </row>
    <row r="25" spans="1:15" ht="140.25" hidden="1" outlineLevel="3">
      <c r="A25" s="28" t="s">
        <v>16</v>
      </c>
      <c r="B25" s="31" t="s">
        <v>17</v>
      </c>
      <c r="C25" s="30">
        <v>30000</v>
      </c>
      <c r="D25" s="30">
        <v>30000</v>
      </c>
      <c r="E25" s="30">
        <v>30000</v>
      </c>
      <c r="F25" s="30">
        <v>7500</v>
      </c>
      <c r="G25" s="20">
        <v>9883.35</v>
      </c>
      <c r="H25" s="41">
        <f t="shared" si="11"/>
        <v>32.944499999999998</v>
      </c>
      <c r="I25" s="11">
        <f t="shared" si="2"/>
        <v>-20116.650000000001</v>
      </c>
      <c r="J25" s="41">
        <f t="shared" si="3"/>
        <v>32.944499999999998</v>
      </c>
      <c r="K25" s="11">
        <f t="shared" si="4"/>
        <v>-20116.650000000001</v>
      </c>
      <c r="L25" s="41">
        <f t="shared" si="5"/>
        <v>32.944499999999998</v>
      </c>
      <c r="M25" s="11">
        <f t="shared" si="6"/>
        <v>-20116.650000000001</v>
      </c>
      <c r="N25" s="41">
        <f t="shared" si="7"/>
        <v>131.77799999999999</v>
      </c>
      <c r="O25" s="11">
        <f t="shared" si="8"/>
        <v>2383.3500000000004</v>
      </c>
    </row>
    <row r="26" spans="1:15" ht="178.5" hidden="1" outlineLevel="4">
      <c r="A26" s="28" t="s">
        <v>18</v>
      </c>
      <c r="B26" s="31" t="s">
        <v>19</v>
      </c>
      <c r="C26" s="30">
        <v>30000</v>
      </c>
      <c r="D26" s="30">
        <v>30000</v>
      </c>
      <c r="E26" s="30">
        <v>30000</v>
      </c>
      <c r="F26" s="30">
        <v>7500</v>
      </c>
      <c r="G26" s="20">
        <v>9073.35</v>
      </c>
      <c r="H26" s="41">
        <f t="shared" si="11"/>
        <v>30.244500000000002</v>
      </c>
      <c r="I26" s="11">
        <f t="shared" si="2"/>
        <v>-20926.650000000001</v>
      </c>
      <c r="J26" s="41">
        <f t="shared" si="3"/>
        <v>30.244500000000002</v>
      </c>
      <c r="K26" s="11">
        <f t="shared" si="4"/>
        <v>-20926.650000000001</v>
      </c>
      <c r="L26" s="41">
        <f t="shared" si="5"/>
        <v>30.244500000000002</v>
      </c>
      <c r="M26" s="11">
        <f t="shared" si="6"/>
        <v>-20926.650000000001</v>
      </c>
      <c r="N26" s="41">
        <f t="shared" si="7"/>
        <v>120.97800000000001</v>
      </c>
      <c r="O26" s="11">
        <f t="shared" si="8"/>
        <v>1573.3500000000004</v>
      </c>
    </row>
    <row r="27" spans="1:15" ht="178.5" hidden="1" outlineLevel="7">
      <c r="A27" s="32" t="s">
        <v>18</v>
      </c>
      <c r="B27" s="33" t="s">
        <v>19</v>
      </c>
      <c r="C27" s="34">
        <v>30000</v>
      </c>
      <c r="D27" s="34">
        <v>30000</v>
      </c>
      <c r="E27" s="34">
        <v>30000</v>
      </c>
      <c r="F27" s="34">
        <v>7500</v>
      </c>
      <c r="G27" s="20">
        <v>9073.35</v>
      </c>
      <c r="H27" s="41">
        <f t="shared" si="11"/>
        <v>30.244500000000002</v>
      </c>
      <c r="I27" s="11">
        <f t="shared" si="2"/>
        <v>-20926.650000000001</v>
      </c>
      <c r="J27" s="41">
        <f t="shared" si="3"/>
        <v>30.244500000000002</v>
      </c>
      <c r="K27" s="11">
        <f t="shared" si="4"/>
        <v>-20926.650000000001</v>
      </c>
      <c r="L27" s="41">
        <f t="shared" si="5"/>
        <v>30.244500000000002</v>
      </c>
      <c r="M27" s="11">
        <f t="shared" si="6"/>
        <v>-20926.650000000001</v>
      </c>
      <c r="N27" s="41">
        <f t="shared" si="7"/>
        <v>120.97800000000001</v>
      </c>
      <c r="O27" s="11">
        <f t="shared" si="8"/>
        <v>1573.3500000000004</v>
      </c>
    </row>
    <row r="28" spans="1:15" ht="191.25" hidden="1" outlineLevel="4">
      <c r="A28" s="28" t="s">
        <v>20</v>
      </c>
      <c r="B28" s="31" t="s">
        <v>21</v>
      </c>
      <c r="C28" s="30">
        <v>0</v>
      </c>
      <c r="D28" s="30">
        <v>0</v>
      </c>
      <c r="E28" s="30">
        <v>0</v>
      </c>
      <c r="F28" s="30">
        <v>0</v>
      </c>
      <c r="G28" s="20">
        <v>810</v>
      </c>
      <c r="H28" s="41" t="e">
        <f t="shared" si="11"/>
        <v>#DIV/0!</v>
      </c>
      <c r="I28" s="11">
        <f t="shared" si="2"/>
        <v>810</v>
      </c>
      <c r="J28" s="41" t="e">
        <f t="shared" si="3"/>
        <v>#DIV/0!</v>
      </c>
      <c r="K28" s="11">
        <f t="shared" si="4"/>
        <v>810</v>
      </c>
      <c r="L28" s="41" t="e">
        <f t="shared" si="5"/>
        <v>#DIV/0!</v>
      </c>
      <c r="M28" s="11">
        <f t="shared" si="6"/>
        <v>810</v>
      </c>
      <c r="N28" s="41" t="e">
        <f t="shared" si="7"/>
        <v>#DIV/0!</v>
      </c>
      <c r="O28" s="11">
        <f t="shared" si="8"/>
        <v>810</v>
      </c>
    </row>
    <row r="29" spans="1:15" ht="178.5" hidden="1" outlineLevel="7">
      <c r="A29" s="32" t="s">
        <v>20</v>
      </c>
      <c r="B29" s="33" t="s">
        <v>21</v>
      </c>
      <c r="C29" s="34">
        <v>0</v>
      </c>
      <c r="D29" s="34">
        <v>0</v>
      </c>
      <c r="E29" s="34">
        <v>0</v>
      </c>
      <c r="F29" s="34">
        <v>0</v>
      </c>
      <c r="G29" s="20">
        <v>810</v>
      </c>
      <c r="H29" s="41" t="e">
        <f t="shared" si="11"/>
        <v>#DIV/0!</v>
      </c>
      <c r="I29" s="11">
        <f t="shared" si="2"/>
        <v>810</v>
      </c>
      <c r="J29" s="41" t="e">
        <f t="shared" si="3"/>
        <v>#DIV/0!</v>
      </c>
      <c r="K29" s="11">
        <f t="shared" si="4"/>
        <v>810</v>
      </c>
      <c r="L29" s="41" t="e">
        <f t="shared" si="5"/>
        <v>#DIV/0!</v>
      </c>
      <c r="M29" s="11">
        <f t="shared" si="6"/>
        <v>810</v>
      </c>
      <c r="N29" s="41" t="e">
        <f t="shared" si="7"/>
        <v>#DIV/0!</v>
      </c>
      <c r="O29" s="11">
        <f t="shared" si="8"/>
        <v>810</v>
      </c>
    </row>
    <row r="30" spans="1:15" ht="63.75" hidden="1" outlineLevel="3">
      <c r="A30" s="28" t="s">
        <v>22</v>
      </c>
      <c r="B30" s="29" t="s">
        <v>23</v>
      </c>
      <c r="C30" s="30">
        <v>89000</v>
      </c>
      <c r="D30" s="30">
        <v>89000</v>
      </c>
      <c r="E30" s="30">
        <v>89000</v>
      </c>
      <c r="F30" s="30">
        <v>22000</v>
      </c>
      <c r="G30" s="20">
        <v>10265.129999999999</v>
      </c>
      <c r="H30" s="41">
        <f t="shared" si="11"/>
        <v>11.533853932584268</v>
      </c>
      <c r="I30" s="11">
        <f t="shared" si="2"/>
        <v>-78734.87</v>
      </c>
      <c r="J30" s="41">
        <f t="shared" si="3"/>
        <v>11.533853932584268</v>
      </c>
      <c r="K30" s="11">
        <f t="shared" si="4"/>
        <v>-78734.87</v>
      </c>
      <c r="L30" s="41">
        <f t="shared" si="5"/>
        <v>11.533853932584268</v>
      </c>
      <c r="M30" s="11">
        <f t="shared" si="6"/>
        <v>-78734.87</v>
      </c>
      <c r="N30" s="41">
        <f t="shared" si="7"/>
        <v>46.659681818181816</v>
      </c>
      <c r="O30" s="11">
        <f t="shared" si="8"/>
        <v>-11734.87</v>
      </c>
    </row>
    <row r="31" spans="1:15" ht="102" hidden="1" outlineLevel="4">
      <c r="A31" s="28" t="s">
        <v>24</v>
      </c>
      <c r="B31" s="29" t="s">
        <v>25</v>
      </c>
      <c r="C31" s="30">
        <v>89000</v>
      </c>
      <c r="D31" s="30">
        <v>89000</v>
      </c>
      <c r="E31" s="30">
        <v>89000</v>
      </c>
      <c r="F31" s="30">
        <v>22000</v>
      </c>
      <c r="G31" s="20">
        <v>10265.129999999999</v>
      </c>
      <c r="H31" s="41">
        <f t="shared" si="11"/>
        <v>11.533853932584268</v>
      </c>
      <c r="I31" s="11">
        <f t="shared" si="2"/>
        <v>-78734.87</v>
      </c>
      <c r="J31" s="41">
        <f t="shared" si="3"/>
        <v>11.533853932584268</v>
      </c>
      <c r="K31" s="11">
        <f t="shared" si="4"/>
        <v>-78734.87</v>
      </c>
      <c r="L31" s="41">
        <f t="shared" si="5"/>
        <v>11.533853932584268</v>
      </c>
      <c r="M31" s="11">
        <f t="shared" si="6"/>
        <v>-78734.87</v>
      </c>
      <c r="N31" s="41">
        <f t="shared" si="7"/>
        <v>46.659681818181816</v>
      </c>
      <c r="O31" s="11">
        <f t="shared" si="8"/>
        <v>-11734.87</v>
      </c>
    </row>
    <row r="32" spans="1:15" ht="89.25" hidden="1" outlineLevel="7">
      <c r="A32" s="32" t="s">
        <v>24</v>
      </c>
      <c r="B32" s="35" t="s">
        <v>25</v>
      </c>
      <c r="C32" s="34">
        <v>89000</v>
      </c>
      <c r="D32" s="34">
        <v>89000</v>
      </c>
      <c r="E32" s="34">
        <v>89000</v>
      </c>
      <c r="F32" s="34">
        <v>22000</v>
      </c>
      <c r="G32" s="20">
        <v>10265.129999999999</v>
      </c>
      <c r="H32" s="41">
        <f t="shared" si="11"/>
        <v>11.533853932584268</v>
      </c>
      <c r="I32" s="11">
        <f t="shared" si="2"/>
        <v>-78734.87</v>
      </c>
      <c r="J32" s="41">
        <f t="shared" si="3"/>
        <v>11.533853932584268</v>
      </c>
      <c r="K32" s="11">
        <f t="shared" si="4"/>
        <v>-78734.87</v>
      </c>
      <c r="L32" s="41">
        <f t="shared" si="5"/>
        <v>11.533853932584268</v>
      </c>
      <c r="M32" s="11">
        <f t="shared" si="6"/>
        <v>-78734.87</v>
      </c>
      <c r="N32" s="41">
        <f t="shared" si="7"/>
        <v>46.659681818181816</v>
      </c>
      <c r="O32" s="11">
        <f t="shared" si="8"/>
        <v>-11734.87</v>
      </c>
    </row>
    <row r="33" spans="1:15" ht="127.5" hidden="1" outlineLevel="3">
      <c r="A33" s="28" t="s">
        <v>26</v>
      </c>
      <c r="B33" s="31" t="s">
        <v>27</v>
      </c>
      <c r="C33" s="30">
        <v>5000</v>
      </c>
      <c r="D33" s="30">
        <v>5000</v>
      </c>
      <c r="E33" s="30">
        <v>5000</v>
      </c>
      <c r="F33" s="30">
        <v>1200</v>
      </c>
      <c r="G33" s="20">
        <v>0</v>
      </c>
      <c r="H33" s="41">
        <f t="shared" si="11"/>
        <v>0</v>
      </c>
      <c r="I33" s="11">
        <f t="shared" si="2"/>
        <v>-5000</v>
      </c>
      <c r="J33" s="41">
        <f t="shared" si="3"/>
        <v>0</v>
      </c>
      <c r="K33" s="11">
        <f t="shared" si="4"/>
        <v>-5000</v>
      </c>
      <c r="L33" s="41">
        <f t="shared" si="5"/>
        <v>0</v>
      </c>
      <c r="M33" s="11">
        <f t="shared" si="6"/>
        <v>-5000</v>
      </c>
      <c r="N33" s="41">
        <f t="shared" si="7"/>
        <v>0</v>
      </c>
      <c r="O33" s="11">
        <f t="shared" si="8"/>
        <v>-1200</v>
      </c>
    </row>
    <row r="34" spans="1:15" ht="165.75" hidden="1" outlineLevel="4">
      <c r="A34" s="28" t="s">
        <v>28</v>
      </c>
      <c r="B34" s="31" t="s">
        <v>29</v>
      </c>
      <c r="C34" s="30">
        <v>5000</v>
      </c>
      <c r="D34" s="30">
        <v>5000</v>
      </c>
      <c r="E34" s="30">
        <v>5000</v>
      </c>
      <c r="F34" s="30">
        <v>1200</v>
      </c>
      <c r="G34" s="20">
        <v>0</v>
      </c>
      <c r="H34" s="41">
        <f t="shared" si="11"/>
        <v>0</v>
      </c>
      <c r="I34" s="11">
        <f t="shared" si="2"/>
        <v>-5000</v>
      </c>
      <c r="J34" s="41">
        <f t="shared" si="3"/>
        <v>0</v>
      </c>
      <c r="K34" s="11">
        <f t="shared" si="4"/>
        <v>-5000</v>
      </c>
      <c r="L34" s="41">
        <f t="shared" si="5"/>
        <v>0</v>
      </c>
      <c r="M34" s="11">
        <f t="shared" si="6"/>
        <v>-5000</v>
      </c>
      <c r="N34" s="41">
        <f t="shared" si="7"/>
        <v>0</v>
      </c>
      <c r="O34" s="11">
        <f t="shared" si="8"/>
        <v>-1200</v>
      </c>
    </row>
    <row r="35" spans="1:15" ht="140.25" hidden="1" outlineLevel="7">
      <c r="A35" s="32" t="s">
        <v>28</v>
      </c>
      <c r="B35" s="33" t="s">
        <v>29</v>
      </c>
      <c r="C35" s="34">
        <v>5000</v>
      </c>
      <c r="D35" s="34">
        <v>5000</v>
      </c>
      <c r="E35" s="34">
        <v>5000</v>
      </c>
      <c r="F35" s="34">
        <v>1200</v>
      </c>
      <c r="G35" s="20">
        <v>0</v>
      </c>
      <c r="H35" s="41">
        <f t="shared" si="11"/>
        <v>0</v>
      </c>
      <c r="I35" s="11">
        <f t="shared" si="2"/>
        <v>-5000</v>
      </c>
      <c r="J35" s="41">
        <f t="shared" si="3"/>
        <v>0</v>
      </c>
      <c r="K35" s="11">
        <f t="shared" si="4"/>
        <v>-5000</v>
      </c>
      <c r="L35" s="41">
        <f t="shared" si="5"/>
        <v>0</v>
      </c>
      <c r="M35" s="11">
        <f t="shared" si="6"/>
        <v>-5000</v>
      </c>
      <c r="N35" s="41">
        <f t="shared" si="7"/>
        <v>0</v>
      </c>
      <c r="O35" s="11">
        <f t="shared" si="8"/>
        <v>-1200</v>
      </c>
    </row>
    <row r="36" spans="1:15" ht="38.25" outlineLevel="1" collapsed="1">
      <c r="A36" s="28" t="s">
        <v>30</v>
      </c>
      <c r="B36" s="29" t="s">
        <v>31</v>
      </c>
      <c r="C36" s="30">
        <v>2947174.6</v>
      </c>
      <c r="D36" s="30">
        <v>2961200</v>
      </c>
      <c r="E36" s="30">
        <v>2961200</v>
      </c>
      <c r="F36" s="30">
        <v>2220600</v>
      </c>
      <c r="G36" s="20">
        <v>2360428.4</v>
      </c>
      <c r="H36" s="41">
        <f t="shared" si="11"/>
        <v>80.09123042794954</v>
      </c>
      <c r="I36" s="11">
        <f t="shared" si="2"/>
        <v>-586746.20000000019</v>
      </c>
      <c r="J36" s="41">
        <f t="shared" si="3"/>
        <v>79.711887072808324</v>
      </c>
      <c r="K36" s="11">
        <f t="shared" si="4"/>
        <v>-600771.60000000009</v>
      </c>
      <c r="L36" s="41">
        <f t="shared" si="5"/>
        <v>79.711887072808324</v>
      </c>
      <c r="M36" s="11">
        <f t="shared" si="6"/>
        <v>-600771.60000000009</v>
      </c>
      <c r="N36" s="41">
        <f t="shared" si="7"/>
        <v>106.29687471854454</v>
      </c>
      <c r="O36" s="11">
        <f t="shared" si="8"/>
        <v>139828.39999999991</v>
      </c>
    </row>
    <row r="37" spans="1:15" ht="38.25" hidden="1" outlineLevel="2">
      <c r="A37" s="28" t="s">
        <v>32</v>
      </c>
      <c r="B37" s="29" t="s">
        <v>33</v>
      </c>
      <c r="C37" s="30">
        <v>2961200</v>
      </c>
      <c r="D37" s="30">
        <v>2961200</v>
      </c>
      <c r="E37" s="30">
        <v>2961200</v>
      </c>
      <c r="F37" s="30">
        <v>739500</v>
      </c>
      <c r="G37" s="20">
        <v>743422.6</v>
      </c>
      <c r="H37" s="41">
        <f t="shared" si="11"/>
        <v>25.105450493043357</v>
      </c>
      <c r="I37" s="11">
        <f t="shared" si="2"/>
        <v>-2217777.4</v>
      </c>
      <c r="J37" s="41">
        <f t="shared" si="3"/>
        <v>25.105450493043357</v>
      </c>
      <c r="K37" s="11">
        <f t="shared" si="4"/>
        <v>-2217777.4</v>
      </c>
      <c r="L37" s="41">
        <f t="shared" si="5"/>
        <v>25.105450493043357</v>
      </c>
      <c r="M37" s="11">
        <f t="shared" si="6"/>
        <v>-2217777.4</v>
      </c>
      <c r="N37" s="41">
        <f t="shared" si="7"/>
        <v>100.53043948613929</v>
      </c>
      <c r="O37" s="11">
        <f t="shared" si="8"/>
        <v>3922.5999999999767</v>
      </c>
    </row>
    <row r="38" spans="1:15" ht="102" hidden="1" outlineLevel="3">
      <c r="A38" s="28" t="s">
        <v>34</v>
      </c>
      <c r="B38" s="29" t="s">
        <v>35</v>
      </c>
      <c r="C38" s="30">
        <v>1122300</v>
      </c>
      <c r="D38" s="30">
        <v>1122300</v>
      </c>
      <c r="E38" s="30">
        <v>1122300</v>
      </c>
      <c r="F38" s="30">
        <v>280500</v>
      </c>
      <c r="G38" s="20">
        <v>276484.47999999998</v>
      </c>
      <c r="H38" s="41">
        <f t="shared" si="11"/>
        <v>24.635523478570789</v>
      </c>
      <c r="I38" s="11">
        <f t="shared" si="2"/>
        <v>-845815.52</v>
      </c>
      <c r="J38" s="41">
        <f t="shared" si="3"/>
        <v>24.635523478570789</v>
      </c>
      <c r="K38" s="11">
        <f t="shared" si="4"/>
        <v>-845815.52</v>
      </c>
      <c r="L38" s="41">
        <f t="shared" si="5"/>
        <v>24.635523478570789</v>
      </c>
      <c r="M38" s="11">
        <f t="shared" si="6"/>
        <v>-845815.52</v>
      </c>
      <c r="N38" s="41">
        <f t="shared" si="7"/>
        <v>98.568442067736186</v>
      </c>
      <c r="O38" s="11">
        <f t="shared" si="8"/>
        <v>-4015.5200000000186</v>
      </c>
    </row>
    <row r="39" spans="1:15" ht="76.5" hidden="1" outlineLevel="7">
      <c r="A39" s="32" t="s">
        <v>34</v>
      </c>
      <c r="B39" s="35" t="s">
        <v>35</v>
      </c>
      <c r="C39" s="34">
        <v>1122300</v>
      </c>
      <c r="D39" s="34">
        <v>1122300</v>
      </c>
      <c r="E39" s="34">
        <v>1122300</v>
      </c>
      <c r="F39" s="34">
        <v>280500</v>
      </c>
      <c r="G39" s="20">
        <v>276484.47999999998</v>
      </c>
      <c r="H39" s="41">
        <f t="shared" si="11"/>
        <v>24.635523478570789</v>
      </c>
      <c r="I39" s="11">
        <f t="shared" si="2"/>
        <v>-845815.52</v>
      </c>
      <c r="J39" s="41">
        <f t="shared" si="3"/>
        <v>24.635523478570789</v>
      </c>
      <c r="K39" s="11">
        <f t="shared" si="4"/>
        <v>-845815.52</v>
      </c>
      <c r="L39" s="41">
        <f t="shared" si="5"/>
        <v>24.635523478570789</v>
      </c>
      <c r="M39" s="11">
        <f t="shared" si="6"/>
        <v>-845815.52</v>
      </c>
      <c r="N39" s="41">
        <f t="shared" si="7"/>
        <v>98.568442067736186</v>
      </c>
      <c r="O39" s="11">
        <f t="shared" si="8"/>
        <v>-4015.5200000000186</v>
      </c>
    </row>
    <row r="40" spans="1:15" ht="127.5" hidden="1" outlineLevel="3">
      <c r="A40" s="28" t="s">
        <v>36</v>
      </c>
      <c r="B40" s="31" t="s">
        <v>37</v>
      </c>
      <c r="C40" s="30">
        <v>16200</v>
      </c>
      <c r="D40" s="30">
        <v>16200</v>
      </c>
      <c r="E40" s="30">
        <v>16200</v>
      </c>
      <c r="F40" s="30">
        <v>4000</v>
      </c>
      <c r="G40" s="20">
        <v>2808.94</v>
      </c>
      <c r="H40" s="41">
        <f t="shared" si="11"/>
        <v>17.339135802469137</v>
      </c>
      <c r="I40" s="11">
        <f t="shared" si="2"/>
        <v>-13391.06</v>
      </c>
      <c r="J40" s="41">
        <f t="shared" si="3"/>
        <v>17.339135802469137</v>
      </c>
      <c r="K40" s="11">
        <f t="shared" si="4"/>
        <v>-13391.06</v>
      </c>
      <c r="L40" s="41">
        <f t="shared" si="5"/>
        <v>17.339135802469137</v>
      </c>
      <c r="M40" s="11">
        <f t="shared" si="6"/>
        <v>-13391.06</v>
      </c>
      <c r="N40" s="41">
        <f t="shared" si="7"/>
        <v>70.223500000000001</v>
      </c>
      <c r="O40" s="11">
        <f t="shared" si="8"/>
        <v>-1191.06</v>
      </c>
    </row>
    <row r="41" spans="1:15" ht="102" hidden="1" outlineLevel="7">
      <c r="A41" s="32" t="s">
        <v>36</v>
      </c>
      <c r="B41" s="33" t="s">
        <v>37</v>
      </c>
      <c r="C41" s="34">
        <v>16200</v>
      </c>
      <c r="D41" s="34">
        <v>16200</v>
      </c>
      <c r="E41" s="34">
        <v>16200</v>
      </c>
      <c r="F41" s="34">
        <v>4000</v>
      </c>
      <c r="G41" s="20">
        <v>2808.94</v>
      </c>
      <c r="H41" s="41">
        <f t="shared" si="11"/>
        <v>17.339135802469137</v>
      </c>
      <c r="I41" s="11">
        <f t="shared" si="2"/>
        <v>-13391.06</v>
      </c>
      <c r="J41" s="41">
        <f t="shared" si="3"/>
        <v>17.339135802469137</v>
      </c>
      <c r="K41" s="11">
        <f t="shared" si="4"/>
        <v>-13391.06</v>
      </c>
      <c r="L41" s="41">
        <f t="shared" si="5"/>
        <v>17.339135802469137</v>
      </c>
      <c r="M41" s="11">
        <f t="shared" si="6"/>
        <v>-13391.06</v>
      </c>
      <c r="N41" s="41">
        <f t="shared" si="7"/>
        <v>70.223500000000001</v>
      </c>
      <c r="O41" s="11">
        <f t="shared" si="8"/>
        <v>-1191.06</v>
      </c>
    </row>
    <row r="42" spans="1:15" ht="102" hidden="1" outlineLevel="3">
      <c r="A42" s="28" t="s">
        <v>38</v>
      </c>
      <c r="B42" s="29" t="s">
        <v>39</v>
      </c>
      <c r="C42" s="30">
        <v>1822700</v>
      </c>
      <c r="D42" s="30">
        <v>1822700</v>
      </c>
      <c r="E42" s="30">
        <v>1822700</v>
      </c>
      <c r="F42" s="30">
        <v>455000</v>
      </c>
      <c r="G42" s="20">
        <v>514889.96</v>
      </c>
      <c r="H42" s="41">
        <f t="shared" si="11"/>
        <v>28.248749657102103</v>
      </c>
      <c r="I42" s="11">
        <f t="shared" si="2"/>
        <v>-1307810.04</v>
      </c>
      <c r="J42" s="41">
        <f t="shared" si="3"/>
        <v>28.248749657102103</v>
      </c>
      <c r="K42" s="11">
        <f t="shared" si="4"/>
        <v>-1307810.04</v>
      </c>
      <c r="L42" s="41">
        <f t="shared" si="5"/>
        <v>28.248749657102103</v>
      </c>
      <c r="M42" s="11">
        <f t="shared" si="6"/>
        <v>-1307810.04</v>
      </c>
      <c r="N42" s="41">
        <f t="shared" si="7"/>
        <v>113.16262857142858</v>
      </c>
      <c r="O42" s="11">
        <f t="shared" si="8"/>
        <v>59889.960000000021</v>
      </c>
    </row>
    <row r="43" spans="1:15" ht="89.25" hidden="1" outlineLevel="7">
      <c r="A43" s="32" t="s">
        <v>38</v>
      </c>
      <c r="B43" s="35" t="s">
        <v>39</v>
      </c>
      <c r="C43" s="34">
        <v>1822700</v>
      </c>
      <c r="D43" s="34">
        <v>1822700</v>
      </c>
      <c r="E43" s="34">
        <v>1822700</v>
      </c>
      <c r="F43" s="34">
        <v>455000</v>
      </c>
      <c r="G43" s="20">
        <v>514889.96</v>
      </c>
      <c r="H43" s="41">
        <f t="shared" si="11"/>
        <v>28.248749657102103</v>
      </c>
      <c r="I43" s="11">
        <f t="shared" si="2"/>
        <v>-1307810.04</v>
      </c>
      <c r="J43" s="41">
        <f t="shared" si="3"/>
        <v>28.248749657102103</v>
      </c>
      <c r="K43" s="11">
        <f t="shared" si="4"/>
        <v>-1307810.04</v>
      </c>
      <c r="L43" s="41">
        <f t="shared" si="5"/>
        <v>28.248749657102103</v>
      </c>
      <c r="M43" s="11">
        <f t="shared" si="6"/>
        <v>-1307810.04</v>
      </c>
      <c r="N43" s="41">
        <f t="shared" si="7"/>
        <v>113.16262857142858</v>
      </c>
      <c r="O43" s="11">
        <f t="shared" si="8"/>
        <v>59889.960000000021</v>
      </c>
    </row>
    <row r="44" spans="1:15" ht="102" hidden="1" outlineLevel="3">
      <c r="A44" s="28" t="s">
        <v>40</v>
      </c>
      <c r="B44" s="29" t="s">
        <v>41</v>
      </c>
      <c r="C44" s="30">
        <v>0</v>
      </c>
      <c r="D44" s="30">
        <v>0</v>
      </c>
      <c r="E44" s="30">
        <v>0</v>
      </c>
      <c r="F44" s="30">
        <v>0</v>
      </c>
      <c r="G44" s="20">
        <v>-50760.78</v>
      </c>
      <c r="H44" s="41" t="e">
        <f t="shared" si="11"/>
        <v>#DIV/0!</v>
      </c>
      <c r="I44" s="11">
        <f t="shared" si="2"/>
        <v>-50760.78</v>
      </c>
      <c r="J44" s="41" t="e">
        <f t="shared" si="3"/>
        <v>#DIV/0!</v>
      </c>
      <c r="K44" s="11">
        <f t="shared" si="4"/>
        <v>-50760.78</v>
      </c>
      <c r="L44" s="41" t="e">
        <f t="shared" si="5"/>
        <v>#DIV/0!</v>
      </c>
      <c r="M44" s="11">
        <f t="shared" si="6"/>
        <v>-50760.78</v>
      </c>
      <c r="N44" s="41" t="e">
        <f t="shared" si="7"/>
        <v>#DIV/0!</v>
      </c>
      <c r="O44" s="11">
        <f t="shared" si="8"/>
        <v>-50760.78</v>
      </c>
    </row>
    <row r="45" spans="1:15" ht="76.5" hidden="1" outlineLevel="7">
      <c r="A45" s="32" t="s">
        <v>40</v>
      </c>
      <c r="B45" s="35" t="s">
        <v>41</v>
      </c>
      <c r="C45" s="34">
        <v>0</v>
      </c>
      <c r="D45" s="34">
        <v>0</v>
      </c>
      <c r="E45" s="34">
        <v>0</v>
      </c>
      <c r="F45" s="34">
        <v>0</v>
      </c>
      <c r="G45" s="20">
        <v>-50760.78</v>
      </c>
      <c r="H45" s="41" t="e">
        <f t="shared" si="11"/>
        <v>#DIV/0!</v>
      </c>
      <c r="I45" s="11">
        <f t="shared" si="2"/>
        <v>-50760.78</v>
      </c>
      <c r="J45" s="41" t="e">
        <f t="shared" si="3"/>
        <v>#DIV/0!</v>
      </c>
      <c r="K45" s="11">
        <f t="shared" si="4"/>
        <v>-50760.78</v>
      </c>
      <c r="L45" s="41" t="e">
        <f t="shared" si="5"/>
        <v>#DIV/0!</v>
      </c>
      <c r="M45" s="11">
        <f t="shared" si="6"/>
        <v>-50760.78</v>
      </c>
      <c r="N45" s="41" t="e">
        <f t="shared" si="7"/>
        <v>#DIV/0!</v>
      </c>
      <c r="O45" s="11">
        <f t="shared" si="8"/>
        <v>-50760.78</v>
      </c>
    </row>
    <row r="46" spans="1:15" outlineLevel="1">
      <c r="A46" s="28" t="s">
        <v>42</v>
      </c>
      <c r="B46" s="29" t="s">
        <v>43</v>
      </c>
      <c r="C46" s="30">
        <f>C47+C55</f>
        <v>2616007.5700000003</v>
      </c>
      <c r="D46" s="30">
        <f t="shared" ref="D46:G46" si="12">D47+D55</f>
        <v>3637000</v>
      </c>
      <c r="E46" s="30">
        <f t="shared" si="12"/>
        <v>3637000</v>
      </c>
      <c r="F46" s="30">
        <f t="shared" si="12"/>
        <v>2727000</v>
      </c>
      <c r="G46" s="20">
        <f t="shared" si="12"/>
        <v>2425814.38</v>
      </c>
      <c r="H46" s="41">
        <f t="shared" si="11"/>
        <v>92.729639157733772</v>
      </c>
      <c r="I46" s="11">
        <f t="shared" si="2"/>
        <v>-190193.19000000041</v>
      </c>
      <c r="J46" s="41">
        <f t="shared" si="3"/>
        <v>66.698223260929339</v>
      </c>
      <c r="K46" s="11">
        <f t="shared" si="4"/>
        <v>-1211185.6200000001</v>
      </c>
      <c r="L46" s="41">
        <f t="shared" si="5"/>
        <v>66.698223260929339</v>
      </c>
      <c r="M46" s="11">
        <f t="shared" si="6"/>
        <v>-1211185.6200000001</v>
      </c>
      <c r="N46" s="41">
        <f t="shared" si="7"/>
        <v>88.95542280894756</v>
      </c>
      <c r="O46" s="11">
        <f t="shared" si="8"/>
        <v>-301185.62000000011</v>
      </c>
    </row>
    <row r="47" spans="1:15" s="43" customFormat="1" ht="25.5" outlineLevel="2" collapsed="1">
      <c r="A47" s="32" t="s">
        <v>44</v>
      </c>
      <c r="B47" s="35" t="s">
        <v>45</v>
      </c>
      <c r="C47" s="34">
        <v>2607878.08</v>
      </c>
      <c r="D47" s="34">
        <v>3637000</v>
      </c>
      <c r="E47" s="34">
        <v>3637000</v>
      </c>
      <c r="F47" s="34">
        <v>2727000</v>
      </c>
      <c r="G47" s="34">
        <v>2416754.38</v>
      </c>
      <c r="H47" s="47">
        <f t="shared" si="11"/>
        <v>92.671294664204538</v>
      </c>
      <c r="I47" s="48">
        <f t="shared" si="2"/>
        <v>-191123.70000000019</v>
      </c>
      <c r="J47" s="47">
        <f t="shared" si="3"/>
        <v>66.449116854550454</v>
      </c>
      <c r="K47" s="48">
        <f t="shared" si="4"/>
        <v>-1220245.6200000001</v>
      </c>
      <c r="L47" s="47">
        <f t="shared" si="5"/>
        <v>66.449116854550454</v>
      </c>
      <c r="M47" s="48">
        <f t="shared" si="6"/>
        <v>-1220245.6200000001</v>
      </c>
      <c r="N47" s="47">
        <f t="shared" si="7"/>
        <v>88.623189585625227</v>
      </c>
      <c r="O47" s="48">
        <f t="shared" si="8"/>
        <v>-310245.62000000011</v>
      </c>
    </row>
    <row r="48" spans="1:15" ht="25.5" hidden="1" outlineLevel="3">
      <c r="A48" s="28" t="s">
        <v>46</v>
      </c>
      <c r="B48" s="29" t="s">
        <v>45</v>
      </c>
      <c r="C48" s="30">
        <v>3637000</v>
      </c>
      <c r="D48" s="30">
        <v>3637000</v>
      </c>
      <c r="E48" s="30">
        <v>3637000</v>
      </c>
      <c r="F48" s="30">
        <v>826000</v>
      </c>
      <c r="G48" s="20">
        <v>825874.97</v>
      </c>
      <c r="H48" s="41">
        <f t="shared" si="11"/>
        <v>22.707587847126753</v>
      </c>
      <c r="I48" s="11">
        <f t="shared" si="2"/>
        <v>-2811125.0300000003</v>
      </c>
      <c r="J48" s="41">
        <f t="shared" si="3"/>
        <v>22.707587847126753</v>
      </c>
      <c r="K48" s="11">
        <f t="shared" si="4"/>
        <v>-2811125.0300000003</v>
      </c>
      <c r="L48" s="41">
        <f t="shared" si="5"/>
        <v>22.707587847126753</v>
      </c>
      <c r="M48" s="11">
        <f t="shared" si="6"/>
        <v>-2811125.0300000003</v>
      </c>
      <c r="N48" s="41">
        <f t="shared" si="7"/>
        <v>99.9848631961259</v>
      </c>
      <c r="O48" s="11">
        <f t="shared" si="8"/>
        <v>-125.03000000002794</v>
      </c>
    </row>
    <row r="49" spans="1:15" ht="63.75" hidden="1" outlineLevel="4">
      <c r="A49" s="28" t="s">
        <v>47</v>
      </c>
      <c r="B49" s="29" t="s">
        <v>48</v>
      </c>
      <c r="C49" s="30">
        <v>3637000</v>
      </c>
      <c r="D49" s="30">
        <v>3637000</v>
      </c>
      <c r="E49" s="30">
        <v>3637000</v>
      </c>
      <c r="F49" s="30">
        <v>826000</v>
      </c>
      <c r="G49" s="20">
        <v>818672.98</v>
      </c>
      <c r="H49" s="41">
        <f t="shared" si="11"/>
        <v>22.509567775639265</v>
      </c>
      <c r="I49" s="11">
        <f t="shared" si="2"/>
        <v>-2818327.02</v>
      </c>
      <c r="J49" s="41">
        <f t="shared" si="3"/>
        <v>22.509567775639265</v>
      </c>
      <c r="K49" s="11">
        <f t="shared" si="4"/>
        <v>-2818327.02</v>
      </c>
      <c r="L49" s="41">
        <f t="shared" si="5"/>
        <v>22.509567775639265</v>
      </c>
      <c r="M49" s="11">
        <f t="shared" si="6"/>
        <v>-2818327.02</v>
      </c>
      <c r="N49" s="41">
        <f t="shared" si="7"/>
        <v>99.11295157384987</v>
      </c>
      <c r="O49" s="11">
        <f t="shared" si="8"/>
        <v>-7327.0200000000186</v>
      </c>
    </row>
    <row r="50" spans="1:15" ht="63.75" hidden="1" outlineLevel="7">
      <c r="A50" s="32" t="s">
        <v>47</v>
      </c>
      <c r="B50" s="35" t="s">
        <v>48</v>
      </c>
      <c r="C50" s="34">
        <v>3637000</v>
      </c>
      <c r="D50" s="34">
        <v>3637000</v>
      </c>
      <c r="E50" s="34">
        <v>3637000</v>
      </c>
      <c r="F50" s="34">
        <v>826000</v>
      </c>
      <c r="G50" s="20">
        <v>818672.98</v>
      </c>
      <c r="H50" s="41">
        <f t="shared" si="11"/>
        <v>22.509567775639265</v>
      </c>
      <c r="I50" s="11">
        <f t="shared" si="2"/>
        <v>-2818327.02</v>
      </c>
      <c r="J50" s="41">
        <f t="shared" si="3"/>
        <v>22.509567775639265</v>
      </c>
      <c r="K50" s="11">
        <f t="shared" si="4"/>
        <v>-2818327.02</v>
      </c>
      <c r="L50" s="41">
        <f t="shared" si="5"/>
        <v>22.509567775639265</v>
      </c>
      <c r="M50" s="11">
        <f t="shared" si="6"/>
        <v>-2818327.02</v>
      </c>
      <c r="N50" s="41">
        <f t="shared" si="7"/>
        <v>99.11295157384987</v>
      </c>
      <c r="O50" s="11">
        <f t="shared" si="8"/>
        <v>-7327.0200000000186</v>
      </c>
    </row>
    <row r="51" spans="1:15" ht="38.25" hidden="1" outlineLevel="4">
      <c r="A51" s="28" t="s">
        <v>49</v>
      </c>
      <c r="B51" s="29" t="s">
        <v>50</v>
      </c>
      <c r="C51" s="30">
        <v>0</v>
      </c>
      <c r="D51" s="30">
        <v>0</v>
      </c>
      <c r="E51" s="30">
        <v>0</v>
      </c>
      <c r="F51" s="30">
        <v>0</v>
      </c>
      <c r="G51" s="20">
        <v>601.99</v>
      </c>
      <c r="H51" s="41" t="e">
        <f t="shared" si="11"/>
        <v>#DIV/0!</v>
      </c>
      <c r="I51" s="11">
        <f t="shared" si="2"/>
        <v>601.99</v>
      </c>
      <c r="J51" s="41" t="e">
        <f t="shared" si="3"/>
        <v>#DIV/0!</v>
      </c>
      <c r="K51" s="11">
        <f t="shared" si="4"/>
        <v>601.99</v>
      </c>
      <c r="L51" s="41" t="e">
        <f t="shared" si="5"/>
        <v>#DIV/0!</v>
      </c>
      <c r="M51" s="11">
        <f t="shared" si="6"/>
        <v>601.99</v>
      </c>
      <c r="N51" s="41" t="e">
        <f t="shared" si="7"/>
        <v>#DIV/0!</v>
      </c>
      <c r="O51" s="11">
        <f t="shared" si="8"/>
        <v>601.99</v>
      </c>
    </row>
    <row r="52" spans="1:15" ht="38.25" hidden="1" outlineLevel="7">
      <c r="A52" s="32" t="s">
        <v>49</v>
      </c>
      <c r="B52" s="35" t="s">
        <v>50</v>
      </c>
      <c r="C52" s="34">
        <v>0</v>
      </c>
      <c r="D52" s="34">
        <v>0</v>
      </c>
      <c r="E52" s="34">
        <v>0</v>
      </c>
      <c r="F52" s="34">
        <v>0</v>
      </c>
      <c r="G52" s="20">
        <v>601.99</v>
      </c>
      <c r="H52" s="41" t="e">
        <f t="shared" si="11"/>
        <v>#DIV/0!</v>
      </c>
      <c r="I52" s="11">
        <f t="shared" si="2"/>
        <v>601.99</v>
      </c>
      <c r="J52" s="41" t="e">
        <f t="shared" si="3"/>
        <v>#DIV/0!</v>
      </c>
      <c r="K52" s="11">
        <f t="shared" si="4"/>
        <v>601.99</v>
      </c>
      <c r="L52" s="41" t="e">
        <f t="shared" si="5"/>
        <v>#DIV/0!</v>
      </c>
      <c r="M52" s="11">
        <f t="shared" si="6"/>
        <v>601.99</v>
      </c>
      <c r="N52" s="41" t="e">
        <f t="shared" si="7"/>
        <v>#DIV/0!</v>
      </c>
      <c r="O52" s="11">
        <f t="shared" si="8"/>
        <v>601.99</v>
      </c>
    </row>
    <row r="53" spans="1:15" ht="76.5" hidden="1" outlineLevel="4">
      <c r="A53" s="28" t="s">
        <v>51</v>
      </c>
      <c r="B53" s="29" t="s">
        <v>52</v>
      </c>
      <c r="C53" s="30">
        <v>0</v>
      </c>
      <c r="D53" s="30">
        <v>0</v>
      </c>
      <c r="E53" s="30">
        <v>0</v>
      </c>
      <c r="F53" s="30">
        <v>0</v>
      </c>
      <c r="G53" s="20">
        <v>6600</v>
      </c>
      <c r="H53" s="41" t="e">
        <f t="shared" si="11"/>
        <v>#DIV/0!</v>
      </c>
      <c r="I53" s="11">
        <f t="shared" si="2"/>
        <v>6600</v>
      </c>
      <c r="J53" s="41" t="e">
        <f t="shared" si="3"/>
        <v>#DIV/0!</v>
      </c>
      <c r="K53" s="11">
        <f t="shared" si="4"/>
        <v>6600</v>
      </c>
      <c r="L53" s="41" t="e">
        <f t="shared" si="5"/>
        <v>#DIV/0!</v>
      </c>
      <c r="M53" s="11">
        <f t="shared" si="6"/>
        <v>6600</v>
      </c>
      <c r="N53" s="41" t="e">
        <f t="shared" si="7"/>
        <v>#DIV/0!</v>
      </c>
      <c r="O53" s="11">
        <f t="shared" si="8"/>
        <v>6600</v>
      </c>
    </row>
    <row r="54" spans="1:15" ht="63.75" hidden="1" outlineLevel="7">
      <c r="A54" s="32" t="s">
        <v>51</v>
      </c>
      <c r="B54" s="35" t="s">
        <v>52</v>
      </c>
      <c r="C54" s="34">
        <v>0</v>
      </c>
      <c r="D54" s="34">
        <v>0</v>
      </c>
      <c r="E54" s="34">
        <v>0</v>
      </c>
      <c r="F54" s="34">
        <v>0</v>
      </c>
      <c r="G54" s="20">
        <v>6600</v>
      </c>
      <c r="H54" s="41" t="e">
        <f t="shared" si="11"/>
        <v>#DIV/0!</v>
      </c>
      <c r="I54" s="11">
        <f t="shared" si="2"/>
        <v>6600</v>
      </c>
      <c r="J54" s="41" t="e">
        <f t="shared" si="3"/>
        <v>#DIV/0!</v>
      </c>
      <c r="K54" s="11">
        <f t="shared" si="4"/>
        <v>6600</v>
      </c>
      <c r="L54" s="41" t="e">
        <f t="shared" si="5"/>
        <v>#DIV/0!</v>
      </c>
      <c r="M54" s="11">
        <f t="shared" si="6"/>
        <v>6600</v>
      </c>
      <c r="N54" s="41" t="e">
        <f t="shared" si="7"/>
        <v>#DIV/0!</v>
      </c>
      <c r="O54" s="11">
        <f t="shared" si="8"/>
        <v>6600</v>
      </c>
    </row>
    <row r="55" spans="1:15" s="43" customFormat="1" ht="25.5" outlineLevel="2" collapsed="1">
      <c r="A55" s="32" t="s">
        <v>53</v>
      </c>
      <c r="B55" s="35" t="s">
        <v>54</v>
      </c>
      <c r="C55" s="34">
        <v>8129.49</v>
      </c>
      <c r="D55" s="34">
        <v>0</v>
      </c>
      <c r="E55" s="34">
        <v>0</v>
      </c>
      <c r="F55" s="34">
        <v>0</v>
      </c>
      <c r="G55" s="34">
        <v>9060</v>
      </c>
      <c r="H55" s="47">
        <f t="shared" si="11"/>
        <v>111.44610547525122</v>
      </c>
      <c r="I55" s="48">
        <f t="shared" si="2"/>
        <v>930.51000000000022</v>
      </c>
      <c r="J55" s="47">
        <v>0</v>
      </c>
      <c r="K55" s="48">
        <f t="shared" si="4"/>
        <v>9060</v>
      </c>
      <c r="L55" s="47">
        <v>0</v>
      </c>
      <c r="M55" s="48">
        <f t="shared" si="6"/>
        <v>9060</v>
      </c>
      <c r="N55" s="47">
        <v>0</v>
      </c>
      <c r="O55" s="48">
        <f t="shared" si="8"/>
        <v>9060</v>
      </c>
    </row>
    <row r="56" spans="1:15" ht="51" hidden="1" outlineLevel="3">
      <c r="A56" s="28" t="s">
        <v>55</v>
      </c>
      <c r="B56" s="29" t="s">
        <v>56</v>
      </c>
      <c r="C56" s="30">
        <v>0</v>
      </c>
      <c r="D56" s="30">
        <v>0</v>
      </c>
      <c r="E56" s="30">
        <v>0</v>
      </c>
      <c r="F56" s="30">
        <v>0</v>
      </c>
      <c r="G56" s="20">
        <v>6060</v>
      </c>
      <c r="H56" s="41" t="e">
        <f t="shared" si="11"/>
        <v>#DIV/0!</v>
      </c>
      <c r="I56" s="11">
        <f t="shared" si="2"/>
        <v>6060</v>
      </c>
      <c r="J56" s="41" t="e">
        <f t="shared" si="3"/>
        <v>#DIV/0!</v>
      </c>
      <c r="K56" s="11">
        <f t="shared" si="4"/>
        <v>6060</v>
      </c>
      <c r="L56" s="41" t="e">
        <f t="shared" si="5"/>
        <v>#DIV/0!</v>
      </c>
      <c r="M56" s="11">
        <f t="shared" si="6"/>
        <v>6060</v>
      </c>
      <c r="N56" s="41" t="e">
        <f t="shared" si="7"/>
        <v>#DIV/0!</v>
      </c>
      <c r="O56" s="11">
        <f t="shared" si="8"/>
        <v>6060</v>
      </c>
    </row>
    <row r="57" spans="1:15" ht="89.25" hidden="1" outlineLevel="4">
      <c r="A57" s="28" t="s">
        <v>57</v>
      </c>
      <c r="B57" s="29" t="s">
        <v>58</v>
      </c>
      <c r="C57" s="30">
        <v>0</v>
      </c>
      <c r="D57" s="30">
        <v>0</v>
      </c>
      <c r="E57" s="30">
        <v>0</v>
      </c>
      <c r="F57" s="30">
        <v>0</v>
      </c>
      <c r="G57" s="20">
        <v>6060</v>
      </c>
      <c r="H57" s="41" t="e">
        <f t="shared" si="11"/>
        <v>#DIV/0!</v>
      </c>
      <c r="I57" s="11">
        <f t="shared" si="2"/>
        <v>6060</v>
      </c>
      <c r="J57" s="41" t="e">
        <f t="shared" si="3"/>
        <v>#DIV/0!</v>
      </c>
      <c r="K57" s="11">
        <f t="shared" si="4"/>
        <v>6060</v>
      </c>
      <c r="L57" s="41" t="e">
        <f t="shared" si="5"/>
        <v>#DIV/0!</v>
      </c>
      <c r="M57" s="11">
        <f t="shared" si="6"/>
        <v>6060</v>
      </c>
      <c r="N57" s="41" t="e">
        <f t="shared" si="7"/>
        <v>#DIV/0!</v>
      </c>
      <c r="O57" s="11">
        <f t="shared" si="8"/>
        <v>6060</v>
      </c>
    </row>
    <row r="58" spans="1:15" ht="89.25" hidden="1" outlineLevel="7">
      <c r="A58" s="32" t="s">
        <v>57</v>
      </c>
      <c r="B58" s="35" t="s">
        <v>58</v>
      </c>
      <c r="C58" s="34">
        <v>0</v>
      </c>
      <c r="D58" s="34">
        <v>0</v>
      </c>
      <c r="E58" s="34">
        <v>0</v>
      </c>
      <c r="F58" s="34">
        <v>0</v>
      </c>
      <c r="G58" s="20">
        <v>6060</v>
      </c>
      <c r="H58" s="41" t="e">
        <f t="shared" si="11"/>
        <v>#DIV/0!</v>
      </c>
      <c r="I58" s="11">
        <f t="shared" si="2"/>
        <v>6060</v>
      </c>
      <c r="J58" s="41" t="e">
        <f t="shared" si="3"/>
        <v>#DIV/0!</v>
      </c>
      <c r="K58" s="11">
        <f t="shared" si="4"/>
        <v>6060</v>
      </c>
      <c r="L58" s="41" t="e">
        <f t="shared" si="5"/>
        <v>#DIV/0!</v>
      </c>
      <c r="M58" s="11">
        <f t="shared" si="6"/>
        <v>6060</v>
      </c>
      <c r="N58" s="41" t="e">
        <f t="shared" si="7"/>
        <v>#DIV/0!</v>
      </c>
      <c r="O58" s="11">
        <f t="shared" si="8"/>
        <v>6060</v>
      </c>
    </row>
    <row r="59" spans="1:15" outlineLevel="1">
      <c r="A59" s="28" t="s">
        <v>59</v>
      </c>
      <c r="B59" s="29" t="s">
        <v>60</v>
      </c>
      <c r="C59" s="30">
        <f>C60</f>
        <v>1342610.5899999999</v>
      </c>
      <c r="D59" s="30">
        <f>D60</f>
        <v>5346500</v>
      </c>
      <c r="E59" s="30">
        <f t="shared" ref="E59:G59" si="13">E60</f>
        <v>5346500</v>
      </c>
      <c r="F59" s="30">
        <f t="shared" si="13"/>
        <v>980000</v>
      </c>
      <c r="G59" s="20">
        <f t="shared" si="13"/>
        <v>942534.52</v>
      </c>
      <c r="H59" s="41">
        <f t="shared" si="11"/>
        <v>70.201630094396933</v>
      </c>
      <c r="I59" s="11">
        <f t="shared" si="2"/>
        <v>-400076.06999999983</v>
      </c>
      <c r="J59" s="41">
        <f t="shared" si="3"/>
        <v>17.629000654633874</v>
      </c>
      <c r="K59" s="11">
        <f t="shared" si="4"/>
        <v>-4403965.4800000004</v>
      </c>
      <c r="L59" s="41">
        <f t="shared" si="5"/>
        <v>17.629000654633874</v>
      </c>
      <c r="M59" s="11">
        <f t="shared" si="6"/>
        <v>-4403965.4800000004</v>
      </c>
      <c r="N59" s="41">
        <f t="shared" si="7"/>
        <v>96.176991836734686</v>
      </c>
      <c r="O59" s="11">
        <f t="shared" si="8"/>
        <v>-37465.479999999981</v>
      </c>
    </row>
    <row r="60" spans="1:15" outlineLevel="2">
      <c r="A60" s="28" t="s">
        <v>61</v>
      </c>
      <c r="B60" s="29" t="s">
        <v>62</v>
      </c>
      <c r="C60" s="30">
        <f>C61+C66</f>
        <v>1342610.5899999999</v>
      </c>
      <c r="D60" s="30">
        <f>D61+D66</f>
        <v>5346500</v>
      </c>
      <c r="E60" s="30">
        <f t="shared" ref="E60:G60" si="14">E61+E66</f>
        <v>5346500</v>
      </c>
      <c r="F60" s="30">
        <f t="shared" si="14"/>
        <v>980000</v>
      </c>
      <c r="G60" s="20">
        <f t="shared" si="14"/>
        <v>942534.52</v>
      </c>
      <c r="H60" s="41">
        <f t="shared" si="11"/>
        <v>70.201630094396933</v>
      </c>
      <c r="I60" s="11">
        <f t="shared" si="2"/>
        <v>-400076.06999999983</v>
      </c>
      <c r="J60" s="41">
        <f t="shared" si="3"/>
        <v>17.629000654633874</v>
      </c>
      <c r="K60" s="11">
        <f t="shared" si="4"/>
        <v>-4403965.4800000004</v>
      </c>
      <c r="L60" s="41">
        <f t="shared" si="5"/>
        <v>17.629000654633874</v>
      </c>
      <c r="M60" s="11">
        <f t="shared" si="6"/>
        <v>-4403965.4800000004</v>
      </c>
      <c r="N60" s="41">
        <f t="shared" si="7"/>
        <v>96.176991836734686</v>
      </c>
      <c r="O60" s="11">
        <f t="shared" si="8"/>
        <v>-37465.479999999981</v>
      </c>
    </row>
    <row r="61" spans="1:15" s="43" customFormat="1" outlineLevel="3" collapsed="1">
      <c r="A61" s="32" t="s">
        <v>63</v>
      </c>
      <c r="B61" s="35" t="s">
        <v>64</v>
      </c>
      <c r="C61" s="34">
        <v>385404.38</v>
      </c>
      <c r="D61" s="34">
        <v>686500</v>
      </c>
      <c r="E61" s="34">
        <v>686500</v>
      </c>
      <c r="F61" s="34">
        <v>514000</v>
      </c>
      <c r="G61" s="34">
        <v>463498.99</v>
      </c>
      <c r="H61" s="47">
        <f t="shared" si="11"/>
        <v>120.26303126082792</v>
      </c>
      <c r="I61" s="48">
        <f t="shared" si="2"/>
        <v>78094.609999999986</v>
      </c>
      <c r="J61" s="47">
        <f t="shared" si="3"/>
        <v>67.516240349599428</v>
      </c>
      <c r="K61" s="48">
        <f t="shared" si="4"/>
        <v>-223001.01</v>
      </c>
      <c r="L61" s="47">
        <f t="shared" si="5"/>
        <v>67.516240349599428</v>
      </c>
      <c r="M61" s="48">
        <f t="shared" si="6"/>
        <v>-223001.01</v>
      </c>
      <c r="N61" s="47">
        <f t="shared" si="7"/>
        <v>90.174900778210116</v>
      </c>
      <c r="O61" s="48">
        <f t="shared" si="8"/>
        <v>-50501.010000000009</v>
      </c>
    </row>
    <row r="62" spans="1:15" ht="51" hidden="1" outlineLevel="4">
      <c r="A62" s="28" t="s">
        <v>65</v>
      </c>
      <c r="B62" s="29" t="s">
        <v>66</v>
      </c>
      <c r="C62" s="30">
        <v>686500</v>
      </c>
      <c r="D62" s="30">
        <v>686500</v>
      </c>
      <c r="E62" s="30">
        <v>686500</v>
      </c>
      <c r="F62" s="30">
        <v>171000</v>
      </c>
      <c r="G62" s="20">
        <v>232100.46</v>
      </c>
      <c r="H62" s="41">
        <f t="shared" si="11"/>
        <v>33.809243991260011</v>
      </c>
      <c r="I62" s="11">
        <f t="shared" si="2"/>
        <v>-454399.54000000004</v>
      </c>
      <c r="J62" s="41">
        <f t="shared" si="3"/>
        <v>33.809243991260011</v>
      </c>
      <c r="K62" s="11">
        <f t="shared" si="4"/>
        <v>-454399.54000000004</v>
      </c>
      <c r="L62" s="41">
        <f t="shared" si="5"/>
        <v>33.809243991260011</v>
      </c>
      <c r="M62" s="11">
        <f t="shared" si="6"/>
        <v>-454399.54000000004</v>
      </c>
      <c r="N62" s="41">
        <f t="shared" si="7"/>
        <v>135.73126315789472</v>
      </c>
      <c r="O62" s="11">
        <f t="shared" si="8"/>
        <v>61100.459999999992</v>
      </c>
    </row>
    <row r="63" spans="1:15" ht="51" hidden="1" outlineLevel="7">
      <c r="A63" s="32" t="s">
        <v>65</v>
      </c>
      <c r="B63" s="35" t="s">
        <v>66</v>
      </c>
      <c r="C63" s="34">
        <v>686500</v>
      </c>
      <c r="D63" s="34">
        <v>686500</v>
      </c>
      <c r="E63" s="34">
        <v>686500</v>
      </c>
      <c r="F63" s="34">
        <v>171000</v>
      </c>
      <c r="G63" s="20">
        <v>232100.46</v>
      </c>
      <c r="H63" s="41">
        <f t="shared" si="11"/>
        <v>33.809243991260011</v>
      </c>
      <c r="I63" s="11">
        <f t="shared" si="2"/>
        <v>-454399.54000000004</v>
      </c>
      <c r="J63" s="41">
        <f t="shared" si="3"/>
        <v>33.809243991260011</v>
      </c>
      <c r="K63" s="11">
        <f t="shared" si="4"/>
        <v>-454399.54000000004</v>
      </c>
      <c r="L63" s="41">
        <f t="shared" si="5"/>
        <v>33.809243991260011</v>
      </c>
      <c r="M63" s="11">
        <f t="shared" si="6"/>
        <v>-454399.54000000004</v>
      </c>
      <c r="N63" s="41">
        <f t="shared" si="7"/>
        <v>135.73126315789472</v>
      </c>
      <c r="O63" s="11">
        <f t="shared" si="8"/>
        <v>61100.459999999992</v>
      </c>
    </row>
    <row r="64" spans="1:15" ht="25.5" hidden="1" outlineLevel="4">
      <c r="A64" s="28" t="s">
        <v>67</v>
      </c>
      <c r="B64" s="29" t="s">
        <v>68</v>
      </c>
      <c r="C64" s="30">
        <v>0</v>
      </c>
      <c r="D64" s="30">
        <v>0</v>
      </c>
      <c r="E64" s="30">
        <v>0</v>
      </c>
      <c r="F64" s="30">
        <v>0</v>
      </c>
      <c r="G64" s="20">
        <v>3687.31</v>
      </c>
      <c r="H64" s="41" t="e">
        <f t="shared" si="11"/>
        <v>#DIV/0!</v>
      </c>
      <c r="I64" s="11">
        <f t="shared" si="2"/>
        <v>3687.31</v>
      </c>
      <c r="J64" s="41" t="e">
        <f t="shared" si="3"/>
        <v>#DIV/0!</v>
      </c>
      <c r="K64" s="11">
        <f t="shared" si="4"/>
        <v>3687.31</v>
      </c>
      <c r="L64" s="41" t="e">
        <f t="shared" si="5"/>
        <v>#DIV/0!</v>
      </c>
      <c r="M64" s="11">
        <f t="shared" si="6"/>
        <v>3687.31</v>
      </c>
      <c r="N64" s="41" t="e">
        <f t="shared" si="7"/>
        <v>#DIV/0!</v>
      </c>
      <c r="O64" s="11">
        <f t="shared" si="8"/>
        <v>3687.31</v>
      </c>
    </row>
    <row r="65" spans="1:15" ht="25.5" hidden="1" outlineLevel="7">
      <c r="A65" s="32" t="s">
        <v>67</v>
      </c>
      <c r="B65" s="35" t="s">
        <v>68</v>
      </c>
      <c r="C65" s="34">
        <v>0</v>
      </c>
      <c r="D65" s="34">
        <v>0</v>
      </c>
      <c r="E65" s="34">
        <v>0</v>
      </c>
      <c r="F65" s="34">
        <v>0</v>
      </c>
      <c r="G65" s="20">
        <v>3687.31</v>
      </c>
      <c r="H65" s="41" t="e">
        <f t="shared" si="11"/>
        <v>#DIV/0!</v>
      </c>
      <c r="I65" s="11">
        <f t="shared" si="2"/>
        <v>3687.31</v>
      </c>
      <c r="J65" s="41" t="e">
        <f t="shared" si="3"/>
        <v>#DIV/0!</v>
      </c>
      <c r="K65" s="11">
        <f t="shared" si="4"/>
        <v>3687.31</v>
      </c>
      <c r="L65" s="41" t="e">
        <f t="shared" si="5"/>
        <v>#DIV/0!</v>
      </c>
      <c r="M65" s="11">
        <f t="shared" si="6"/>
        <v>3687.31</v>
      </c>
      <c r="N65" s="41" t="e">
        <f t="shared" si="7"/>
        <v>#DIV/0!</v>
      </c>
      <c r="O65" s="11">
        <f t="shared" si="8"/>
        <v>3687.31</v>
      </c>
    </row>
    <row r="66" spans="1:15" s="43" customFormat="1" outlineLevel="3" collapsed="1">
      <c r="A66" s="32" t="s">
        <v>69</v>
      </c>
      <c r="B66" s="35" t="s">
        <v>70</v>
      </c>
      <c r="C66" s="34">
        <v>957206.21</v>
      </c>
      <c r="D66" s="34">
        <v>4660000</v>
      </c>
      <c r="E66" s="34">
        <v>4660000</v>
      </c>
      <c r="F66" s="34">
        <v>466000</v>
      </c>
      <c r="G66" s="34">
        <v>479035.53</v>
      </c>
      <c r="H66" s="47">
        <f t="shared" si="11"/>
        <v>50.045175741181204</v>
      </c>
      <c r="I66" s="48">
        <f t="shared" si="2"/>
        <v>-478170.67999999993</v>
      </c>
      <c r="J66" s="47">
        <f t="shared" si="3"/>
        <v>10.279732403433476</v>
      </c>
      <c r="K66" s="48">
        <f t="shared" si="4"/>
        <v>-4180964.4699999997</v>
      </c>
      <c r="L66" s="47">
        <f t="shared" si="5"/>
        <v>10.279732403433476</v>
      </c>
      <c r="M66" s="48">
        <f t="shared" si="6"/>
        <v>-4180964.4699999997</v>
      </c>
      <c r="N66" s="47">
        <f t="shared" si="7"/>
        <v>102.79732403433476</v>
      </c>
      <c r="O66" s="48">
        <f t="shared" si="8"/>
        <v>13035.530000000028</v>
      </c>
    </row>
    <row r="67" spans="1:15" ht="51" hidden="1" outlineLevel="4">
      <c r="A67" s="28" t="s">
        <v>71</v>
      </c>
      <c r="B67" s="29" t="s">
        <v>72</v>
      </c>
      <c r="C67" s="30">
        <v>4660000</v>
      </c>
      <c r="D67" s="30">
        <v>4660000</v>
      </c>
      <c r="E67" s="30">
        <v>4660000</v>
      </c>
      <c r="F67" s="30">
        <v>150000</v>
      </c>
      <c r="G67" s="20">
        <v>306049.94</v>
      </c>
      <c r="H67" s="41">
        <f t="shared" si="11"/>
        <v>6.5675952789699563</v>
      </c>
      <c r="I67" s="11">
        <f t="shared" si="2"/>
        <v>-4353950.0599999996</v>
      </c>
      <c r="J67" s="41">
        <f t="shared" si="3"/>
        <v>6.5675952789699563</v>
      </c>
      <c r="K67" s="11">
        <f t="shared" si="4"/>
        <v>-4353950.0599999996</v>
      </c>
      <c r="L67" s="41">
        <f t="shared" si="5"/>
        <v>6.5675952789699563</v>
      </c>
      <c r="M67" s="11">
        <f t="shared" si="6"/>
        <v>-4353950.0599999996</v>
      </c>
      <c r="N67" s="41">
        <f t="shared" si="7"/>
        <v>204.03329333333335</v>
      </c>
      <c r="O67" s="11">
        <f t="shared" si="8"/>
        <v>156049.94</v>
      </c>
    </row>
    <row r="68" spans="1:15" ht="51" hidden="1" outlineLevel="7">
      <c r="A68" s="32" t="s">
        <v>71</v>
      </c>
      <c r="B68" s="35" t="s">
        <v>72</v>
      </c>
      <c r="C68" s="34">
        <v>4660000</v>
      </c>
      <c r="D68" s="34">
        <v>4660000</v>
      </c>
      <c r="E68" s="34">
        <v>4660000</v>
      </c>
      <c r="F68" s="34">
        <v>150000</v>
      </c>
      <c r="G68" s="20">
        <v>306049.94</v>
      </c>
      <c r="H68" s="41">
        <f t="shared" si="11"/>
        <v>6.5675952789699563</v>
      </c>
      <c r="I68" s="11">
        <f t="shared" si="2"/>
        <v>-4353950.0599999996</v>
      </c>
      <c r="J68" s="41">
        <f t="shared" si="3"/>
        <v>6.5675952789699563</v>
      </c>
      <c r="K68" s="11">
        <f t="shared" si="4"/>
        <v>-4353950.0599999996</v>
      </c>
      <c r="L68" s="41">
        <f t="shared" si="5"/>
        <v>6.5675952789699563</v>
      </c>
      <c r="M68" s="11">
        <f t="shared" si="6"/>
        <v>-4353950.0599999996</v>
      </c>
      <c r="N68" s="41">
        <f t="shared" si="7"/>
        <v>204.03329333333335</v>
      </c>
      <c r="O68" s="11">
        <f t="shared" si="8"/>
        <v>156049.94</v>
      </c>
    </row>
    <row r="69" spans="1:15" ht="25.5" hidden="1" outlineLevel="4">
      <c r="A69" s="28" t="s">
        <v>73</v>
      </c>
      <c r="B69" s="29" t="s">
        <v>74</v>
      </c>
      <c r="C69" s="30">
        <v>0</v>
      </c>
      <c r="D69" s="30">
        <v>0</v>
      </c>
      <c r="E69" s="30">
        <v>0</v>
      </c>
      <c r="F69" s="30">
        <v>0</v>
      </c>
      <c r="G69" s="20">
        <v>12846.93</v>
      </c>
      <c r="H69" s="41" t="e">
        <f t="shared" si="11"/>
        <v>#DIV/0!</v>
      </c>
      <c r="I69" s="11">
        <f t="shared" si="2"/>
        <v>12846.93</v>
      </c>
      <c r="J69" s="41" t="e">
        <f t="shared" si="3"/>
        <v>#DIV/0!</v>
      </c>
      <c r="K69" s="11">
        <f t="shared" si="4"/>
        <v>12846.93</v>
      </c>
      <c r="L69" s="41" t="e">
        <f t="shared" si="5"/>
        <v>#DIV/0!</v>
      </c>
      <c r="M69" s="11">
        <f t="shared" si="6"/>
        <v>12846.93</v>
      </c>
      <c r="N69" s="41" t="e">
        <f t="shared" si="7"/>
        <v>#DIV/0!</v>
      </c>
      <c r="O69" s="11">
        <f t="shared" si="8"/>
        <v>12846.93</v>
      </c>
    </row>
    <row r="70" spans="1:15" ht="25.5" hidden="1" outlineLevel="7">
      <c r="A70" s="32" t="s">
        <v>73</v>
      </c>
      <c r="B70" s="35" t="s">
        <v>74</v>
      </c>
      <c r="C70" s="34">
        <v>0</v>
      </c>
      <c r="D70" s="34">
        <v>0</v>
      </c>
      <c r="E70" s="34">
        <v>0</v>
      </c>
      <c r="F70" s="34">
        <v>0</v>
      </c>
      <c r="G70" s="20">
        <v>12846.93</v>
      </c>
      <c r="H70" s="41" t="e">
        <f t="shared" si="11"/>
        <v>#DIV/0!</v>
      </c>
      <c r="I70" s="11">
        <f t="shared" si="2"/>
        <v>12846.93</v>
      </c>
      <c r="J70" s="41" t="e">
        <f t="shared" si="3"/>
        <v>#DIV/0!</v>
      </c>
      <c r="K70" s="11">
        <f t="shared" si="4"/>
        <v>12846.93</v>
      </c>
      <c r="L70" s="41" t="e">
        <f t="shared" si="5"/>
        <v>#DIV/0!</v>
      </c>
      <c r="M70" s="11">
        <f t="shared" si="6"/>
        <v>12846.93</v>
      </c>
      <c r="N70" s="41" t="e">
        <f t="shared" si="7"/>
        <v>#DIV/0!</v>
      </c>
      <c r="O70" s="11">
        <f t="shared" si="8"/>
        <v>12846.93</v>
      </c>
    </row>
    <row r="71" spans="1:15" outlineLevel="1" collapsed="1">
      <c r="A71" s="28" t="s">
        <v>75</v>
      </c>
      <c r="B71" s="29" t="s">
        <v>76</v>
      </c>
      <c r="C71" s="30">
        <v>647791.1</v>
      </c>
      <c r="D71" s="30">
        <v>808000</v>
      </c>
      <c r="E71" s="30">
        <v>808000</v>
      </c>
      <c r="F71" s="30">
        <v>606000</v>
      </c>
      <c r="G71" s="20">
        <v>337545.96</v>
      </c>
      <c r="H71" s="41">
        <f t="shared" si="11"/>
        <v>52.107224072698756</v>
      </c>
      <c r="I71" s="11">
        <f t="shared" si="2"/>
        <v>-310245.13999999996</v>
      </c>
      <c r="J71" s="41">
        <f t="shared" si="3"/>
        <v>41.775490099009907</v>
      </c>
      <c r="K71" s="11">
        <f t="shared" si="4"/>
        <v>-470454.04</v>
      </c>
      <c r="L71" s="41">
        <f t="shared" si="5"/>
        <v>41.775490099009907</v>
      </c>
      <c r="M71" s="11">
        <f t="shared" si="6"/>
        <v>-470454.04</v>
      </c>
      <c r="N71" s="41">
        <f t="shared" si="7"/>
        <v>55.700653465346541</v>
      </c>
      <c r="O71" s="11">
        <f t="shared" si="8"/>
        <v>-268454.03999999998</v>
      </c>
    </row>
    <row r="72" spans="1:15" ht="38.25" hidden="1" outlineLevel="2">
      <c r="A72" s="28" t="s">
        <v>77</v>
      </c>
      <c r="B72" s="29" t="s">
        <v>78</v>
      </c>
      <c r="C72" s="30">
        <v>808000</v>
      </c>
      <c r="D72" s="30">
        <v>808000</v>
      </c>
      <c r="E72" s="30">
        <v>808000</v>
      </c>
      <c r="F72" s="30">
        <v>202000</v>
      </c>
      <c r="G72" s="20">
        <v>124053.1</v>
      </c>
      <c r="H72" s="41">
        <f t="shared" si="11"/>
        <v>15.353106435643566</v>
      </c>
      <c r="I72" s="11">
        <f t="shared" si="2"/>
        <v>-683946.9</v>
      </c>
      <c r="J72" s="41">
        <f t="shared" si="3"/>
        <v>15.353106435643566</v>
      </c>
      <c r="K72" s="11">
        <f t="shared" si="4"/>
        <v>-683946.9</v>
      </c>
      <c r="L72" s="41">
        <f t="shared" si="5"/>
        <v>15.353106435643566</v>
      </c>
      <c r="M72" s="11">
        <f t="shared" si="6"/>
        <v>-683946.9</v>
      </c>
      <c r="N72" s="41">
        <f t="shared" si="7"/>
        <v>61.412425742574264</v>
      </c>
      <c r="O72" s="11">
        <f t="shared" si="8"/>
        <v>-77946.899999999994</v>
      </c>
    </row>
    <row r="73" spans="1:15" ht="63.75" hidden="1" outlineLevel="3">
      <c r="A73" s="28" t="s">
        <v>79</v>
      </c>
      <c r="B73" s="29" t="s">
        <v>80</v>
      </c>
      <c r="C73" s="30">
        <v>808000</v>
      </c>
      <c r="D73" s="30">
        <v>808000</v>
      </c>
      <c r="E73" s="30">
        <v>808000</v>
      </c>
      <c r="F73" s="30">
        <v>202000</v>
      </c>
      <c r="G73" s="20">
        <v>124053.1</v>
      </c>
      <c r="H73" s="41">
        <f t="shared" si="11"/>
        <v>15.353106435643566</v>
      </c>
      <c r="I73" s="11">
        <f t="shared" si="2"/>
        <v>-683946.9</v>
      </c>
      <c r="J73" s="41">
        <f t="shared" si="3"/>
        <v>15.353106435643566</v>
      </c>
      <c r="K73" s="11">
        <f t="shared" si="4"/>
        <v>-683946.9</v>
      </c>
      <c r="L73" s="41">
        <f t="shared" si="5"/>
        <v>15.353106435643566</v>
      </c>
      <c r="M73" s="11">
        <f t="shared" si="6"/>
        <v>-683946.9</v>
      </c>
      <c r="N73" s="41">
        <f t="shared" si="7"/>
        <v>61.412425742574264</v>
      </c>
      <c r="O73" s="11">
        <f t="shared" si="8"/>
        <v>-77946.899999999994</v>
      </c>
    </row>
    <row r="74" spans="1:15" ht="102" hidden="1" outlineLevel="4">
      <c r="A74" s="28" t="s">
        <v>81</v>
      </c>
      <c r="B74" s="31" t="s">
        <v>82</v>
      </c>
      <c r="C74" s="30">
        <v>808000</v>
      </c>
      <c r="D74" s="30">
        <v>808000</v>
      </c>
      <c r="E74" s="30">
        <v>808000</v>
      </c>
      <c r="F74" s="30">
        <v>202000</v>
      </c>
      <c r="G74" s="20">
        <v>124053.1</v>
      </c>
      <c r="H74" s="41">
        <f t="shared" si="11"/>
        <v>15.353106435643566</v>
      </c>
      <c r="I74" s="11">
        <f t="shared" si="2"/>
        <v>-683946.9</v>
      </c>
      <c r="J74" s="41">
        <f t="shared" si="3"/>
        <v>15.353106435643566</v>
      </c>
      <c r="K74" s="11">
        <f t="shared" si="4"/>
        <v>-683946.9</v>
      </c>
      <c r="L74" s="41">
        <f t="shared" si="5"/>
        <v>15.353106435643566</v>
      </c>
      <c r="M74" s="11">
        <f t="shared" si="6"/>
        <v>-683946.9</v>
      </c>
      <c r="N74" s="41">
        <f t="shared" si="7"/>
        <v>61.412425742574264</v>
      </c>
      <c r="O74" s="11">
        <f t="shared" si="8"/>
        <v>-77946.899999999994</v>
      </c>
    </row>
    <row r="75" spans="1:15" ht="102" hidden="1" outlineLevel="7">
      <c r="A75" s="32" t="s">
        <v>81</v>
      </c>
      <c r="B75" s="33" t="s">
        <v>82</v>
      </c>
      <c r="C75" s="34">
        <v>808000</v>
      </c>
      <c r="D75" s="34">
        <v>808000</v>
      </c>
      <c r="E75" s="34">
        <v>808000</v>
      </c>
      <c r="F75" s="34">
        <v>202000</v>
      </c>
      <c r="G75" s="20">
        <v>124053.1</v>
      </c>
      <c r="H75" s="41">
        <f t="shared" si="11"/>
        <v>15.353106435643566</v>
      </c>
      <c r="I75" s="11">
        <f t="shared" si="2"/>
        <v>-683946.9</v>
      </c>
      <c r="J75" s="41">
        <f t="shared" si="3"/>
        <v>15.353106435643566</v>
      </c>
      <c r="K75" s="11">
        <f t="shared" si="4"/>
        <v>-683946.9</v>
      </c>
      <c r="L75" s="41">
        <f t="shared" si="5"/>
        <v>15.353106435643566</v>
      </c>
      <c r="M75" s="11">
        <f t="shared" si="6"/>
        <v>-683946.9</v>
      </c>
      <c r="N75" s="41">
        <f t="shared" si="7"/>
        <v>61.412425742574264</v>
      </c>
      <c r="O75" s="11">
        <f t="shared" si="8"/>
        <v>-77946.899999999994</v>
      </c>
    </row>
    <row r="76" spans="1:15" s="18" customFormat="1" outlineLevel="7">
      <c r="A76" s="36"/>
      <c r="B76" s="37" t="s">
        <v>277</v>
      </c>
      <c r="C76" s="20">
        <f>C77+C99+C111+C123+C133</f>
        <v>17410191.440000001</v>
      </c>
      <c r="D76" s="20">
        <f>D77+D99+D111+D123+D133</f>
        <v>21074100</v>
      </c>
      <c r="E76" s="20">
        <f t="shared" ref="E76:G76" si="15">E77+E99+E111+E123+E133</f>
        <v>23049279.98</v>
      </c>
      <c r="F76" s="20">
        <f t="shared" si="15"/>
        <v>19134588.649999999</v>
      </c>
      <c r="G76" s="20">
        <f t="shared" si="15"/>
        <v>19685952.869999997</v>
      </c>
      <c r="H76" s="41">
        <f t="shared" si="11"/>
        <v>113.07143254479914</v>
      </c>
      <c r="I76" s="11">
        <f t="shared" si="2"/>
        <v>2275761.429999996</v>
      </c>
      <c r="J76" s="41">
        <f t="shared" si="3"/>
        <v>93.413018207183214</v>
      </c>
      <c r="K76" s="11">
        <f t="shared" si="4"/>
        <v>-1388147.1300000027</v>
      </c>
      <c r="L76" s="41">
        <f t="shared" si="5"/>
        <v>85.408103364103425</v>
      </c>
      <c r="M76" s="11">
        <f t="shared" si="6"/>
        <v>-3363327.1100000031</v>
      </c>
      <c r="N76" s="41">
        <f t="shared" si="7"/>
        <v>102.88150547725519</v>
      </c>
      <c r="O76" s="11">
        <f t="shared" si="8"/>
        <v>551364.21999999881</v>
      </c>
    </row>
    <row r="77" spans="1:15" ht="39" customHeight="1" outlineLevel="1">
      <c r="A77" s="28" t="s">
        <v>83</v>
      </c>
      <c r="B77" s="29" t="s">
        <v>84</v>
      </c>
      <c r="C77" s="30">
        <f>C78+C91+C95</f>
        <v>12596373.079999998</v>
      </c>
      <c r="D77" s="30">
        <f>D78+D91+D95</f>
        <v>14499500</v>
      </c>
      <c r="E77" s="30">
        <f t="shared" ref="E77:G77" si="16">E78+E91+E95</f>
        <v>16079500</v>
      </c>
      <c r="F77" s="30">
        <f>F78+F91+F95</f>
        <v>14305175</v>
      </c>
      <c r="G77" s="20">
        <f t="shared" si="16"/>
        <v>14260206.659999998</v>
      </c>
      <c r="H77" s="41">
        <f t="shared" si="11"/>
        <v>113.20883058506553</v>
      </c>
      <c r="I77" s="11">
        <f t="shared" si="2"/>
        <v>1663833.58</v>
      </c>
      <c r="J77" s="41">
        <f t="shared" si="3"/>
        <v>98.349644194627388</v>
      </c>
      <c r="K77" s="11">
        <f t="shared" si="4"/>
        <v>-239293.34000000171</v>
      </c>
      <c r="L77" s="41">
        <f t="shared" si="5"/>
        <v>88.685634876706359</v>
      </c>
      <c r="M77" s="11">
        <f t="shared" si="6"/>
        <v>-1819293.3400000017</v>
      </c>
      <c r="N77" s="41">
        <f t="shared" si="7"/>
        <v>99.685649843500684</v>
      </c>
      <c r="O77" s="11">
        <f t="shared" si="8"/>
        <v>-44968.340000001714</v>
      </c>
    </row>
    <row r="78" spans="1:15" s="43" customFormat="1" ht="77.25" customHeight="1" outlineLevel="2">
      <c r="A78" s="32" t="s">
        <v>85</v>
      </c>
      <c r="B78" s="33" t="s">
        <v>86</v>
      </c>
      <c r="C78" s="34">
        <f>C79+C82+C85+C88</f>
        <v>12544425.819999998</v>
      </c>
      <c r="D78" s="34">
        <f>D79+D82+D85+D88</f>
        <v>14417300</v>
      </c>
      <c r="E78" s="34">
        <f t="shared" ref="E78:G78" si="17">E79+E82+E85+E88</f>
        <v>15997300</v>
      </c>
      <c r="F78" s="34">
        <f>F79+F82+F85+F88</f>
        <v>14249275</v>
      </c>
      <c r="G78" s="34">
        <f t="shared" si="17"/>
        <v>14196944.739999998</v>
      </c>
      <c r="H78" s="47">
        <f t="shared" ref="H78:H141" si="18">G78/C78*100</f>
        <v>113.17333247222312</v>
      </c>
      <c r="I78" s="48">
        <f t="shared" ref="I78:I142" si="19">G78-C78</f>
        <v>1652518.92</v>
      </c>
      <c r="J78" s="47">
        <f t="shared" ref="J78:J140" si="20">G78/D78*100</f>
        <v>98.471591352056194</v>
      </c>
      <c r="K78" s="48">
        <f t="shared" ref="K78:K142" si="21">G78-D78</f>
        <v>-220355.26000000164</v>
      </c>
      <c r="L78" s="47">
        <f t="shared" ref="L78:L140" si="22">G78/E78*100</f>
        <v>88.745880492333072</v>
      </c>
      <c r="M78" s="48">
        <f t="shared" ref="M78:M142" si="23">G78-E78</f>
        <v>-1800355.2600000016</v>
      </c>
      <c r="N78" s="47">
        <f t="shared" ref="N78:N140" si="24">G78/F78*100</f>
        <v>99.632751420686304</v>
      </c>
      <c r="O78" s="48">
        <f t="shared" ref="O78:O142" si="25">G78-F78</f>
        <v>-52330.260000001639</v>
      </c>
    </row>
    <row r="79" spans="1:15" s="43" customFormat="1" ht="64.5" customHeight="1" outlineLevel="3" collapsed="1">
      <c r="A79" s="32" t="s">
        <v>87</v>
      </c>
      <c r="B79" s="35" t="s">
        <v>88</v>
      </c>
      <c r="C79" s="34">
        <v>12032827.42</v>
      </c>
      <c r="D79" s="34">
        <v>13680000</v>
      </c>
      <c r="E79" s="34">
        <v>15260000</v>
      </c>
      <c r="F79" s="34">
        <v>13692000</v>
      </c>
      <c r="G79" s="34">
        <v>13699319.9</v>
      </c>
      <c r="H79" s="47">
        <f t="shared" si="18"/>
        <v>113.84955024976166</v>
      </c>
      <c r="I79" s="48">
        <f t="shared" si="19"/>
        <v>1666492.4800000004</v>
      </c>
      <c r="J79" s="47">
        <f t="shared" si="20"/>
        <v>100.1412273391813</v>
      </c>
      <c r="K79" s="48">
        <f t="shared" si="21"/>
        <v>19319.900000000373</v>
      </c>
      <c r="L79" s="47">
        <f t="shared" si="22"/>
        <v>89.772738532110097</v>
      </c>
      <c r="M79" s="48">
        <f t="shared" si="23"/>
        <v>-1560680.0999999996</v>
      </c>
      <c r="N79" s="47">
        <f t="shared" si="24"/>
        <v>100.05346114519426</v>
      </c>
      <c r="O79" s="48">
        <f t="shared" si="25"/>
        <v>7319.9000000003725</v>
      </c>
    </row>
    <row r="80" spans="1:15" s="43" customFormat="1" ht="102" hidden="1" outlineLevel="4">
      <c r="A80" s="32" t="s">
        <v>89</v>
      </c>
      <c r="B80" s="33" t="s">
        <v>90</v>
      </c>
      <c r="C80" s="34">
        <v>13680000</v>
      </c>
      <c r="D80" s="34">
        <v>13680000</v>
      </c>
      <c r="E80" s="34">
        <v>13680000</v>
      </c>
      <c r="F80" s="34">
        <v>4287000</v>
      </c>
      <c r="G80" s="34">
        <v>4286623.38</v>
      </c>
      <c r="H80" s="47">
        <f t="shared" si="18"/>
        <v>31.334966228070176</v>
      </c>
      <c r="I80" s="48">
        <f t="shared" si="19"/>
        <v>-9393376.620000001</v>
      </c>
      <c r="J80" s="47">
        <f t="shared" si="20"/>
        <v>31.334966228070176</v>
      </c>
      <c r="K80" s="48">
        <f t="shared" si="21"/>
        <v>-9393376.620000001</v>
      </c>
      <c r="L80" s="47">
        <f t="shared" si="22"/>
        <v>31.334966228070176</v>
      </c>
      <c r="M80" s="48">
        <f t="shared" si="23"/>
        <v>-9393376.620000001</v>
      </c>
      <c r="N80" s="47">
        <f t="shared" si="24"/>
        <v>99.991214835549329</v>
      </c>
      <c r="O80" s="48">
        <f t="shared" si="25"/>
        <v>-376.62000000011176</v>
      </c>
    </row>
    <row r="81" spans="1:15" s="43" customFormat="1" ht="102" hidden="1" outlineLevel="7">
      <c r="A81" s="32" t="s">
        <v>89</v>
      </c>
      <c r="B81" s="33" t="s">
        <v>90</v>
      </c>
      <c r="C81" s="34">
        <v>13680000</v>
      </c>
      <c r="D81" s="34">
        <v>13680000</v>
      </c>
      <c r="E81" s="34">
        <v>13680000</v>
      </c>
      <c r="F81" s="34">
        <v>4287000</v>
      </c>
      <c r="G81" s="34">
        <v>4286623.38</v>
      </c>
      <c r="H81" s="47">
        <f t="shared" si="18"/>
        <v>31.334966228070176</v>
      </c>
      <c r="I81" s="48">
        <f t="shared" si="19"/>
        <v>-9393376.620000001</v>
      </c>
      <c r="J81" s="47">
        <f t="shared" si="20"/>
        <v>31.334966228070176</v>
      </c>
      <c r="K81" s="48">
        <f t="shared" si="21"/>
        <v>-9393376.620000001</v>
      </c>
      <c r="L81" s="47">
        <f t="shared" si="22"/>
        <v>31.334966228070176</v>
      </c>
      <c r="M81" s="48">
        <f t="shared" si="23"/>
        <v>-9393376.620000001</v>
      </c>
      <c r="N81" s="47">
        <f t="shared" si="24"/>
        <v>99.991214835549329</v>
      </c>
      <c r="O81" s="48">
        <f t="shared" si="25"/>
        <v>-376.62000000011176</v>
      </c>
    </row>
    <row r="82" spans="1:15" s="43" customFormat="1" ht="78.75" customHeight="1" outlineLevel="3" collapsed="1">
      <c r="A82" s="32" t="s">
        <v>91</v>
      </c>
      <c r="B82" s="33" t="s">
        <v>92</v>
      </c>
      <c r="C82" s="34">
        <v>15429.24</v>
      </c>
      <c r="D82" s="34">
        <v>17200</v>
      </c>
      <c r="E82" s="34">
        <v>17200</v>
      </c>
      <c r="F82" s="34">
        <v>17200</v>
      </c>
      <c r="G82" s="34">
        <v>13958.95</v>
      </c>
      <c r="H82" s="47">
        <f t="shared" si="18"/>
        <v>90.470755526519781</v>
      </c>
      <c r="I82" s="48">
        <f t="shared" si="19"/>
        <v>-1470.2899999999991</v>
      </c>
      <c r="J82" s="47">
        <f t="shared" si="20"/>
        <v>81.156686046511624</v>
      </c>
      <c r="K82" s="48">
        <f t="shared" si="21"/>
        <v>-3241.0499999999993</v>
      </c>
      <c r="L82" s="47">
        <f t="shared" si="22"/>
        <v>81.156686046511624</v>
      </c>
      <c r="M82" s="48">
        <f t="shared" si="23"/>
        <v>-3241.0499999999993</v>
      </c>
      <c r="N82" s="47">
        <f t="shared" si="24"/>
        <v>81.156686046511624</v>
      </c>
      <c r="O82" s="48">
        <f t="shared" si="25"/>
        <v>-3241.0499999999993</v>
      </c>
    </row>
    <row r="83" spans="1:15" ht="102" hidden="1" outlineLevel="4">
      <c r="A83" s="28" t="s">
        <v>93</v>
      </c>
      <c r="B83" s="29" t="s">
        <v>94</v>
      </c>
      <c r="C83" s="30">
        <v>17200</v>
      </c>
      <c r="D83" s="30">
        <v>17200</v>
      </c>
      <c r="E83" s="30">
        <v>17200</v>
      </c>
      <c r="F83" s="30">
        <v>0</v>
      </c>
      <c r="G83" s="20">
        <v>16453.310000000001</v>
      </c>
      <c r="H83" s="41">
        <f t="shared" si="18"/>
        <v>95.658779069767448</v>
      </c>
      <c r="I83" s="11">
        <f t="shared" si="19"/>
        <v>-746.68999999999869</v>
      </c>
      <c r="J83" s="41">
        <f t="shared" si="20"/>
        <v>95.658779069767448</v>
      </c>
      <c r="K83" s="11">
        <f t="shared" si="21"/>
        <v>-746.68999999999869</v>
      </c>
      <c r="L83" s="41">
        <f t="shared" si="22"/>
        <v>95.658779069767448</v>
      </c>
      <c r="M83" s="11">
        <f t="shared" si="23"/>
        <v>-746.68999999999869</v>
      </c>
      <c r="N83" s="41" t="e">
        <f t="shared" si="24"/>
        <v>#DIV/0!</v>
      </c>
      <c r="O83" s="11">
        <f t="shared" si="25"/>
        <v>16453.310000000001</v>
      </c>
    </row>
    <row r="84" spans="1:15" ht="89.25" hidden="1" outlineLevel="7">
      <c r="A84" s="32" t="s">
        <v>93</v>
      </c>
      <c r="B84" s="35" t="s">
        <v>94</v>
      </c>
      <c r="C84" s="34">
        <v>17200</v>
      </c>
      <c r="D84" s="34">
        <v>17200</v>
      </c>
      <c r="E84" s="34">
        <v>17200</v>
      </c>
      <c r="F84" s="34">
        <v>0</v>
      </c>
      <c r="G84" s="20">
        <v>16453.310000000001</v>
      </c>
      <c r="H84" s="41">
        <f t="shared" si="18"/>
        <v>95.658779069767448</v>
      </c>
      <c r="I84" s="11">
        <f t="shared" si="19"/>
        <v>-746.68999999999869</v>
      </c>
      <c r="J84" s="41">
        <f t="shared" si="20"/>
        <v>95.658779069767448</v>
      </c>
      <c r="K84" s="11">
        <f t="shared" si="21"/>
        <v>-746.68999999999869</v>
      </c>
      <c r="L84" s="41">
        <f t="shared" si="22"/>
        <v>95.658779069767448</v>
      </c>
      <c r="M84" s="11">
        <f t="shared" si="23"/>
        <v>-746.68999999999869</v>
      </c>
      <c r="N84" s="41" t="e">
        <f t="shared" si="24"/>
        <v>#DIV/0!</v>
      </c>
      <c r="O84" s="11">
        <f t="shared" si="25"/>
        <v>16453.310000000001</v>
      </c>
    </row>
    <row r="85" spans="1:15" s="43" customFormat="1" ht="66.75" customHeight="1" outlineLevel="3" collapsed="1">
      <c r="A85" s="32" t="s">
        <v>95</v>
      </c>
      <c r="B85" s="33" t="s">
        <v>96</v>
      </c>
      <c r="C85" s="34">
        <v>47609.54</v>
      </c>
      <c r="D85" s="34">
        <v>76000</v>
      </c>
      <c r="E85" s="34">
        <v>76000</v>
      </c>
      <c r="F85" s="34">
        <v>57000</v>
      </c>
      <c r="G85" s="34">
        <v>51559.28</v>
      </c>
      <c r="H85" s="47">
        <f t="shared" si="18"/>
        <v>108.29611040140274</v>
      </c>
      <c r="I85" s="48">
        <f t="shared" si="19"/>
        <v>3949.739999999998</v>
      </c>
      <c r="J85" s="47">
        <f t="shared" si="20"/>
        <v>67.841157894736838</v>
      </c>
      <c r="K85" s="48">
        <f t="shared" si="21"/>
        <v>-24440.720000000001</v>
      </c>
      <c r="L85" s="47">
        <f t="shared" si="22"/>
        <v>67.841157894736838</v>
      </c>
      <c r="M85" s="48">
        <f t="shared" si="23"/>
        <v>-24440.720000000001</v>
      </c>
      <c r="N85" s="47">
        <f t="shared" si="24"/>
        <v>90.454877192982451</v>
      </c>
      <c r="O85" s="48">
        <f t="shared" si="25"/>
        <v>-5440.7200000000012</v>
      </c>
    </row>
    <row r="86" spans="1:15" s="43" customFormat="1" ht="76.5" hidden="1" outlineLevel="4">
      <c r="A86" s="32" t="s">
        <v>97</v>
      </c>
      <c r="B86" s="35" t="s">
        <v>98</v>
      </c>
      <c r="C86" s="34">
        <v>76000</v>
      </c>
      <c r="D86" s="34">
        <v>76000</v>
      </c>
      <c r="E86" s="34">
        <v>76000</v>
      </c>
      <c r="F86" s="34">
        <v>19000</v>
      </c>
      <c r="G86" s="34">
        <v>13966.9</v>
      </c>
      <c r="H86" s="47">
        <f t="shared" si="18"/>
        <v>18.377499999999998</v>
      </c>
      <c r="I86" s="48">
        <f t="shared" si="19"/>
        <v>-62033.1</v>
      </c>
      <c r="J86" s="47">
        <f t="shared" si="20"/>
        <v>18.377499999999998</v>
      </c>
      <c r="K86" s="48">
        <f t="shared" si="21"/>
        <v>-62033.1</v>
      </c>
      <c r="L86" s="47">
        <f t="shared" si="22"/>
        <v>18.377499999999998</v>
      </c>
      <c r="M86" s="48">
        <f t="shared" si="23"/>
        <v>-62033.1</v>
      </c>
      <c r="N86" s="47">
        <f t="shared" si="24"/>
        <v>73.509999999999991</v>
      </c>
      <c r="O86" s="48">
        <f t="shared" si="25"/>
        <v>-5033.1000000000004</v>
      </c>
    </row>
    <row r="87" spans="1:15" s="43" customFormat="1" ht="76.5" hidden="1" outlineLevel="7">
      <c r="A87" s="32" t="s">
        <v>97</v>
      </c>
      <c r="B87" s="35" t="s">
        <v>98</v>
      </c>
      <c r="C87" s="34">
        <v>76000</v>
      </c>
      <c r="D87" s="34">
        <v>76000</v>
      </c>
      <c r="E87" s="34">
        <v>76000</v>
      </c>
      <c r="F87" s="34">
        <v>19000</v>
      </c>
      <c r="G87" s="34">
        <v>13966.9</v>
      </c>
      <c r="H87" s="47">
        <f t="shared" si="18"/>
        <v>18.377499999999998</v>
      </c>
      <c r="I87" s="48">
        <f t="shared" si="19"/>
        <v>-62033.1</v>
      </c>
      <c r="J87" s="47">
        <f t="shared" si="20"/>
        <v>18.377499999999998</v>
      </c>
      <c r="K87" s="48">
        <f t="shared" si="21"/>
        <v>-62033.1</v>
      </c>
      <c r="L87" s="47">
        <f t="shared" si="22"/>
        <v>18.377499999999998</v>
      </c>
      <c r="M87" s="48">
        <f t="shared" si="23"/>
        <v>-62033.1</v>
      </c>
      <c r="N87" s="47">
        <f t="shared" si="24"/>
        <v>73.509999999999991</v>
      </c>
      <c r="O87" s="48">
        <f t="shared" si="25"/>
        <v>-5033.1000000000004</v>
      </c>
    </row>
    <row r="88" spans="1:15" s="43" customFormat="1" ht="39" customHeight="1" outlineLevel="3" collapsed="1">
      <c r="A88" s="32" t="s">
        <v>99</v>
      </c>
      <c r="B88" s="35" t="s">
        <v>100</v>
      </c>
      <c r="C88" s="34">
        <v>448559.62</v>
      </c>
      <c r="D88" s="34">
        <v>644100</v>
      </c>
      <c r="E88" s="34">
        <v>644100</v>
      </c>
      <c r="F88" s="34">
        <v>483075</v>
      </c>
      <c r="G88" s="34">
        <v>432106.61</v>
      </c>
      <c r="H88" s="47">
        <f t="shared" si="18"/>
        <v>96.33203497006707</v>
      </c>
      <c r="I88" s="48">
        <f t="shared" si="19"/>
        <v>-16453.010000000009</v>
      </c>
      <c r="J88" s="47">
        <f t="shared" si="20"/>
        <v>67.086882471665888</v>
      </c>
      <c r="K88" s="48">
        <f t="shared" si="21"/>
        <v>-211993.39</v>
      </c>
      <c r="L88" s="47">
        <f t="shared" si="22"/>
        <v>67.086882471665888</v>
      </c>
      <c r="M88" s="48">
        <f t="shared" si="23"/>
        <v>-211993.39</v>
      </c>
      <c r="N88" s="47">
        <f t="shared" si="24"/>
        <v>89.449176628887855</v>
      </c>
      <c r="O88" s="48">
        <f t="shared" si="25"/>
        <v>-50968.390000000014</v>
      </c>
    </row>
    <row r="89" spans="1:15" ht="51" hidden="1" outlineLevel="4">
      <c r="A89" s="28" t="s">
        <v>101</v>
      </c>
      <c r="B89" s="29" t="s">
        <v>102</v>
      </c>
      <c r="C89" s="30">
        <v>644100</v>
      </c>
      <c r="D89" s="30">
        <v>644100</v>
      </c>
      <c r="E89" s="30">
        <v>644100</v>
      </c>
      <c r="F89" s="30">
        <v>161025</v>
      </c>
      <c r="G89" s="20">
        <v>116509.22</v>
      </c>
      <c r="H89" s="41">
        <f t="shared" si="18"/>
        <v>18.08868498680329</v>
      </c>
      <c r="I89" s="11">
        <f t="shared" si="19"/>
        <v>-527590.78</v>
      </c>
      <c r="J89" s="41">
        <f t="shared" si="20"/>
        <v>18.08868498680329</v>
      </c>
      <c r="K89" s="11">
        <f t="shared" si="21"/>
        <v>-527590.78</v>
      </c>
      <c r="L89" s="41">
        <f t="shared" si="22"/>
        <v>18.08868498680329</v>
      </c>
      <c r="M89" s="11">
        <f t="shared" si="23"/>
        <v>-527590.78</v>
      </c>
      <c r="N89" s="41">
        <f t="shared" si="24"/>
        <v>72.354739947213162</v>
      </c>
      <c r="O89" s="11">
        <f t="shared" si="25"/>
        <v>-44515.78</v>
      </c>
    </row>
    <row r="90" spans="1:15" ht="51" hidden="1" outlineLevel="7">
      <c r="A90" s="32" t="s">
        <v>101</v>
      </c>
      <c r="B90" s="35" t="s">
        <v>102</v>
      </c>
      <c r="C90" s="34">
        <v>644100</v>
      </c>
      <c r="D90" s="34">
        <v>644100</v>
      </c>
      <c r="E90" s="34">
        <v>644100</v>
      </c>
      <c r="F90" s="34">
        <v>161025</v>
      </c>
      <c r="G90" s="20">
        <v>116509.22</v>
      </c>
      <c r="H90" s="41">
        <f t="shared" si="18"/>
        <v>18.08868498680329</v>
      </c>
      <c r="I90" s="11">
        <f t="shared" si="19"/>
        <v>-527590.78</v>
      </c>
      <c r="J90" s="41">
        <f t="shared" si="20"/>
        <v>18.08868498680329</v>
      </c>
      <c r="K90" s="11">
        <f t="shared" si="21"/>
        <v>-527590.78</v>
      </c>
      <c r="L90" s="41">
        <f t="shared" si="22"/>
        <v>18.08868498680329</v>
      </c>
      <c r="M90" s="11">
        <f t="shared" si="23"/>
        <v>-527590.78</v>
      </c>
      <c r="N90" s="41">
        <f t="shared" si="24"/>
        <v>72.354739947213162</v>
      </c>
      <c r="O90" s="11">
        <f t="shared" si="25"/>
        <v>-44515.78</v>
      </c>
    </row>
    <row r="91" spans="1:15" ht="25.5" customHeight="1" outlineLevel="2">
      <c r="A91" s="28" t="s">
        <v>103</v>
      </c>
      <c r="B91" s="29" t="s">
        <v>104</v>
      </c>
      <c r="C91" s="30">
        <f>C92</f>
        <v>2000</v>
      </c>
      <c r="D91" s="30">
        <f>D92</f>
        <v>2600</v>
      </c>
      <c r="E91" s="30">
        <f t="shared" ref="E91:G91" si="26">E92</f>
        <v>2600</v>
      </c>
      <c r="F91" s="30">
        <f t="shared" si="26"/>
        <v>2600</v>
      </c>
      <c r="G91" s="20">
        <f t="shared" si="26"/>
        <v>300</v>
      </c>
      <c r="H91" s="41">
        <f t="shared" si="18"/>
        <v>15</v>
      </c>
      <c r="I91" s="11">
        <f t="shared" si="19"/>
        <v>-1700</v>
      </c>
      <c r="J91" s="41">
        <f t="shared" si="20"/>
        <v>11.538461538461538</v>
      </c>
      <c r="K91" s="11">
        <f t="shared" si="21"/>
        <v>-2300</v>
      </c>
      <c r="L91" s="41">
        <f t="shared" si="22"/>
        <v>11.538461538461538</v>
      </c>
      <c r="M91" s="11">
        <f t="shared" si="23"/>
        <v>-2300</v>
      </c>
      <c r="N91" s="41">
        <f t="shared" si="24"/>
        <v>11.538461538461538</v>
      </c>
      <c r="O91" s="11">
        <f t="shared" si="25"/>
        <v>-2300</v>
      </c>
    </row>
    <row r="92" spans="1:15" s="43" customFormat="1" ht="51" outlineLevel="3" collapsed="1">
      <c r="A92" s="32" t="s">
        <v>105</v>
      </c>
      <c r="B92" s="35" t="s">
        <v>106</v>
      </c>
      <c r="C92" s="34">
        <v>2000</v>
      </c>
      <c r="D92" s="34">
        <v>2600</v>
      </c>
      <c r="E92" s="34">
        <v>2600</v>
      </c>
      <c r="F92" s="34">
        <v>2600</v>
      </c>
      <c r="G92" s="34">
        <v>300</v>
      </c>
      <c r="H92" s="47">
        <f t="shared" si="18"/>
        <v>15</v>
      </c>
      <c r="I92" s="48">
        <f t="shared" si="19"/>
        <v>-1700</v>
      </c>
      <c r="J92" s="47">
        <f t="shared" si="20"/>
        <v>11.538461538461538</v>
      </c>
      <c r="K92" s="48">
        <f t="shared" si="21"/>
        <v>-2300</v>
      </c>
      <c r="L92" s="47">
        <f t="shared" si="22"/>
        <v>11.538461538461538</v>
      </c>
      <c r="M92" s="48">
        <f t="shared" si="23"/>
        <v>-2300</v>
      </c>
      <c r="N92" s="47">
        <f t="shared" si="24"/>
        <v>11.538461538461538</v>
      </c>
      <c r="O92" s="48">
        <f t="shared" si="25"/>
        <v>-2300</v>
      </c>
    </row>
    <row r="93" spans="1:15" ht="76.5" hidden="1" outlineLevel="4">
      <c r="A93" s="28" t="s">
        <v>107</v>
      </c>
      <c r="B93" s="29" t="s">
        <v>108</v>
      </c>
      <c r="C93" s="30">
        <v>2600</v>
      </c>
      <c r="D93" s="30">
        <v>2600</v>
      </c>
      <c r="E93" s="30">
        <v>2600</v>
      </c>
      <c r="F93" s="30">
        <v>0</v>
      </c>
      <c r="G93" s="20">
        <v>0</v>
      </c>
      <c r="H93" s="41">
        <f t="shared" si="18"/>
        <v>0</v>
      </c>
      <c r="I93" s="11">
        <f t="shared" si="19"/>
        <v>-2600</v>
      </c>
      <c r="J93" s="41">
        <f t="shared" si="20"/>
        <v>0</v>
      </c>
      <c r="K93" s="11">
        <f t="shared" si="21"/>
        <v>-2600</v>
      </c>
      <c r="L93" s="41">
        <f t="shared" si="22"/>
        <v>0</v>
      </c>
      <c r="M93" s="11">
        <f t="shared" si="23"/>
        <v>-2600</v>
      </c>
      <c r="N93" s="41" t="e">
        <f t="shared" si="24"/>
        <v>#DIV/0!</v>
      </c>
      <c r="O93" s="11">
        <f t="shared" si="25"/>
        <v>0</v>
      </c>
    </row>
    <row r="94" spans="1:15" ht="63.75" hidden="1" outlineLevel="7">
      <c r="A94" s="32" t="s">
        <v>107</v>
      </c>
      <c r="B94" s="35" t="s">
        <v>108</v>
      </c>
      <c r="C94" s="34">
        <v>2600</v>
      </c>
      <c r="D94" s="34">
        <v>2600</v>
      </c>
      <c r="E94" s="34">
        <v>2600</v>
      </c>
      <c r="F94" s="34">
        <v>0</v>
      </c>
      <c r="G94" s="20">
        <v>0</v>
      </c>
      <c r="H94" s="41">
        <f t="shared" si="18"/>
        <v>0</v>
      </c>
      <c r="I94" s="11">
        <f t="shared" si="19"/>
        <v>-2600</v>
      </c>
      <c r="J94" s="41">
        <f t="shared" si="20"/>
        <v>0</v>
      </c>
      <c r="K94" s="11">
        <f t="shared" si="21"/>
        <v>-2600</v>
      </c>
      <c r="L94" s="41">
        <f t="shared" si="22"/>
        <v>0</v>
      </c>
      <c r="M94" s="11">
        <f t="shared" si="23"/>
        <v>-2600</v>
      </c>
      <c r="N94" s="41" t="e">
        <f t="shared" si="24"/>
        <v>#DIV/0!</v>
      </c>
      <c r="O94" s="11">
        <f t="shared" si="25"/>
        <v>0</v>
      </c>
    </row>
    <row r="95" spans="1:15" ht="81" customHeight="1" outlineLevel="2" collapsed="1">
      <c r="A95" s="28" t="s">
        <v>109</v>
      </c>
      <c r="B95" s="31" t="s">
        <v>110</v>
      </c>
      <c r="C95" s="30">
        <v>49947.26</v>
      </c>
      <c r="D95" s="30">
        <v>79600</v>
      </c>
      <c r="E95" s="30">
        <v>79600</v>
      </c>
      <c r="F95" s="30">
        <v>53300</v>
      </c>
      <c r="G95" s="20">
        <v>62961.919999999998</v>
      </c>
      <c r="H95" s="41">
        <f t="shared" si="18"/>
        <v>126.05680471761613</v>
      </c>
      <c r="I95" s="11">
        <f t="shared" si="19"/>
        <v>13014.659999999996</v>
      </c>
      <c r="J95" s="41">
        <f t="shared" si="20"/>
        <v>79.097889447236184</v>
      </c>
      <c r="K95" s="11">
        <f t="shared" si="21"/>
        <v>-16638.080000000002</v>
      </c>
      <c r="L95" s="41">
        <f t="shared" si="22"/>
        <v>79.097889447236184</v>
      </c>
      <c r="M95" s="11">
        <f t="shared" si="23"/>
        <v>-16638.080000000002</v>
      </c>
      <c r="N95" s="41">
        <f t="shared" si="24"/>
        <v>118.12742964352721</v>
      </c>
      <c r="O95" s="11">
        <f t="shared" si="25"/>
        <v>9661.9199999999983</v>
      </c>
    </row>
    <row r="96" spans="1:15" ht="114.75" hidden="1" outlineLevel="3">
      <c r="A96" s="28" t="s">
        <v>111</v>
      </c>
      <c r="B96" s="31" t="s">
        <v>112</v>
      </c>
      <c r="C96" s="30">
        <v>79600</v>
      </c>
      <c r="D96" s="30">
        <v>79600</v>
      </c>
      <c r="E96" s="30">
        <v>79600</v>
      </c>
      <c r="F96" s="30">
        <v>12000</v>
      </c>
      <c r="G96" s="20">
        <v>15692.1</v>
      </c>
      <c r="H96" s="41">
        <f t="shared" si="18"/>
        <v>19.713693467336686</v>
      </c>
      <c r="I96" s="11">
        <f t="shared" si="19"/>
        <v>-63907.9</v>
      </c>
      <c r="J96" s="41">
        <f t="shared" si="20"/>
        <v>19.713693467336686</v>
      </c>
      <c r="K96" s="11">
        <f t="shared" si="21"/>
        <v>-63907.9</v>
      </c>
      <c r="L96" s="41">
        <f t="shared" si="22"/>
        <v>19.713693467336686</v>
      </c>
      <c r="M96" s="11">
        <f t="shared" si="23"/>
        <v>-63907.9</v>
      </c>
      <c r="N96" s="41">
        <f t="shared" si="24"/>
        <v>130.76749999999998</v>
      </c>
      <c r="O96" s="11">
        <f t="shared" si="25"/>
        <v>3692.1000000000004</v>
      </c>
    </row>
    <row r="97" spans="1:15" ht="102" hidden="1" outlineLevel="4">
      <c r="A97" s="28" t="s">
        <v>113</v>
      </c>
      <c r="B97" s="29" t="s">
        <v>114</v>
      </c>
      <c r="C97" s="30">
        <v>79600</v>
      </c>
      <c r="D97" s="30">
        <v>79600</v>
      </c>
      <c r="E97" s="30">
        <v>79600</v>
      </c>
      <c r="F97" s="30">
        <v>12000</v>
      </c>
      <c r="G97" s="20">
        <v>15692.1</v>
      </c>
      <c r="H97" s="41">
        <f t="shared" si="18"/>
        <v>19.713693467336686</v>
      </c>
      <c r="I97" s="11">
        <f t="shared" si="19"/>
        <v>-63907.9</v>
      </c>
      <c r="J97" s="41">
        <f t="shared" si="20"/>
        <v>19.713693467336686</v>
      </c>
      <c r="K97" s="11">
        <f t="shared" si="21"/>
        <v>-63907.9</v>
      </c>
      <c r="L97" s="41">
        <f t="shared" si="22"/>
        <v>19.713693467336686</v>
      </c>
      <c r="M97" s="11">
        <f t="shared" si="23"/>
        <v>-63907.9</v>
      </c>
      <c r="N97" s="41">
        <f t="shared" si="24"/>
        <v>130.76749999999998</v>
      </c>
      <c r="O97" s="11">
        <f t="shared" si="25"/>
        <v>3692.1000000000004</v>
      </c>
    </row>
    <row r="98" spans="1:15" ht="89.25" hidden="1" outlineLevel="7">
      <c r="A98" s="32" t="s">
        <v>113</v>
      </c>
      <c r="B98" s="35" t="s">
        <v>114</v>
      </c>
      <c r="C98" s="34">
        <v>79600</v>
      </c>
      <c r="D98" s="34">
        <v>79600</v>
      </c>
      <c r="E98" s="34">
        <v>79600</v>
      </c>
      <c r="F98" s="34">
        <v>12000</v>
      </c>
      <c r="G98" s="20">
        <v>15692.1</v>
      </c>
      <c r="H98" s="41">
        <f t="shared" si="18"/>
        <v>19.713693467336686</v>
      </c>
      <c r="I98" s="11">
        <f t="shared" si="19"/>
        <v>-63907.9</v>
      </c>
      <c r="J98" s="41">
        <f t="shared" si="20"/>
        <v>19.713693467336686</v>
      </c>
      <c r="K98" s="11">
        <f t="shared" si="21"/>
        <v>-63907.9</v>
      </c>
      <c r="L98" s="41">
        <f t="shared" si="22"/>
        <v>19.713693467336686</v>
      </c>
      <c r="M98" s="11">
        <f t="shared" si="23"/>
        <v>-63907.9</v>
      </c>
      <c r="N98" s="41">
        <f t="shared" si="24"/>
        <v>130.76749999999998</v>
      </c>
      <c r="O98" s="11">
        <f t="shared" si="25"/>
        <v>3692.1000000000004</v>
      </c>
    </row>
    <row r="99" spans="1:15" ht="25.5" outlineLevel="1" collapsed="1">
      <c r="A99" s="28" t="s">
        <v>115</v>
      </c>
      <c r="B99" s="29" t="s">
        <v>116</v>
      </c>
      <c r="C99" s="30">
        <v>65892.490000000005</v>
      </c>
      <c r="D99" s="30">
        <v>84900</v>
      </c>
      <c r="E99" s="30">
        <v>84900</v>
      </c>
      <c r="F99" s="30">
        <v>63600</v>
      </c>
      <c r="G99" s="20">
        <v>17004.740000000002</v>
      </c>
      <c r="H99" s="41">
        <f t="shared" si="18"/>
        <v>25.806795281222488</v>
      </c>
      <c r="I99" s="11">
        <f t="shared" si="19"/>
        <v>-48887.75</v>
      </c>
      <c r="J99" s="41">
        <f t="shared" si="20"/>
        <v>20.029140164899882</v>
      </c>
      <c r="K99" s="11">
        <f t="shared" si="21"/>
        <v>-67895.259999999995</v>
      </c>
      <c r="L99" s="41">
        <f t="shared" si="22"/>
        <v>20.029140164899882</v>
      </c>
      <c r="M99" s="11">
        <f t="shared" si="23"/>
        <v>-67895.259999999995</v>
      </c>
      <c r="N99" s="41">
        <f t="shared" si="24"/>
        <v>26.737012578616355</v>
      </c>
      <c r="O99" s="11">
        <f t="shared" si="25"/>
        <v>-46595.259999999995</v>
      </c>
    </row>
    <row r="100" spans="1:15" ht="25.5" hidden="1" outlineLevel="2">
      <c r="A100" s="28" t="s">
        <v>117</v>
      </c>
      <c r="B100" s="29" t="s">
        <v>118</v>
      </c>
      <c r="C100" s="30">
        <v>84900</v>
      </c>
      <c r="D100" s="30">
        <v>84900</v>
      </c>
      <c r="E100" s="30">
        <v>84900</v>
      </c>
      <c r="F100" s="30">
        <v>21200</v>
      </c>
      <c r="G100" s="20">
        <v>11971.32</v>
      </c>
      <c r="H100" s="41">
        <f t="shared" si="18"/>
        <v>14.100494699646642</v>
      </c>
      <c r="I100" s="11">
        <f t="shared" si="19"/>
        <v>-72928.679999999993</v>
      </c>
      <c r="J100" s="41">
        <f t="shared" si="20"/>
        <v>14.100494699646642</v>
      </c>
      <c r="K100" s="11">
        <f t="shared" si="21"/>
        <v>-72928.679999999993</v>
      </c>
      <c r="L100" s="41">
        <f t="shared" si="22"/>
        <v>14.100494699646642</v>
      </c>
      <c r="M100" s="11">
        <f t="shared" si="23"/>
        <v>-72928.679999999993</v>
      </c>
      <c r="N100" s="41">
        <f t="shared" si="24"/>
        <v>56.46849056603773</v>
      </c>
      <c r="O100" s="11">
        <f t="shared" si="25"/>
        <v>-9228.68</v>
      </c>
    </row>
    <row r="101" spans="1:15" ht="38.25" hidden="1" outlineLevel="3">
      <c r="A101" s="28" t="s">
        <v>119</v>
      </c>
      <c r="B101" s="29" t="s">
        <v>120</v>
      </c>
      <c r="C101" s="30">
        <v>69700</v>
      </c>
      <c r="D101" s="30">
        <v>69700</v>
      </c>
      <c r="E101" s="30">
        <v>69700</v>
      </c>
      <c r="F101" s="30">
        <v>17400</v>
      </c>
      <c r="G101" s="20">
        <v>8872.48</v>
      </c>
      <c r="H101" s="41">
        <f t="shared" si="18"/>
        <v>12.729526542324246</v>
      </c>
      <c r="I101" s="11">
        <f t="shared" si="19"/>
        <v>-60827.520000000004</v>
      </c>
      <c r="J101" s="41">
        <f t="shared" si="20"/>
        <v>12.729526542324246</v>
      </c>
      <c r="K101" s="11">
        <f t="shared" si="21"/>
        <v>-60827.520000000004</v>
      </c>
      <c r="L101" s="41">
        <f t="shared" si="22"/>
        <v>12.729526542324246</v>
      </c>
      <c r="M101" s="11">
        <f t="shared" si="23"/>
        <v>-60827.520000000004</v>
      </c>
      <c r="N101" s="41">
        <f t="shared" si="24"/>
        <v>50.991264367816093</v>
      </c>
      <c r="O101" s="11">
        <f t="shared" si="25"/>
        <v>-8527.52</v>
      </c>
    </row>
    <row r="102" spans="1:15" ht="38.25" hidden="1" outlineLevel="4">
      <c r="A102" s="28" t="s">
        <v>119</v>
      </c>
      <c r="B102" s="29" t="s">
        <v>120</v>
      </c>
      <c r="C102" s="30">
        <v>69700</v>
      </c>
      <c r="D102" s="30">
        <v>69700</v>
      </c>
      <c r="E102" s="30">
        <v>69700</v>
      </c>
      <c r="F102" s="30">
        <v>17400</v>
      </c>
      <c r="G102" s="20">
        <v>0</v>
      </c>
      <c r="H102" s="41">
        <f t="shared" si="18"/>
        <v>0</v>
      </c>
      <c r="I102" s="11">
        <f t="shared" si="19"/>
        <v>-69700</v>
      </c>
      <c r="J102" s="41">
        <f t="shared" si="20"/>
        <v>0</v>
      </c>
      <c r="K102" s="11">
        <f t="shared" si="21"/>
        <v>-69700</v>
      </c>
      <c r="L102" s="41">
        <f t="shared" si="22"/>
        <v>0</v>
      </c>
      <c r="M102" s="11">
        <f t="shared" si="23"/>
        <v>-69700</v>
      </c>
      <c r="N102" s="41">
        <f t="shared" si="24"/>
        <v>0</v>
      </c>
      <c r="O102" s="11">
        <f t="shared" si="25"/>
        <v>-17400</v>
      </c>
    </row>
    <row r="103" spans="1:15" ht="38.25" hidden="1" outlineLevel="7">
      <c r="A103" s="32" t="s">
        <v>119</v>
      </c>
      <c r="B103" s="35" t="s">
        <v>120</v>
      </c>
      <c r="C103" s="34">
        <v>69700</v>
      </c>
      <c r="D103" s="34">
        <v>69700</v>
      </c>
      <c r="E103" s="34">
        <v>69700</v>
      </c>
      <c r="F103" s="34">
        <v>17400</v>
      </c>
      <c r="G103" s="20">
        <v>0</v>
      </c>
      <c r="H103" s="41">
        <f t="shared" si="18"/>
        <v>0</v>
      </c>
      <c r="I103" s="11">
        <f t="shared" si="19"/>
        <v>-69700</v>
      </c>
      <c r="J103" s="41">
        <f t="shared" si="20"/>
        <v>0</v>
      </c>
      <c r="K103" s="11">
        <f t="shared" si="21"/>
        <v>-69700</v>
      </c>
      <c r="L103" s="41">
        <f t="shared" si="22"/>
        <v>0</v>
      </c>
      <c r="M103" s="11">
        <f t="shared" si="23"/>
        <v>-69700</v>
      </c>
      <c r="N103" s="41">
        <f t="shared" si="24"/>
        <v>0</v>
      </c>
      <c r="O103" s="11">
        <f t="shared" si="25"/>
        <v>-17400</v>
      </c>
    </row>
    <row r="104" spans="1:15" ht="102" hidden="1" outlineLevel="4">
      <c r="A104" s="28" t="s">
        <v>121</v>
      </c>
      <c r="B104" s="29" t="s">
        <v>122</v>
      </c>
      <c r="C104" s="30">
        <v>0</v>
      </c>
      <c r="D104" s="30">
        <v>0</v>
      </c>
      <c r="E104" s="30">
        <v>0</v>
      </c>
      <c r="F104" s="30">
        <v>0</v>
      </c>
      <c r="G104" s="20">
        <v>8872.48</v>
      </c>
      <c r="H104" s="41" t="e">
        <f t="shared" si="18"/>
        <v>#DIV/0!</v>
      </c>
      <c r="I104" s="11">
        <f t="shared" si="19"/>
        <v>8872.48</v>
      </c>
      <c r="J104" s="41" t="e">
        <f t="shared" si="20"/>
        <v>#DIV/0!</v>
      </c>
      <c r="K104" s="11">
        <f t="shared" si="21"/>
        <v>8872.48</v>
      </c>
      <c r="L104" s="41" t="e">
        <f t="shared" si="22"/>
        <v>#DIV/0!</v>
      </c>
      <c r="M104" s="11">
        <f t="shared" si="23"/>
        <v>8872.48</v>
      </c>
      <c r="N104" s="41" t="e">
        <f t="shared" si="24"/>
        <v>#DIV/0!</v>
      </c>
      <c r="O104" s="11">
        <f t="shared" si="25"/>
        <v>8872.48</v>
      </c>
    </row>
    <row r="105" spans="1:15" ht="76.5" hidden="1" outlineLevel="7">
      <c r="A105" s="32" t="s">
        <v>121</v>
      </c>
      <c r="B105" s="35" t="s">
        <v>122</v>
      </c>
      <c r="C105" s="34">
        <v>0</v>
      </c>
      <c r="D105" s="34">
        <v>0</v>
      </c>
      <c r="E105" s="34">
        <v>0</v>
      </c>
      <c r="F105" s="34">
        <v>0</v>
      </c>
      <c r="G105" s="20">
        <v>8872.48</v>
      </c>
      <c r="H105" s="41" t="e">
        <f t="shared" si="18"/>
        <v>#DIV/0!</v>
      </c>
      <c r="I105" s="11">
        <f t="shared" si="19"/>
        <v>8872.48</v>
      </c>
      <c r="J105" s="41" t="e">
        <f t="shared" si="20"/>
        <v>#DIV/0!</v>
      </c>
      <c r="K105" s="11">
        <f t="shared" si="21"/>
        <v>8872.48</v>
      </c>
      <c r="L105" s="41" t="e">
        <f t="shared" si="22"/>
        <v>#DIV/0!</v>
      </c>
      <c r="M105" s="11">
        <f t="shared" si="23"/>
        <v>8872.48</v>
      </c>
      <c r="N105" s="41" t="e">
        <f t="shared" si="24"/>
        <v>#DIV/0!</v>
      </c>
      <c r="O105" s="11">
        <f t="shared" si="25"/>
        <v>8872.48</v>
      </c>
    </row>
    <row r="106" spans="1:15" ht="25.5" hidden="1" outlineLevel="3">
      <c r="A106" s="28" t="s">
        <v>123</v>
      </c>
      <c r="B106" s="29" t="s">
        <v>124</v>
      </c>
      <c r="C106" s="30">
        <v>15200</v>
      </c>
      <c r="D106" s="30">
        <v>15200</v>
      </c>
      <c r="E106" s="30">
        <v>15200</v>
      </c>
      <c r="F106" s="30">
        <v>3800</v>
      </c>
      <c r="G106" s="20">
        <v>3098.84</v>
      </c>
      <c r="H106" s="41">
        <f t="shared" si="18"/>
        <v>20.387105263157896</v>
      </c>
      <c r="I106" s="11">
        <f t="shared" si="19"/>
        <v>-12101.16</v>
      </c>
      <c r="J106" s="41">
        <f t="shared" si="20"/>
        <v>20.387105263157896</v>
      </c>
      <c r="K106" s="11">
        <f t="shared" si="21"/>
        <v>-12101.16</v>
      </c>
      <c r="L106" s="41">
        <f t="shared" si="22"/>
        <v>20.387105263157896</v>
      </c>
      <c r="M106" s="11">
        <f t="shared" si="23"/>
        <v>-12101.16</v>
      </c>
      <c r="N106" s="41">
        <f t="shared" si="24"/>
        <v>81.548421052631582</v>
      </c>
      <c r="O106" s="11">
        <f t="shared" si="25"/>
        <v>-701.15999999999985</v>
      </c>
    </row>
    <row r="107" spans="1:15" ht="25.5" hidden="1" outlineLevel="4">
      <c r="A107" s="28" t="s">
        <v>123</v>
      </c>
      <c r="B107" s="29" t="s">
        <v>124</v>
      </c>
      <c r="C107" s="30">
        <v>15200</v>
      </c>
      <c r="D107" s="30">
        <v>15200</v>
      </c>
      <c r="E107" s="30">
        <v>15200</v>
      </c>
      <c r="F107" s="30">
        <v>3800</v>
      </c>
      <c r="G107" s="20">
        <v>0</v>
      </c>
      <c r="H107" s="41">
        <f t="shared" si="18"/>
        <v>0</v>
      </c>
      <c r="I107" s="11">
        <f t="shared" si="19"/>
        <v>-15200</v>
      </c>
      <c r="J107" s="41">
        <f t="shared" si="20"/>
        <v>0</v>
      </c>
      <c r="K107" s="11">
        <f t="shared" si="21"/>
        <v>-15200</v>
      </c>
      <c r="L107" s="41">
        <f t="shared" si="22"/>
        <v>0</v>
      </c>
      <c r="M107" s="11">
        <f t="shared" si="23"/>
        <v>-15200</v>
      </c>
      <c r="N107" s="41">
        <f t="shared" si="24"/>
        <v>0</v>
      </c>
      <c r="O107" s="11">
        <f t="shared" si="25"/>
        <v>-3800</v>
      </c>
    </row>
    <row r="108" spans="1:15" ht="25.5" hidden="1" outlineLevel="7">
      <c r="A108" s="32" t="s">
        <v>123</v>
      </c>
      <c r="B108" s="35" t="s">
        <v>124</v>
      </c>
      <c r="C108" s="34">
        <v>15200</v>
      </c>
      <c r="D108" s="34">
        <v>15200</v>
      </c>
      <c r="E108" s="34">
        <v>15200</v>
      </c>
      <c r="F108" s="34">
        <v>3800</v>
      </c>
      <c r="G108" s="20">
        <v>0</v>
      </c>
      <c r="H108" s="41">
        <f t="shared" si="18"/>
        <v>0</v>
      </c>
      <c r="I108" s="11">
        <f t="shared" si="19"/>
        <v>-15200</v>
      </c>
      <c r="J108" s="41">
        <f t="shared" si="20"/>
        <v>0</v>
      </c>
      <c r="K108" s="11">
        <f t="shared" si="21"/>
        <v>-15200</v>
      </c>
      <c r="L108" s="41">
        <f t="shared" si="22"/>
        <v>0</v>
      </c>
      <c r="M108" s="11">
        <f t="shared" si="23"/>
        <v>-15200</v>
      </c>
      <c r="N108" s="41">
        <f t="shared" si="24"/>
        <v>0</v>
      </c>
      <c r="O108" s="11">
        <f t="shared" si="25"/>
        <v>-3800</v>
      </c>
    </row>
    <row r="109" spans="1:15" ht="89.25" hidden="1" outlineLevel="4">
      <c r="A109" s="28" t="s">
        <v>125</v>
      </c>
      <c r="B109" s="29" t="s">
        <v>126</v>
      </c>
      <c r="C109" s="30">
        <v>0</v>
      </c>
      <c r="D109" s="30">
        <v>0</v>
      </c>
      <c r="E109" s="30">
        <v>0</v>
      </c>
      <c r="F109" s="30">
        <v>0</v>
      </c>
      <c r="G109" s="20">
        <v>3098.84</v>
      </c>
      <c r="H109" s="41" t="e">
        <f t="shared" si="18"/>
        <v>#DIV/0!</v>
      </c>
      <c r="I109" s="11">
        <f t="shared" si="19"/>
        <v>3098.84</v>
      </c>
      <c r="J109" s="41" t="e">
        <f t="shared" si="20"/>
        <v>#DIV/0!</v>
      </c>
      <c r="K109" s="11">
        <f t="shared" si="21"/>
        <v>3098.84</v>
      </c>
      <c r="L109" s="41" t="e">
        <f t="shared" si="22"/>
        <v>#DIV/0!</v>
      </c>
      <c r="M109" s="11">
        <f t="shared" si="23"/>
        <v>3098.84</v>
      </c>
      <c r="N109" s="41" t="e">
        <f t="shared" si="24"/>
        <v>#DIV/0!</v>
      </c>
      <c r="O109" s="11">
        <f t="shared" si="25"/>
        <v>3098.84</v>
      </c>
    </row>
    <row r="110" spans="1:15" ht="76.5" hidden="1" outlineLevel="7">
      <c r="A110" s="32" t="s">
        <v>125</v>
      </c>
      <c r="B110" s="35" t="s">
        <v>126</v>
      </c>
      <c r="C110" s="34">
        <v>0</v>
      </c>
      <c r="D110" s="34">
        <v>0</v>
      </c>
      <c r="E110" s="34">
        <v>0</v>
      </c>
      <c r="F110" s="34">
        <v>0</v>
      </c>
      <c r="G110" s="20">
        <v>3098.84</v>
      </c>
      <c r="H110" s="41" t="e">
        <f t="shared" si="18"/>
        <v>#DIV/0!</v>
      </c>
      <c r="I110" s="11">
        <f t="shared" si="19"/>
        <v>3098.84</v>
      </c>
      <c r="J110" s="41" t="e">
        <f t="shared" si="20"/>
        <v>#DIV/0!</v>
      </c>
      <c r="K110" s="11">
        <f t="shared" si="21"/>
        <v>3098.84</v>
      </c>
      <c r="L110" s="41" t="e">
        <f t="shared" si="22"/>
        <v>#DIV/0!</v>
      </c>
      <c r="M110" s="11">
        <f t="shared" si="23"/>
        <v>3098.84</v>
      </c>
      <c r="N110" s="41" t="e">
        <f t="shared" si="24"/>
        <v>#DIV/0!</v>
      </c>
      <c r="O110" s="11">
        <f t="shared" si="25"/>
        <v>3098.84</v>
      </c>
    </row>
    <row r="111" spans="1:15" ht="38.25" outlineLevel="1">
      <c r="A111" s="28" t="s">
        <v>127</v>
      </c>
      <c r="B111" s="29" t="s">
        <v>128</v>
      </c>
      <c r="C111" s="30">
        <f>C112+C116</f>
        <v>3520386.8000000003</v>
      </c>
      <c r="D111" s="30">
        <f>D112+D116</f>
        <v>5363200</v>
      </c>
      <c r="E111" s="30">
        <f t="shared" ref="E111:G111" si="27">E112+E116</f>
        <v>5758379.9800000004</v>
      </c>
      <c r="F111" s="30">
        <f t="shared" si="27"/>
        <v>3895313.65</v>
      </c>
      <c r="G111" s="20">
        <f t="shared" si="27"/>
        <v>4111222.01</v>
      </c>
      <c r="H111" s="41">
        <f t="shared" si="18"/>
        <v>116.78324694320521</v>
      </c>
      <c r="I111" s="11">
        <f t="shared" si="19"/>
        <v>590835.2099999995</v>
      </c>
      <c r="J111" s="41">
        <f t="shared" si="20"/>
        <v>76.65613831294749</v>
      </c>
      <c r="K111" s="11">
        <f t="shared" si="21"/>
        <v>-1251977.9900000002</v>
      </c>
      <c r="L111" s="41">
        <f t="shared" si="22"/>
        <v>71.39546233973951</v>
      </c>
      <c r="M111" s="11">
        <f t="shared" si="23"/>
        <v>-1647157.9700000007</v>
      </c>
      <c r="N111" s="41">
        <f t="shared" si="24"/>
        <v>105.54277214621727</v>
      </c>
      <c r="O111" s="11">
        <f t="shared" si="25"/>
        <v>215908.35999999987</v>
      </c>
    </row>
    <row r="112" spans="1:15" s="43" customFormat="1" outlineLevel="2" collapsed="1">
      <c r="A112" s="32" t="s">
        <v>129</v>
      </c>
      <c r="B112" s="35" t="s">
        <v>130</v>
      </c>
      <c r="C112" s="34">
        <v>3118209.64</v>
      </c>
      <c r="D112" s="34">
        <v>4803700</v>
      </c>
      <c r="E112" s="34">
        <v>5198879.9800000004</v>
      </c>
      <c r="F112" s="34">
        <v>3475688.65</v>
      </c>
      <c r="G112" s="34">
        <v>3614173.25</v>
      </c>
      <c r="H112" s="47">
        <f t="shared" si="18"/>
        <v>115.90539659802988</v>
      </c>
      <c r="I112" s="48">
        <f t="shared" si="19"/>
        <v>495963.60999999987</v>
      </c>
      <c r="J112" s="47">
        <f t="shared" si="20"/>
        <v>75.237280637841664</v>
      </c>
      <c r="K112" s="48">
        <f t="shared" si="21"/>
        <v>-1189526.75</v>
      </c>
      <c r="L112" s="47">
        <f t="shared" si="22"/>
        <v>69.518305171568898</v>
      </c>
      <c r="M112" s="48">
        <f t="shared" si="23"/>
        <v>-1584706.7300000004</v>
      </c>
      <c r="N112" s="47">
        <f t="shared" si="24"/>
        <v>103.98437875038088</v>
      </c>
      <c r="O112" s="48">
        <f t="shared" si="25"/>
        <v>138484.60000000009</v>
      </c>
    </row>
    <row r="113" spans="1:15" ht="25.5" hidden="1" outlineLevel="3">
      <c r="A113" s="28" t="s">
        <v>131</v>
      </c>
      <c r="B113" s="29" t="s">
        <v>132</v>
      </c>
      <c r="C113" s="30">
        <v>4803700</v>
      </c>
      <c r="D113" s="30">
        <v>4803700</v>
      </c>
      <c r="E113" s="30">
        <v>4803700</v>
      </c>
      <c r="F113" s="30">
        <v>1112066.67</v>
      </c>
      <c r="G113" s="20">
        <v>1055017.22</v>
      </c>
      <c r="H113" s="41">
        <f t="shared" si="18"/>
        <v>21.962595915648354</v>
      </c>
      <c r="I113" s="11">
        <f t="shared" si="19"/>
        <v>-3748682.7800000003</v>
      </c>
      <c r="J113" s="41">
        <f t="shared" si="20"/>
        <v>21.962595915648354</v>
      </c>
      <c r="K113" s="11">
        <f t="shared" si="21"/>
        <v>-3748682.7800000003</v>
      </c>
      <c r="L113" s="41">
        <f t="shared" si="22"/>
        <v>21.962595915648354</v>
      </c>
      <c r="M113" s="11">
        <f t="shared" si="23"/>
        <v>-3748682.7800000003</v>
      </c>
      <c r="N113" s="41">
        <f t="shared" si="24"/>
        <v>94.869961348630298</v>
      </c>
      <c r="O113" s="11">
        <f t="shared" si="25"/>
        <v>-57049.449999999953</v>
      </c>
    </row>
    <row r="114" spans="1:15" ht="38.25" hidden="1" outlineLevel="4">
      <c r="A114" s="28" t="s">
        <v>133</v>
      </c>
      <c r="B114" s="29" t="s">
        <v>134</v>
      </c>
      <c r="C114" s="30">
        <v>4803700</v>
      </c>
      <c r="D114" s="30">
        <v>4803700</v>
      </c>
      <c r="E114" s="30">
        <v>4803700</v>
      </c>
      <c r="F114" s="30">
        <v>1112066.67</v>
      </c>
      <c r="G114" s="20">
        <v>1055017.22</v>
      </c>
      <c r="H114" s="41">
        <f t="shared" si="18"/>
        <v>21.962595915648354</v>
      </c>
      <c r="I114" s="11">
        <f t="shared" si="19"/>
        <v>-3748682.7800000003</v>
      </c>
      <c r="J114" s="41">
        <f t="shared" si="20"/>
        <v>21.962595915648354</v>
      </c>
      <c r="K114" s="11">
        <f t="shared" si="21"/>
        <v>-3748682.7800000003</v>
      </c>
      <c r="L114" s="41">
        <f t="shared" si="22"/>
        <v>21.962595915648354</v>
      </c>
      <c r="M114" s="11">
        <f t="shared" si="23"/>
        <v>-3748682.7800000003</v>
      </c>
      <c r="N114" s="41">
        <f t="shared" si="24"/>
        <v>94.869961348630298</v>
      </c>
      <c r="O114" s="11">
        <f t="shared" si="25"/>
        <v>-57049.449999999953</v>
      </c>
    </row>
    <row r="115" spans="1:15" ht="38.25" hidden="1" outlineLevel="7">
      <c r="A115" s="32" t="s">
        <v>133</v>
      </c>
      <c r="B115" s="35" t="s">
        <v>134</v>
      </c>
      <c r="C115" s="34">
        <v>4803700</v>
      </c>
      <c r="D115" s="34">
        <v>4803700</v>
      </c>
      <c r="E115" s="34">
        <v>4803700</v>
      </c>
      <c r="F115" s="34">
        <v>1112066.67</v>
      </c>
      <c r="G115" s="20">
        <v>1055017.22</v>
      </c>
      <c r="H115" s="41">
        <f t="shared" si="18"/>
        <v>21.962595915648354</v>
      </c>
      <c r="I115" s="11">
        <f t="shared" si="19"/>
        <v>-3748682.7800000003</v>
      </c>
      <c r="J115" s="41">
        <f t="shared" si="20"/>
        <v>21.962595915648354</v>
      </c>
      <c r="K115" s="11">
        <f t="shared" si="21"/>
        <v>-3748682.7800000003</v>
      </c>
      <c r="L115" s="41">
        <f t="shared" si="22"/>
        <v>21.962595915648354</v>
      </c>
      <c r="M115" s="11">
        <f t="shared" si="23"/>
        <v>-3748682.7800000003</v>
      </c>
      <c r="N115" s="41">
        <f t="shared" si="24"/>
        <v>94.869961348630298</v>
      </c>
      <c r="O115" s="11">
        <f t="shared" si="25"/>
        <v>-57049.449999999953</v>
      </c>
    </row>
    <row r="116" spans="1:15" ht="12.75" customHeight="1" outlineLevel="2">
      <c r="A116" s="28" t="s">
        <v>135</v>
      </c>
      <c r="B116" s="29" t="s">
        <v>136</v>
      </c>
      <c r="C116" s="30">
        <f>C117+C120</f>
        <v>402177.16</v>
      </c>
      <c r="D116" s="30">
        <f>D117+D120</f>
        <v>559500</v>
      </c>
      <c r="E116" s="30">
        <f t="shared" ref="E116:G116" si="28">E117+E120</f>
        <v>559500</v>
      </c>
      <c r="F116" s="30">
        <f t="shared" si="28"/>
        <v>419625</v>
      </c>
      <c r="G116" s="20">
        <f t="shared" si="28"/>
        <v>497048.76</v>
      </c>
      <c r="H116" s="41">
        <f t="shared" si="18"/>
        <v>123.58950468495028</v>
      </c>
      <c r="I116" s="11">
        <f t="shared" si="19"/>
        <v>94871.600000000035</v>
      </c>
      <c r="J116" s="41">
        <f t="shared" si="20"/>
        <v>88.838026809651467</v>
      </c>
      <c r="K116" s="11">
        <f t="shared" si="21"/>
        <v>-62451.239999999991</v>
      </c>
      <c r="L116" s="41">
        <f t="shared" si="22"/>
        <v>88.838026809651467</v>
      </c>
      <c r="M116" s="11">
        <f t="shared" si="23"/>
        <v>-62451.239999999991</v>
      </c>
      <c r="N116" s="41">
        <f t="shared" si="24"/>
        <v>118.45070241286864</v>
      </c>
      <c r="O116" s="11">
        <f t="shared" si="25"/>
        <v>77423.760000000009</v>
      </c>
    </row>
    <row r="117" spans="1:15" s="43" customFormat="1" ht="38.25" outlineLevel="3" collapsed="1">
      <c r="A117" s="32" t="s">
        <v>137</v>
      </c>
      <c r="B117" s="35" t="s">
        <v>138</v>
      </c>
      <c r="C117" s="34">
        <v>320338.96999999997</v>
      </c>
      <c r="D117" s="34">
        <v>559500</v>
      </c>
      <c r="E117" s="34">
        <v>559500</v>
      </c>
      <c r="F117" s="34">
        <v>419625</v>
      </c>
      <c r="G117" s="34">
        <v>350240.28</v>
      </c>
      <c r="H117" s="47">
        <f t="shared" si="18"/>
        <v>109.33427175594655</v>
      </c>
      <c r="I117" s="48">
        <f t="shared" si="19"/>
        <v>29901.310000000056</v>
      </c>
      <c r="J117" s="47">
        <f t="shared" si="20"/>
        <v>62.598798927613942</v>
      </c>
      <c r="K117" s="48">
        <f t="shared" si="21"/>
        <v>-209259.71999999997</v>
      </c>
      <c r="L117" s="47">
        <f t="shared" si="22"/>
        <v>62.598798927613942</v>
      </c>
      <c r="M117" s="48">
        <f t="shared" si="23"/>
        <v>-209259.71999999997</v>
      </c>
      <c r="N117" s="47">
        <f t="shared" si="24"/>
        <v>83.465065236818589</v>
      </c>
      <c r="O117" s="48">
        <f t="shared" si="25"/>
        <v>-69384.719999999972</v>
      </c>
    </row>
    <row r="118" spans="1:15" s="43" customFormat="1" ht="51" hidden="1" outlineLevel="4">
      <c r="A118" s="32" t="s">
        <v>139</v>
      </c>
      <c r="B118" s="35" t="s">
        <v>140</v>
      </c>
      <c r="C118" s="34">
        <v>559500</v>
      </c>
      <c r="D118" s="34">
        <v>559500</v>
      </c>
      <c r="E118" s="34">
        <v>559500</v>
      </c>
      <c r="F118" s="34">
        <v>139875</v>
      </c>
      <c r="G118" s="34">
        <v>91978.02</v>
      </c>
      <c r="H118" s="47">
        <f t="shared" si="18"/>
        <v>16.439324396782844</v>
      </c>
      <c r="I118" s="48">
        <f t="shared" si="19"/>
        <v>-467521.98</v>
      </c>
      <c r="J118" s="47">
        <f t="shared" si="20"/>
        <v>16.439324396782844</v>
      </c>
      <c r="K118" s="48">
        <f t="shared" si="21"/>
        <v>-467521.98</v>
      </c>
      <c r="L118" s="47">
        <f t="shared" si="22"/>
        <v>16.439324396782844</v>
      </c>
      <c r="M118" s="48">
        <f t="shared" si="23"/>
        <v>-467521.98</v>
      </c>
      <c r="N118" s="47">
        <f t="shared" si="24"/>
        <v>65.757297587131376</v>
      </c>
      <c r="O118" s="48">
        <f t="shared" si="25"/>
        <v>-47896.979999999996</v>
      </c>
    </row>
    <row r="119" spans="1:15" s="43" customFormat="1" ht="51" hidden="1" outlineLevel="7">
      <c r="A119" s="32" t="s">
        <v>139</v>
      </c>
      <c r="B119" s="35" t="s">
        <v>140</v>
      </c>
      <c r="C119" s="34">
        <v>559500</v>
      </c>
      <c r="D119" s="34">
        <v>559500</v>
      </c>
      <c r="E119" s="34">
        <v>559500</v>
      </c>
      <c r="F119" s="34">
        <v>139875</v>
      </c>
      <c r="G119" s="34">
        <v>91978.02</v>
      </c>
      <c r="H119" s="47">
        <f t="shared" si="18"/>
        <v>16.439324396782844</v>
      </c>
      <c r="I119" s="48">
        <f t="shared" si="19"/>
        <v>-467521.98</v>
      </c>
      <c r="J119" s="47">
        <f t="shared" si="20"/>
        <v>16.439324396782844</v>
      </c>
      <c r="K119" s="48">
        <f t="shared" si="21"/>
        <v>-467521.98</v>
      </c>
      <c r="L119" s="47">
        <f t="shared" si="22"/>
        <v>16.439324396782844</v>
      </c>
      <c r="M119" s="48">
        <f t="shared" si="23"/>
        <v>-467521.98</v>
      </c>
      <c r="N119" s="47">
        <f t="shared" si="24"/>
        <v>65.757297587131376</v>
      </c>
      <c r="O119" s="48">
        <f t="shared" si="25"/>
        <v>-47896.979999999996</v>
      </c>
    </row>
    <row r="120" spans="1:15" s="43" customFormat="1" ht="15" customHeight="1" outlineLevel="3" collapsed="1">
      <c r="A120" s="32" t="s">
        <v>141</v>
      </c>
      <c r="B120" s="35" t="s">
        <v>142</v>
      </c>
      <c r="C120" s="34">
        <v>81838.19</v>
      </c>
      <c r="D120" s="34">
        <v>0</v>
      </c>
      <c r="E120" s="34">
        <v>0</v>
      </c>
      <c r="F120" s="34">
        <v>0</v>
      </c>
      <c r="G120" s="34">
        <v>146808.48000000001</v>
      </c>
      <c r="H120" s="47">
        <f t="shared" si="18"/>
        <v>179.38871815224653</v>
      </c>
      <c r="I120" s="48">
        <f t="shared" si="19"/>
        <v>64970.290000000008</v>
      </c>
      <c r="J120" s="47">
        <v>0</v>
      </c>
      <c r="K120" s="48">
        <f t="shared" si="21"/>
        <v>146808.48000000001</v>
      </c>
      <c r="L120" s="47">
        <v>0</v>
      </c>
      <c r="M120" s="48">
        <f t="shared" si="23"/>
        <v>146808.48000000001</v>
      </c>
      <c r="N120" s="47">
        <v>0</v>
      </c>
      <c r="O120" s="48">
        <f t="shared" si="25"/>
        <v>146808.48000000001</v>
      </c>
    </row>
    <row r="121" spans="1:15" ht="25.5" hidden="1" outlineLevel="4">
      <c r="A121" s="28" t="s">
        <v>143</v>
      </c>
      <c r="B121" s="29" t="s">
        <v>144</v>
      </c>
      <c r="C121" s="30">
        <v>0</v>
      </c>
      <c r="D121" s="30">
        <v>0</v>
      </c>
      <c r="E121" s="30">
        <v>0</v>
      </c>
      <c r="F121" s="30">
        <v>0</v>
      </c>
      <c r="G121" s="20">
        <v>118810.35</v>
      </c>
      <c r="H121" s="41" t="e">
        <f t="shared" si="18"/>
        <v>#DIV/0!</v>
      </c>
      <c r="I121" s="11">
        <f t="shared" si="19"/>
        <v>118810.35</v>
      </c>
      <c r="J121" s="41" t="e">
        <f t="shared" si="20"/>
        <v>#DIV/0!</v>
      </c>
      <c r="K121" s="11">
        <f t="shared" si="21"/>
        <v>118810.35</v>
      </c>
      <c r="L121" s="41" t="e">
        <f t="shared" si="22"/>
        <v>#DIV/0!</v>
      </c>
      <c r="M121" s="11">
        <f t="shared" si="23"/>
        <v>118810.35</v>
      </c>
      <c r="N121" s="41" t="e">
        <f t="shared" si="24"/>
        <v>#DIV/0!</v>
      </c>
      <c r="O121" s="11">
        <f t="shared" si="25"/>
        <v>118810.35</v>
      </c>
    </row>
    <row r="122" spans="1:15" ht="25.5" hidden="1" outlineLevel="7">
      <c r="A122" s="32" t="s">
        <v>143</v>
      </c>
      <c r="B122" s="35" t="s">
        <v>144</v>
      </c>
      <c r="C122" s="34">
        <v>0</v>
      </c>
      <c r="D122" s="34">
        <v>0</v>
      </c>
      <c r="E122" s="34">
        <v>0</v>
      </c>
      <c r="F122" s="34">
        <v>0</v>
      </c>
      <c r="G122" s="20">
        <v>118810.35</v>
      </c>
      <c r="H122" s="41" t="e">
        <f t="shared" si="18"/>
        <v>#DIV/0!</v>
      </c>
      <c r="I122" s="11">
        <f t="shared" si="19"/>
        <v>118810.35</v>
      </c>
      <c r="J122" s="41" t="e">
        <f t="shared" si="20"/>
        <v>#DIV/0!</v>
      </c>
      <c r="K122" s="11">
        <f t="shared" si="21"/>
        <v>118810.35</v>
      </c>
      <c r="L122" s="41" t="e">
        <f t="shared" si="22"/>
        <v>#DIV/0!</v>
      </c>
      <c r="M122" s="11">
        <f t="shared" si="23"/>
        <v>118810.35</v>
      </c>
      <c r="N122" s="41" t="e">
        <f t="shared" si="24"/>
        <v>#DIV/0!</v>
      </c>
      <c r="O122" s="11">
        <f t="shared" si="25"/>
        <v>118810.35</v>
      </c>
    </row>
    <row r="123" spans="1:15" ht="25.5" outlineLevel="1">
      <c r="A123" s="28" t="s">
        <v>145</v>
      </c>
      <c r="B123" s="29" t="s">
        <v>146</v>
      </c>
      <c r="C123" s="30">
        <f>C124+C128</f>
        <v>900056.14999999991</v>
      </c>
      <c r="D123" s="30">
        <f>D124+D128</f>
        <v>502500</v>
      </c>
      <c r="E123" s="30">
        <f t="shared" ref="E123:F123" si="29">E124+E128</f>
        <v>502500</v>
      </c>
      <c r="F123" s="30">
        <f t="shared" si="29"/>
        <v>402500</v>
      </c>
      <c r="G123" s="20">
        <f>G124+G128</f>
        <v>90465.09</v>
      </c>
      <c r="H123" s="41">
        <f t="shared" si="18"/>
        <v>10.051049592850402</v>
      </c>
      <c r="I123" s="11">
        <f t="shared" si="19"/>
        <v>-809591.05999999994</v>
      </c>
      <c r="J123" s="41">
        <f t="shared" si="20"/>
        <v>18.003002985074627</v>
      </c>
      <c r="K123" s="11">
        <f t="shared" si="21"/>
        <v>-412034.91000000003</v>
      </c>
      <c r="L123" s="41">
        <f t="shared" si="22"/>
        <v>18.003002985074627</v>
      </c>
      <c r="M123" s="11">
        <f t="shared" si="23"/>
        <v>-412034.91000000003</v>
      </c>
      <c r="N123" s="41">
        <f t="shared" si="24"/>
        <v>22.475798757763972</v>
      </c>
      <c r="O123" s="11">
        <f t="shared" si="25"/>
        <v>-312034.91000000003</v>
      </c>
    </row>
    <row r="124" spans="1:15" s="43" customFormat="1" ht="76.5" customHeight="1" outlineLevel="2" collapsed="1">
      <c r="A124" s="32" t="s">
        <v>147</v>
      </c>
      <c r="B124" s="33" t="s">
        <v>148</v>
      </c>
      <c r="C124" s="34">
        <v>764944.32</v>
      </c>
      <c r="D124" s="34">
        <v>500000</v>
      </c>
      <c r="E124" s="34">
        <v>500000</v>
      </c>
      <c r="F124" s="34">
        <v>400000</v>
      </c>
      <c r="G124" s="34">
        <v>25079.71</v>
      </c>
      <c r="H124" s="47">
        <f t="shared" si="18"/>
        <v>3.2786320970394294</v>
      </c>
      <c r="I124" s="48">
        <f t="shared" si="19"/>
        <v>-739864.61</v>
      </c>
      <c r="J124" s="47">
        <f t="shared" si="20"/>
        <v>5.0159419999999999</v>
      </c>
      <c r="K124" s="48">
        <f t="shared" si="21"/>
        <v>-474920.29</v>
      </c>
      <c r="L124" s="47">
        <f t="shared" si="22"/>
        <v>5.0159419999999999</v>
      </c>
      <c r="M124" s="48">
        <f t="shared" si="23"/>
        <v>-474920.29</v>
      </c>
      <c r="N124" s="47">
        <f t="shared" si="24"/>
        <v>6.2699274999999997</v>
      </c>
      <c r="O124" s="48">
        <f t="shared" si="25"/>
        <v>-374920.29</v>
      </c>
    </row>
    <row r="125" spans="1:15" ht="114.75" hidden="1" outlineLevel="3">
      <c r="A125" s="28" t="s">
        <v>149</v>
      </c>
      <c r="B125" s="31" t="s">
        <v>150</v>
      </c>
      <c r="C125" s="30">
        <v>500000</v>
      </c>
      <c r="D125" s="30">
        <v>500000</v>
      </c>
      <c r="E125" s="30">
        <v>500000</v>
      </c>
      <c r="F125" s="30">
        <v>50000</v>
      </c>
      <c r="G125" s="20">
        <v>26533.599999999999</v>
      </c>
      <c r="H125" s="41">
        <f t="shared" si="18"/>
        <v>5.3067199999999994</v>
      </c>
      <c r="I125" s="11">
        <f t="shared" si="19"/>
        <v>-473466.4</v>
      </c>
      <c r="J125" s="41">
        <f t="shared" si="20"/>
        <v>5.3067199999999994</v>
      </c>
      <c r="K125" s="11">
        <f t="shared" si="21"/>
        <v>-473466.4</v>
      </c>
      <c r="L125" s="41">
        <f t="shared" si="22"/>
        <v>5.3067199999999994</v>
      </c>
      <c r="M125" s="11">
        <f t="shared" si="23"/>
        <v>-473466.4</v>
      </c>
      <c r="N125" s="41">
        <f t="shared" si="24"/>
        <v>53.067199999999993</v>
      </c>
      <c r="O125" s="11">
        <f t="shared" si="25"/>
        <v>-23466.400000000001</v>
      </c>
    </row>
    <row r="126" spans="1:15" ht="127.5" hidden="1" outlineLevel="4">
      <c r="A126" s="28" t="s">
        <v>151</v>
      </c>
      <c r="B126" s="31" t="s">
        <v>152</v>
      </c>
      <c r="C126" s="30">
        <v>500000</v>
      </c>
      <c r="D126" s="30">
        <v>500000</v>
      </c>
      <c r="E126" s="30">
        <v>500000</v>
      </c>
      <c r="F126" s="30">
        <v>50000</v>
      </c>
      <c r="G126" s="20">
        <v>26533.599999999999</v>
      </c>
      <c r="H126" s="41">
        <f t="shared" si="18"/>
        <v>5.3067199999999994</v>
      </c>
      <c r="I126" s="11">
        <f t="shared" si="19"/>
        <v>-473466.4</v>
      </c>
      <c r="J126" s="41">
        <f t="shared" si="20"/>
        <v>5.3067199999999994</v>
      </c>
      <c r="K126" s="11">
        <f t="shared" si="21"/>
        <v>-473466.4</v>
      </c>
      <c r="L126" s="41">
        <f t="shared" si="22"/>
        <v>5.3067199999999994</v>
      </c>
      <c r="M126" s="11">
        <f t="shared" si="23"/>
        <v>-473466.4</v>
      </c>
      <c r="N126" s="41">
        <f t="shared" si="24"/>
        <v>53.067199999999993</v>
      </c>
      <c r="O126" s="11">
        <f t="shared" si="25"/>
        <v>-23466.400000000001</v>
      </c>
    </row>
    <row r="127" spans="1:15" ht="114.75" hidden="1" outlineLevel="7">
      <c r="A127" s="32" t="s">
        <v>151</v>
      </c>
      <c r="B127" s="33" t="s">
        <v>152</v>
      </c>
      <c r="C127" s="34">
        <v>500000</v>
      </c>
      <c r="D127" s="34">
        <v>500000</v>
      </c>
      <c r="E127" s="34">
        <v>500000</v>
      </c>
      <c r="F127" s="34">
        <v>50000</v>
      </c>
      <c r="G127" s="20">
        <v>26533.599999999999</v>
      </c>
      <c r="H127" s="41">
        <f t="shared" si="18"/>
        <v>5.3067199999999994</v>
      </c>
      <c r="I127" s="11">
        <f t="shared" si="19"/>
        <v>-473466.4</v>
      </c>
      <c r="J127" s="41">
        <f t="shared" si="20"/>
        <v>5.3067199999999994</v>
      </c>
      <c r="K127" s="11">
        <f t="shared" si="21"/>
        <v>-473466.4</v>
      </c>
      <c r="L127" s="41">
        <f t="shared" si="22"/>
        <v>5.3067199999999994</v>
      </c>
      <c r="M127" s="11">
        <f t="shared" si="23"/>
        <v>-473466.4</v>
      </c>
      <c r="N127" s="41">
        <f t="shared" si="24"/>
        <v>53.067199999999993</v>
      </c>
      <c r="O127" s="11">
        <f t="shared" si="25"/>
        <v>-23466.400000000001</v>
      </c>
    </row>
    <row r="128" spans="1:15" ht="40.5" customHeight="1" outlineLevel="2">
      <c r="A128" s="28" t="s">
        <v>153</v>
      </c>
      <c r="B128" s="29" t="s">
        <v>154</v>
      </c>
      <c r="C128" s="30">
        <f>C129+C132</f>
        <v>135111.82999999999</v>
      </c>
      <c r="D128" s="30">
        <f>D129</f>
        <v>2500</v>
      </c>
      <c r="E128" s="30">
        <f t="shared" ref="E128:F128" si="30">E129</f>
        <v>2500</v>
      </c>
      <c r="F128" s="30">
        <f t="shared" si="30"/>
        <v>2500</v>
      </c>
      <c r="G128" s="20">
        <f>G129+G132</f>
        <v>65385.38</v>
      </c>
      <c r="H128" s="41">
        <f t="shared" si="18"/>
        <v>48.393527050888146</v>
      </c>
      <c r="I128" s="11">
        <f t="shared" si="19"/>
        <v>-69726.449999999983</v>
      </c>
      <c r="J128" s="41">
        <f t="shared" si="20"/>
        <v>2615.4151999999999</v>
      </c>
      <c r="K128" s="11">
        <f t="shared" si="21"/>
        <v>62885.38</v>
      </c>
      <c r="L128" s="41">
        <f t="shared" si="22"/>
        <v>2615.4151999999999</v>
      </c>
      <c r="M128" s="11">
        <f>G128-E128</f>
        <v>62885.38</v>
      </c>
      <c r="N128" s="41">
        <f t="shared" si="24"/>
        <v>2615.4151999999999</v>
      </c>
      <c r="O128" s="11">
        <f t="shared" si="25"/>
        <v>62885.38</v>
      </c>
    </row>
    <row r="129" spans="1:15" s="43" customFormat="1" ht="38.25" outlineLevel="3" collapsed="1">
      <c r="A129" s="32" t="s">
        <v>155</v>
      </c>
      <c r="B129" s="35" t="s">
        <v>156</v>
      </c>
      <c r="C129" s="34">
        <v>121737.39</v>
      </c>
      <c r="D129" s="34">
        <v>2500</v>
      </c>
      <c r="E129" s="34">
        <v>2500</v>
      </c>
      <c r="F129" s="34">
        <v>2500</v>
      </c>
      <c r="G129" s="34">
        <v>52025.78</v>
      </c>
      <c r="H129" s="47">
        <f t="shared" si="18"/>
        <v>42.736073116073868</v>
      </c>
      <c r="I129" s="48">
        <f t="shared" si="19"/>
        <v>-69711.61</v>
      </c>
      <c r="J129" s="47">
        <f t="shared" si="20"/>
        <v>2081.0311999999999</v>
      </c>
      <c r="K129" s="48">
        <f t="shared" si="21"/>
        <v>49525.78</v>
      </c>
      <c r="L129" s="47">
        <f t="shared" si="22"/>
        <v>2081.0311999999999</v>
      </c>
      <c r="M129" s="48">
        <f t="shared" si="23"/>
        <v>49525.78</v>
      </c>
      <c r="N129" s="47">
        <f t="shared" si="24"/>
        <v>2081.0311999999999</v>
      </c>
      <c r="O129" s="48">
        <f t="shared" si="25"/>
        <v>49525.78</v>
      </c>
    </row>
    <row r="130" spans="1:15" s="43" customFormat="1" ht="51" hidden="1" outlineLevel="4">
      <c r="A130" s="32" t="s">
        <v>157</v>
      </c>
      <c r="B130" s="35" t="s">
        <v>158</v>
      </c>
      <c r="C130" s="34">
        <v>2500</v>
      </c>
      <c r="D130" s="34">
        <v>2500</v>
      </c>
      <c r="E130" s="34">
        <v>2500</v>
      </c>
      <c r="F130" s="34">
        <v>0</v>
      </c>
      <c r="G130" s="34">
        <v>13493.88</v>
      </c>
      <c r="H130" s="47">
        <f t="shared" si="18"/>
        <v>539.75519999999995</v>
      </c>
      <c r="I130" s="48">
        <f t="shared" si="19"/>
        <v>10993.88</v>
      </c>
      <c r="J130" s="47">
        <f t="shared" si="20"/>
        <v>539.75519999999995</v>
      </c>
      <c r="K130" s="48">
        <f t="shared" si="21"/>
        <v>10993.88</v>
      </c>
      <c r="L130" s="47">
        <f t="shared" si="22"/>
        <v>539.75519999999995</v>
      </c>
      <c r="M130" s="48">
        <f t="shared" si="23"/>
        <v>10993.88</v>
      </c>
      <c r="N130" s="47" t="e">
        <f t="shared" si="24"/>
        <v>#DIV/0!</v>
      </c>
      <c r="O130" s="48">
        <f t="shared" si="25"/>
        <v>13493.88</v>
      </c>
    </row>
    <row r="131" spans="1:15" s="43" customFormat="1" ht="51" hidden="1" outlineLevel="7">
      <c r="A131" s="32" t="s">
        <v>157</v>
      </c>
      <c r="B131" s="35" t="s">
        <v>158</v>
      </c>
      <c r="C131" s="34">
        <v>2500</v>
      </c>
      <c r="D131" s="34">
        <v>2500</v>
      </c>
      <c r="E131" s="34">
        <v>2500</v>
      </c>
      <c r="F131" s="34">
        <v>0</v>
      </c>
      <c r="G131" s="34">
        <v>13493.88</v>
      </c>
      <c r="H131" s="47">
        <f t="shared" si="18"/>
        <v>539.75519999999995</v>
      </c>
      <c r="I131" s="48">
        <f t="shared" si="19"/>
        <v>10993.88</v>
      </c>
      <c r="J131" s="47">
        <f t="shared" si="20"/>
        <v>539.75519999999995</v>
      </c>
      <c r="K131" s="48">
        <f t="shared" si="21"/>
        <v>10993.88</v>
      </c>
      <c r="L131" s="47">
        <f t="shared" si="22"/>
        <v>539.75519999999995</v>
      </c>
      <c r="M131" s="48">
        <f t="shared" si="23"/>
        <v>10993.88</v>
      </c>
      <c r="N131" s="47" t="e">
        <f t="shared" si="24"/>
        <v>#DIV/0!</v>
      </c>
      <c r="O131" s="48">
        <f t="shared" si="25"/>
        <v>13493.88</v>
      </c>
    </row>
    <row r="132" spans="1:15" s="43" customFormat="1" ht="63.75" outlineLevel="7">
      <c r="A132" s="32" t="s">
        <v>286</v>
      </c>
      <c r="B132" s="35" t="s">
        <v>287</v>
      </c>
      <c r="C132" s="34">
        <v>13374.44</v>
      </c>
      <c r="D132" s="34">
        <v>0</v>
      </c>
      <c r="E132" s="34">
        <v>0</v>
      </c>
      <c r="F132" s="34">
        <v>0</v>
      </c>
      <c r="G132" s="34">
        <v>13359.6</v>
      </c>
      <c r="H132" s="47">
        <f t="shared" si="18"/>
        <v>99.889042083257323</v>
      </c>
      <c r="I132" s="48">
        <f t="shared" si="19"/>
        <v>-14.840000000000146</v>
      </c>
      <c r="J132" s="47">
        <v>0</v>
      </c>
      <c r="K132" s="48">
        <f t="shared" si="21"/>
        <v>13359.6</v>
      </c>
      <c r="L132" s="47">
        <v>0</v>
      </c>
      <c r="M132" s="48">
        <f t="shared" si="23"/>
        <v>13359.6</v>
      </c>
      <c r="N132" s="47">
        <v>0</v>
      </c>
      <c r="O132" s="48">
        <f t="shared" si="25"/>
        <v>13359.6</v>
      </c>
    </row>
    <row r="133" spans="1:15" ht="14.25" customHeight="1" outlineLevel="1">
      <c r="A133" s="28" t="s">
        <v>159</v>
      </c>
      <c r="B133" s="29" t="s">
        <v>160</v>
      </c>
      <c r="C133" s="30">
        <f>C134+C141+C145+C150+C153+C154+C155+C158</f>
        <v>327482.92000000004</v>
      </c>
      <c r="D133" s="30">
        <f t="shared" ref="D133:F133" si="31">D134+D141+D145+D150+D153+D154+D155+D158</f>
        <v>624000</v>
      </c>
      <c r="E133" s="30">
        <f t="shared" si="31"/>
        <v>624000</v>
      </c>
      <c r="F133" s="30">
        <f t="shared" si="31"/>
        <v>468000</v>
      </c>
      <c r="G133" s="30">
        <f>G134+G144+G145+G150+G153+G154+G155+G158+G141</f>
        <v>1207054.3700000001</v>
      </c>
      <c r="H133" s="41">
        <f t="shared" si="18"/>
        <v>368.58544256292816</v>
      </c>
      <c r="I133" s="11">
        <f t="shared" si="19"/>
        <v>879571.45000000007</v>
      </c>
      <c r="J133" s="41">
        <f t="shared" si="20"/>
        <v>193.43820032051283</v>
      </c>
      <c r="K133" s="11">
        <f t="shared" si="21"/>
        <v>583054.37000000011</v>
      </c>
      <c r="L133" s="41">
        <f t="shared" si="22"/>
        <v>193.43820032051283</v>
      </c>
      <c r="M133" s="11">
        <f t="shared" si="23"/>
        <v>583054.37000000011</v>
      </c>
      <c r="N133" s="41">
        <f t="shared" si="24"/>
        <v>257.91760042735046</v>
      </c>
      <c r="O133" s="11">
        <f t="shared" si="25"/>
        <v>739054.37000000011</v>
      </c>
    </row>
    <row r="134" spans="1:15" s="43" customFormat="1" ht="25.5" customHeight="1" outlineLevel="2" collapsed="1">
      <c r="A134" s="32" t="s">
        <v>161</v>
      </c>
      <c r="B134" s="35" t="s">
        <v>162</v>
      </c>
      <c r="C134" s="34">
        <v>33159.339999999997</v>
      </c>
      <c r="D134" s="34">
        <v>50000</v>
      </c>
      <c r="E134" s="34">
        <v>50000</v>
      </c>
      <c r="F134" s="34">
        <v>37500</v>
      </c>
      <c r="G134" s="34">
        <v>25943.08</v>
      </c>
      <c r="H134" s="47">
        <f t="shared" si="18"/>
        <v>78.237624753689317</v>
      </c>
      <c r="I134" s="48">
        <f t="shared" si="19"/>
        <v>-7216.2599999999948</v>
      </c>
      <c r="J134" s="47">
        <f t="shared" si="20"/>
        <v>51.886160000000004</v>
      </c>
      <c r="K134" s="48">
        <f t="shared" si="21"/>
        <v>-24056.92</v>
      </c>
      <c r="L134" s="47">
        <f t="shared" si="22"/>
        <v>51.886160000000004</v>
      </c>
      <c r="M134" s="48">
        <f t="shared" si="23"/>
        <v>-24056.92</v>
      </c>
      <c r="N134" s="47">
        <f t="shared" si="24"/>
        <v>69.181546666666677</v>
      </c>
      <c r="O134" s="48">
        <f t="shared" si="25"/>
        <v>-11556.919999999998</v>
      </c>
    </row>
    <row r="135" spans="1:15" s="43" customFormat="1" ht="89.25" hidden="1" outlineLevel="3">
      <c r="A135" s="32" t="s">
        <v>163</v>
      </c>
      <c r="B135" s="33" t="s">
        <v>164</v>
      </c>
      <c r="C135" s="34">
        <v>50000</v>
      </c>
      <c r="D135" s="34">
        <v>50000</v>
      </c>
      <c r="E135" s="34">
        <v>50000</v>
      </c>
      <c r="F135" s="34">
        <v>12500</v>
      </c>
      <c r="G135" s="34">
        <v>11525</v>
      </c>
      <c r="H135" s="47">
        <f t="shared" si="18"/>
        <v>23.05</v>
      </c>
      <c r="I135" s="48">
        <f t="shared" si="19"/>
        <v>-38475</v>
      </c>
      <c r="J135" s="47">
        <f t="shared" si="20"/>
        <v>23.05</v>
      </c>
      <c r="K135" s="48">
        <f t="shared" si="21"/>
        <v>-38475</v>
      </c>
      <c r="L135" s="47">
        <f t="shared" si="22"/>
        <v>23.05</v>
      </c>
      <c r="M135" s="48">
        <f t="shared" si="23"/>
        <v>-38475</v>
      </c>
      <c r="N135" s="47">
        <f t="shared" si="24"/>
        <v>92.2</v>
      </c>
      <c r="O135" s="48">
        <f t="shared" si="25"/>
        <v>-975</v>
      </c>
    </row>
    <row r="136" spans="1:15" s="43" customFormat="1" ht="89.25" hidden="1" outlineLevel="4">
      <c r="A136" s="32" t="s">
        <v>165</v>
      </c>
      <c r="B136" s="33" t="s">
        <v>166</v>
      </c>
      <c r="C136" s="34">
        <v>50000</v>
      </c>
      <c r="D136" s="34">
        <v>50000</v>
      </c>
      <c r="E136" s="34">
        <v>50000</v>
      </c>
      <c r="F136" s="34">
        <v>12500</v>
      </c>
      <c r="G136" s="34">
        <v>11525</v>
      </c>
      <c r="H136" s="47">
        <f t="shared" si="18"/>
        <v>23.05</v>
      </c>
      <c r="I136" s="48">
        <f t="shared" si="19"/>
        <v>-38475</v>
      </c>
      <c r="J136" s="47">
        <f t="shared" si="20"/>
        <v>23.05</v>
      </c>
      <c r="K136" s="48">
        <f t="shared" si="21"/>
        <v>-38475</v>
      </c>
      <c r="L136" s="47">
        <f t="shared" si="22"/>
        <v>23.05</v>
      </c>
      <c r="M136" s="48">
        <f t="shared" si="23"/>
        <v>-38475</v>
      </c>
      <c r="N136" s="47">
        <f t="shared" si="24"/>
        <v>92.2</v>
      </c>
      <c r="O136" s="48">
        <f t="shared" si="25"/>
        <v>-975</v>
      </c>
    </row>
    <row r="137" spans="1:15" s="43" customFormat="1" ht="89.25" hidden="1" outlineLevel="7">
      <c r="A137" s="32" t="s">
        <v>165</v>
      </c>
      <c r="B137" s="33" t="s">
        <v>166</v>
      </c>
      <c r="C137" s="34">
        <v>50000</v>
      </c>
      <c r="D137" s="34">
        <v>50000</v>
      </c>
      <c r="E137" s="34">
        <v>50000</v>
      </c>
      <c r="F137" s="34">
        <v>12500</v>
      </c>
      <c r="G137" s="34">
        <v>11525</v>
      </c>
      <c r="H137" s="47">
        <f t="shared" si="18"/>
        <v>23.05</v>
      </c>
      <c r="I137" s="48">
        <f t="shared" si="19"/>
        <v>-38475</v>
      </c>
      <c r="J137" s="47">
        <f t="shared" si="20"/>
        <v>23.05</v>
      </c>
      <c r="K137" s="48">
        <f t="shared" si="21"/>
        <v>-38475</v>
      </c>
      <c r="L137" s="47">
        <f t="shared" si="22"/>
        <v>23.05</v>
      </c>
      <c r="M137" s="48">
        <f t="shared" si="23"/>
        <v>-38475</v>
      </c>
      <c r="N137" s="47">
        <f t="shared" si="24"/>
        <v>92.2</v>
      </c>
      <c r="O137" s="48">
        <f t="shared" si="25"/>
        <v>-975</v>
      </c>
    </row>
    <row r="138" spans="1:15" s="43" customFormat="1" ht="63.75" hidden="1" outlineLevel="3">
      <c r="A138" s="32" t="s">
        <v>167</v>
      </c>
      <c r="B138" s="35" t="s">
        <v>168</v>
      </c>
      <c r="C138" s="34">
        <v>0</v>
      </c>
      <c r="D138" s="34">
        <v>0</v>
      </c>
      <c r="E138" s="34">
        <v>0</v>
      </c>
      <c r="F138" s="34">
        <v>0</v>
      </c>
      <c r="G138" s="34">
        <v>917.82</v>
      </c>
      <c r="H138" s="47" t="e">
        <f t="shared" si="18"/>
        <v>#DIV/0!</v>
      </c>
      <c r="I138" s="48">
        <f t="shared" si="19"/>
        <v>917.82</v>
      </c>
      <c r="J138" s="47" t="e">
        <f t="shared" si="20"/>
        <v>#DIV/0!</v>
      </c>
      <c r="K138" s="48">
        <f t="shared" si="21"/>
        <v>917.82</v>
      </c>
      <c r="L138" s="47" t="e">
        <f t="shared" si="22"/>
        <v>#DIV/0!</v>
      </c>
      <c r="M138" s="48">
        <f t="shared" si="23"/>
        <v>917.82</v>
      </c>
      <c r="N138" s="47" t="e">
        <f t="shared" si="24"/>
        <v>#DIV/0!</v>
      </c>
      <c r="O138" s="48">
        <f t="shared" si="25"/>
        <v>917.82</v>
      </c>
    </row>
    <row r="139" spans="1:15" s="43" customFormat="1" ht="114.75" hidden="1" outlineLevel="4">
      <c r="A139" s="32" t="s">
        <v>169</v>
      </c>
      <c r="B139" s="33" t="s">
        <v>170</v>
      </c>
      <c r="C139" s="34">
        <v>0</v>
      </c>
      <c r="D139" s="34">
        <v>0</v>
      </c>
      <c r="E139" s="34">
        <v>0</v>
      </c>
      <c r="F139" s="34">
        <v>0</v>
      </c>
      <c r="G139" s="34">
        <v>917.82</v>
      </c>
      <c r="H139" s="47" t="e">
        <f t="shared" si="18"/>
        <v>#DIV/0!</v>
      </c>
      <c r="I139" s="48">
        <f t="shared" si="19"/>
        <v>917.82</v>
      </c>
      <c r="J139" s="47" t="e">
        <f t="shared" si="20"/>
        <v>#DIV/0!</v>
      </c>
      <c r="K139" s="48">
        <f t="shared" si="21"/>
        <v>917.82</v>
      </c>
      <c r="L139" s="47" t="e">
        <f t="shared" si="22"/>
        <v>#DIV/0!</v>
      </c>
      <c r="M139" s="48">
        <f t="shared" si="23"/>
        <v>917.82</v>
      </c>
      <c r="N139" s="47" t="e">
        <f t="shared" si="24"/>
        <v>#DIV/0!</v>
      </c>
      <c r="O139" s="48">
        <f t="shared" si="25"/>
        <v>917.82</v>
      </c>
    </row>
    <row r="140" spans="1:15" s="43" customFormat="1" ht="114.75" hidden="1" outlineLevel="7">
      <c r="A140" s="32" t="s">
        <v>169</v>
      </c>
      <c r="B140" s="33" t="s">
        <v>170</v>
      </c>
      <c r="C140" s="34">
        <v>0</v>
      </c>
      <c r="D140" s="34">
        <v>0</v>
      </c>
      <c r="E140" s="34">
        <v>0</v>
      </c>
      <c r="F140" s="34">
        <v>0</v>
      </c>
      <c r="G140" s="34">
        <v>917.82</v>
      </c>
      <c r="H140" s="47" t="e">
        <f t="shared" si="18"/>
        <v>#DIV/0!</v>
      </c>
      <c r="I140" s="48">
        <f t="shared" si="19"/>
        <v>917.82</v>
      </c>
      <c r="J140" s="47" t="e">
        <f t="shared" si="20"/>
        <v>#DIV/0!</v>
      </c>
      <c r="K140" s="48">
        <f t="shared" si="21"/>
        <v>917.82</v>
      </c>
      <c r="L140" s="47" t="e">
        <f t="shared" si="22"/>
        <v>#DIV/0!</v>
      </c>
      <c r="M140" s="48">
        <f t="shared" si="23"/>
        <v>917.82</v>
      </c>
      <c r="N140" s="47" t="e">
        <f t="shared" si="24"/>
        <v>#DIV/0!</v>
      </c>
      <c r="O140" s="48">
        <f t="shared" si="25"/>
        <v>917.82</v>
      </c>
    </row>
    <row r="141" spans="1:15" s="43" customFormat="1" ht="64.5" customHeight="1" outlineLevel="2" collapsed="1">
      <c r="A141" s="32" t="s">
        <v>171</v>
      </c>
      <c r="B141" s="35" t="s">
        <v>172</v>
      </c>
      <c r="C141" s="34">
        <v>4000</v>
      </c>
      <c r="D141" s="34">
        <v>0</v>
      </c>
      <c r="E141" s="34">
        <v>0</v>
      </c>
      <c r="F141" s="34">
        <v>0</v>
      </c>
      <c r="G141" s="34">
        <v>4000</v>
      </c>
      <c r="H141" s="47">
        <f t="shared" si="18"/>
        <v>100</v>
      </c>
      <c r="I141" s="48">
        <f t="shared" si="19"/>
        <v>0</v>
      </c>
      <c r="J141" s="47">
        <v>0</v>
      </c>
      <c r="K141" s="48">
        <f t="shared" si="21"/>
        <v>4000</v>
      </c>
      <c r="L141" s="47">
        <v>0</v>
      </c>
      <c r="M141" s="48">
        <f t="shared" si="23"/>
        <v>4000</v>
      </c>
      <c r="N141" s="47">
        <v>0</v>
      </c>
      <c r="O141" s="48">
        <f t="shared" si="25"/>
        <v>4000</v>
      </c>
    </row>
    <row r="142" spans="1:15" s="43" customFormat="1" ht="127.5" hidden="1" outlineLevel="3">
      <c r="A142" s="32" t="s">
        <v>173</v>
      </c>
      <c r="B142" s="33" t="s">
        <v>174</v>
      </c>
      <c r="C142" s="34">
        <v>0</v>
      </c>
      <c r="D142" s="34">
        <v>0</v>
      </c>
      <c r="E142" s="34">
        <v>0</v>
      </c>
      <c r="F142" s="34">
        <v>0</v>
      </c>
      <c r="G142" s="34">
        <v>4264.3599999999997</v>
      </c>
      <c r="H142" s="47" t="e">
        <f t="shared" ref="H142:H205" si="32">G142/C142*100</f>
        <v>#DIV/0!</v>
      </c>
      <c r="I142" s="48">
        <f t="shared" si="19"/>
        <v>4264.3599999999997</v>
      </c>
      <c r="J142" s="47" t="e">
        <f t="shared" ref="J142:J205" si="33">G142/D142*100</f>
        <v>#DIV/0!</v>
      </c>
      <c r="K142" s="48">
        <f t="shared" si="21"/>
        <v>4264.3599999999997</v>
      </c>
      <c r="L142" s="47" t="e">
        <f t="shared" ref="L142:L205" si="34">G142/E142*100</f>
        <v>#DIV/0!</v>
      </c>
      <c r="M142" s="48">
        <f t="shared" si="23"/>
        <v>4264.3599999999997</v>
      </c>
      <c r="N142" s="47" t="e">
        <f t="shared" ref="N142:N205" si="35">G142/F142*100</f>
        <v>#DIV/0!</v>
      </c>
      <c r="O142" s="48">
        <f t="shared" si="25"/>
        <v>4264.3599999999997</v>
      </c>
    </row>
    <row r="143" spans="1:15" s="43" customFormat="1" ht="127.5" hidden="1" outlineLevel="7">
      <c r="A143" s="32" t="s">
        <v>173</v>
      </c>
      <c r="B143" s="33" t="s">
        <v>174</v>
      </c>
      <c r="C143" s="34">
        <v>0</v>
      </c>
      <c r="D143" s="34">
        <v>0</v>
      </c>
      <c r="E143" s="34">
        <v>0</v>
      </c>
      <c r="F143" s="34">
        <v>0</v>
      </c>
      <c r="G143" s="34">
        <v>4264.3599999999997</v>
      </c>
      <c r="H143" s="47" t="e">
        <f t="shared" si="32"/>
        <v>#DIV/0!</v>
      </c>
      <c r="I143" s="48">
        <f t="shared" ref="I143:I211" si="36">G143-C143</f>
        <v>4264.3599999999997</v>
      </c>
      <c r="J143" s="47" t="e">
        <f t="shared" si="33"/>
        <v>#DIV/0!</v>
      </c>
      <c r="K143" s="48">
        <f t="shared" ref="K143:K211" si="37">G143-D143</f>
        <v>4264.3599999999997</v>
      </c>
      <c r="L143" s="47" t="e">
        <f t="shared" si="34"/>
        <v>#DIV/0!</v>
      </c>
      <c r="M143" s="48">
        <f t="shared" ref="M143:M211" si="38">G143-E143</f>
        <v>4264.3599999999997</v>
      </c>
      <c r="N143" s="47" t="e">
        <f t="shared" si="35"/>
        <v>#DIV/0!</v>
      </c>
      <c r="O143" s="48">
        <f t="shared" ref="O143:O211" si="39">G143-F143</f>
        <v>4264.3599999999997</v>
      </c>
    </row>
    <row r="144" spans="1:15" s="43" customFormat="1" ht="76.5" outlineLevel="7">
      <c r="A144" s="32" t="s">
        <v>292</v>
      </c>
      <c r="B144" s="33" t="s">
        <v>293</v>
      </c>
      <c r="C144" s="34">
        <v>0</v>
      </c>
      <c r="D144" s="34">
        <v>0</v>
      </c>
      <c r="E144" s="34">
        <v>0</v>
      </c>
      <c r="F144" s="34">
        <v>0</v>
      </c>
      <c r="G144" s="34">
        <v>135000</v>
      </c>
      <c r="H144" s="47">
        <v>0</v>
      </c>
      <c r="I144" s="48">
        <f t="shared" si="36"/>
        <v>135000</v>
      </c>
      <c r="J144" s="47">
        <v>0</v>
      </c>
      <c r="K144" s="48">
        <f t="shared" si="37"/>
        <v>135000</v>
      </c>
      <c r="L144" s="47">
        <v>0</v>
      </c>
      <c r="M144" s="48">
        <f t="shared" si="38"/>
        <v>135000</v>
      </c>
      <c r="N144" s="47">
        <v>0</v>
      </c>
      <c r="O144" s="48">
        <f t="shared" si="39"/>
        <v>135000</v>
      </c>
    </row>
    <row r="145" spans="1:15" s="43" customFormat="1" ht="72.75" customHeight="1" outlineLevel="2" collapsed="1">
      <c r="A145" s="32" t="s">
        <v>175</v>
      </c>
      <c r="B145" s="33" t="s">
        <v>176</v>
      </c>
      <c r="C145" s="34">
        <v>98910.54</v>
      </c>
      <c r="D145" s="34">
        <v>100000</v>
      </c>
      <c r="E145" s="34">
        <v>100000</v>
      </c>
      <c r="F145" s="34">
        <v>75000</v>
      </c>
      <c r="G145" s="34">
        <v>94400</v>
      </c>
      <c r="H145" s="47">
        <f t="shared" si="32"/>
        <v>95.439778207661192</v>
      </c>
      <c r="I145" s="48">
        <f t="shared" si="36"/>
        <v>-4510.5399999999936</v>
      </c>
      <c r="J145" s="47">
        <f t="shared" si="33"/>
        <v>94.399999999999991</v>
      </c>
      <c r="K145" s="48">
        <f t="shared" si="37"/>
        <v>-5600</v>
      </c>
      <c r="L145" s="47">
        <f t="shared" si="34"/>
        <v>94.399999999999991</v>
      </c>
      <c r="M145" s="48">
        <f t="shared" si="38"/>
        <v>-5600</v>
      </c>
      <c r="N145" s="47">
        <f t="shared" si="35"/>
        <v>125.86666666666666</v>
      </c>
      <c r="O145" s="48">
        <f t="shared" si="39"/>
        <v>19400</v>
      </c>
    </row>
    <row r="146" spans="1:15" s="43" customFormat="1" ht="51" hidden="1" outlineLevel="3">
      <c r="A146" s="32" t="s">
        <v>177</v>
      </c>
      <c r="B146" s="35" t="s">
        <v>178</v>
      </c>
      <c r="C146" s="34">
        <v>100000</v>
      </c>
      <c r="D146" s="34">
        <v>100000</v>
      </c>
      <c r="E146" s="34">
        <v>100000</v>
      </c>
      <c r="F146" s="34">
        <v>25000</v>
      </c>
      <c r="G146" s="34">
        <v>0</v>
      </c>
      <c r="H146" s="47">
        <f t="shared" si="32"/>
        <v>0</v>
      </c>
      <c r="I146" s="48">
        <f t="shared" si="36"/>
        <v>-100000</v>
      </c>
      <c r="J146" s="47">
        <f t="shared" si="33"/>
        <v>0</v>
      </c>
      <c r="K146" s="48">
        <f t="shared" si="37"/>
        <v>-100000</v>
      </c>
      <c r="L146" s="47">
        <f t="shared" si="34"/>
        <v>0</v>
      </c>
      <c r="M146" s="48">
        <f t="shared" si="38"/>
        <v>-100000</v>
      </c>
      <c r="N146" s="47">
        <f t="shared" si="35"/>
        <v>0</v>
      </c>
      <c r="O146" s="48">
        <f t="shared" si="39"/>
        <v>-25000</v>
      </c>
    </row>
    <row r="147" spans="1:15" s="43" customFormat="1" ht="51" hidden="1" outlineLevel="7">
      <c r="A147" s="32" t="s">
        <v>177</v>
      </c>
      <c r="B147" s="35" t="s">
        <v>178</v>
      </c>
      <c r="C147" s="34">
        <v>100000</v>
      </c>
      <c r="D147" s="34">
        <v>100000</v>
      </c>
      <c r="E147" s="34">
        <v>100000</v>
      </c>
      <c r="F147" s="34">
        <v>25000</v>
      </c>
      <c r="G147" s="34">
        <v>0</v>
      </c>
      <c r="H147" s="47">
        <f t="shared" si="32"/>
        <v>0</v>
      </c>
      <c r="I147" s="48">
        <f t="shared" si="36"/>
        <v>-100000</v>
      </c>
      <c r="J147" s="47">
        <f t="shared" si="33"/>
        <v>0</v>
      </c>
      <c r="K147" s="48">
        <f t="shared" si="37"/>
        <v>-100000</v>
      </c>
      <c r="L147" s="47">
        <f t="shared" si="34"/>
        <v>0</v>
      </c>
      <c r="M147" s="48">
        <f t="shared" si="38"/>
        <v>-100000</v>
      </c>
      <c r="N147" s="47">
        <f t="shared" si="35"/>
        <v>0</v>
      </c>
      <c r="O147" s="48">
        <f t="shared" si="39"/>
        <v>-25000</v>
      </c>
    </row>
    <row r="148" spans="1:15" s="43" customFormat="1" ht="38.25" hidden="1" outlineLevel="3">
      <c r="A148" s="32" t="s">
        <v>179</v>
      </c>
      <c r="B148" s="35" t="s">
        <v>180</v>
      </c>
      <c r="C148" s="34">
        <v>0</v>
      </c>
      <c r="D148" s="34">
        <v>0</v>
      </c>
      <c r="E148" s="34">
        <v>0</v>
      </c>
      <c r="F148" s="34">
        <v>0</v>
      </c>
      <c r="G148" s="34">
        <v>2000</v>
      </c>
      <c r="H148" s="47" t="e">
        <f t="shared" si="32"/>
        <v>#DIV/0!</v>
      </c>
      <c r="I148" s="48">
        <f t="shared" si="36"/>
        <v>2000</v>
      </c>
      <c r="J148" s="47" t="e">
        <f t="shared" si="33"/>
        <v>#DIV/0!</v>
      </c>
      <c r="K148" s="48">
        <f t="shared" si="37"/>
        <v>2000</v>
      </c>
      <c r="L148" s="47" t="e">
        <f t="shared" si="34"/>
        <v>#DIV/0!</v>
      </c>
      <c r="M148" s="48">
        <f t="shared" si="38"/>
        <v>2000</v>
      </c>
      <c r="N148" s="47" t="e">
        <f t="shared" si="35"/>
        <v>#DIV/0!</v>
      </c>
      <c r="O148" s="48">
        <f t="shared" si="39"/>
        <v>2000</v>
      </c>
    </row>
    <row r="149" spans="1:15" s="43" customFormat="1" ht="38.25" hidden="1" outlineLevel="7">
      <c r="A149" s="32" t="s">
        <v>179</v>
      </c>
      <c r="B149" s="35" t="s">
        <v>180</v>
      </c>
      <c r="C149" s="34">
        <v>0</v>
      </c>
      <c r="D149" s="34">
        <v>0</v>
      </c>
      <c r="E149" s="34">
        <v>0</v>
      </c>
      <c r="F149" s="34">
        <v>0</v>
      </c>
      <c r="G149" s="34">
        <v>2000</v>
      </c>
      <c r="H149" s="47" t="e">
        <f t="shared" si="32"/>
        <v>#DIV/0!</v>
      </c>
      <c r="I149" s="48">
        <f t="shared" si="36"/>
        <v>2000</v>
      </c>
      <c r="J149" s="47" t="e">
        <f t="shared" si="33"/>
        <v>#DIV/0!</v>
      </c>
      <c r="K149" s="48">
        <f t="shared" si="37"/>
        <v>2000</v>
      </c>
      <c r="L149" s="47" t="e">
        <f t="shared" si="34"/>
        <v>#DIV/0!</v>
      </c>
      <c r="M149" s="48">
        <f t="shared" si="38"/>
        <v>2000</v>
      </c>
      <c r="N149" s="47" t="e">
        <f t="shared" si="35"/>
        <v>#DIV/0!</v>
      </c>
      <c r="O149" s="48">
        <f t="shared" si="39"/>
        <v>2000</v>
      </c>
    </row>
    <row r="150" spans="1:15" s="43" customFormat="1" ht="63.75" outlineLevel="2" collapsed="1">
      <c r="A150" s="32" t="s">
        <v>181</v>
      </c>
      <c r="B150" s="35" t="s">
        <v>182</v>
      </c>
      <c r="C150" s="34">
        <v>0</v>
      </c>
      <c r="D150" s="34">
        <v>0</v>
      </c>
      <c r="E150" s="34">
        <v>0</v>
      </c>
      <c r="F150" s="34">
        <v>0</v>
      </c>
      <c r="G150" s="34">
        <v>1758.33</v>
      </c>
      <c r="H150" s="47">
        <v>0</v>
      </c>
      <c r="I150" s="48">
        <f t="shared" si="36"/>
        <v>1758.33</v>
      </c>
      <c r="J150" s="47">
        <v>0</v>
      </c>
      <c r="K150" s="48">
        <f t="shared" si="37"/>
        <v>1758.33</v>
      </c>
      <c r="L150" s="47">
        <v>0</v>
      </c>
      <c r="M150" s="48">
        <f t="shared" si="38"/>
        <v>1758.33</v>
      </c>
      <c r="N150" s="47">
        <v>0</v>
      </c>
      <c r="O150" s="48">
        <f t="shared" si="39"/>
        <v>1758.33</v>
      </c>
    </row>
    <row r="151" spans="1:15" s="43" customFormat="1" ht="114.75" hidden="1" outlineLevel="3">
      <c r="A151" s="32" t="s">
        <v>183</v>
      </c>
      <c r="B151" s="33" t="s">
        <v>184</v>
      </c>
      <c r="C151" s="34">
        <v>0</v>
      </c>
      <c r="D151" s="34">
        <v>0</v>
      </c>
      <c r="E151" s="34">
        <v>0</v>
      </c>
      <c r="F151" s="34">
        <v>0</v>
      </c>
      <c r="G151" s="34">
        <v>1758.33</v>
      </c>
      <c r="H151" s="47" t="e">
        <f t="shared" si="32"/>
        <v>#DIV/0!</v>
      </c>
      <c r="I151" s="48">
        <f t="shared" si="36"/>
        <v>1758.33</v>
      </c>
      <c r="J151" s="47" t="e">
        <f t="shared" si="33"/>
        <v>#DIV/0!</v>
      </c>
      <c r="K151" s="48">
        <f t="shared" si="37"/>
        <v>1758.33</v>
      </c>
      <c r="L151" s="47" t="e">
        <f t="shared" si="34"/>
        <v>#DIV/0!</v>
      </c>
      <c r="M151" s="48">
        <f t="shared" si="38"/>
        <v>1758.33</v>
      </c>
      <c r="N151" s="47" t="e">
        <f t="shared" si="35"/>
        <v>#DIV/0!</v>
      </c>
      <c r="O151" s="48">
        <f t="shared" si="39"/>
        <v>1758.33</v>
      </c>
    </row>
    <row r="152" spans="1:15" s="43" customFormat="1" ht="114.75" hidden="1" outlineLevel="7">
      <c r="A152" s="32" t="s">
        <v>183</v>
      </c>
      <c r="B152" s="33" t="s">
        <v>184</v>
      </c>
      <c r="C152" s="34">
        <v>0</v>
      </c>
      <c r="D152" s="34">
        <v>0</v>
      </c>
      <c r="E152" s="34">
        <v>0</v>
      </c>
      <c r="F152" s="34">
        <v>0</v>
      </c>
      <c r="G152" s="34">
        <v>1758.33</v>
      </c>
      <c r="H152" s="47" t="e">
        <f t="shared" si="32"/>
        <v>#DIV/0!</v>
      </c>
      <c r="I152" s="48">
        <f t="shared" si="36"/>
        <v>1758.33</v>
      </c>
      <c r="J152" s="47" t="e">
        <f t="shared" si="33"/>
        <v>#DIV/0!</v>
      </c>
      <c r="K152" s="48">
        <f t="shared" si="37"/>
        <v>1758.33</v>
      </c>
      <c r="L152" s="47" t="e">
        <f t="shared" si="34"/>
        <v>#DIV/0!</v>
      </c>
      <c r="M152" s="48">
        <f t="shared" si="38"/>
        <v>1758.33</v>
      </c>
      <c r="N152" s="47" t="e">
        <f t="shared" si="35"/>
        <v>#DIV/0!</v>
      </c>
      <c r="O152" s="48">
        <f t="shared" si="39"/>
        <v>1758.33</v>
      </c>
    </row>
    <row r="153" spans="1:15" s="43" customFormat="1" ht="51" outlineLevel="7">
      <c r="A153" s="32" t="s">
        <v>279</v>
      </c>
      <c r="B153" s="33" t="s">
        <v>278</v>
      </c>
      <c r="C153" s="34">
        <v>6870.95</v>
      </c>
      <c r="D153" s="34">
        <v>0</v>
      </c>
      <c r="E153" s="34">
        <v>0</v>
      </c>
      <c r="F153" s="34">
        <v>0</v>
      </c>
      <c r="G153" s="34">
        <v>0</v>
      </c>
      <c r="H153" s="47">
        <f t="shared" si="32"/>
        <v>0</v>
      </c>
      <c r="I153" s="48">
        <f t="shared" si="36"/>
        <v>-6870.95</v>
      </c>
      <c r="J153" s="47">
        <v>0</v>
      </c>
      <c r="K153" s="48">
        <f t="shared" si="37"/>
        <v>0</v>
      </c>
      <c r="L153" s="47">
        <v>0</v>
      </c>
      <c r="M153" s="48">
        <f t="shared" si="38"/>
        <v>0</v>
      </c>
      <c r="N153" s="47">
        <v>0</v>
      </c>
      <c r="O153" s="48">
        <f t="shared" si="39"/>
        <v>0</v>
      </c>
    </row>
    <row r="154" spans="1:15" s="43" customFormat="1" ht="76.5" outlineLevel="7">
      <c r="A154" s="32" t="s">
        <v>284</v>
      </c>
      <c r="B154" s="33" t="s">
        <v>285</v>
      </c>
      <c r="C154" s="34">
        <v>20000</v>
      </c>
      <c r="D154" s="34">
        <v>0</v>
      </c>
      <c r="E154" s="34">
        <v>0</v>
      </c>
      <c r="F154" s="34">
        <v>0</v>
      </c>
      <c r="G154" s="34">
        <v>0</v>
      </c>
      <c r="H154" s="47">
        <f t="shared" si="32"/>
        <v>0</v>
      </c>
      <c r="I154" s="48">
        <f t="shared" si="36"/>
        <v>-20000</v>
      </c>
      <c r="J154" s="47">
        <v>0</v>
      </c>
      <c r="K154" s="48">
        <f t="shared" si="37"/>
        <v>0</v>
      </c>
      <c r="L154" s="47">
        <v>0</v>
      </c>
      <c r="M154" s="48">
        <f t="shared" si="38"/>
        <v>0</v>
      </c>
      <c r="N154" s="47">
        <v>0</v>
      </c>
      <c r="O154" s="48">
        <f t="shared" si="39"/>
        <v>0</v>
      </c>
    </row>
    <row r="155" spans="1:15" s="43" customFormat="1" ht="89.25" outlineLevel="2" collapsed="1">
      <c r="A155" s="32" t="s">
        <v>185</v>
      </c>
      <c r="B155" s="35" t="s">
        <v>186</v>
      </c>
      <c r="C155" s="34">
        <v>3212.39</v>
      </c>
      <c r="D155" s="34">
        <v>0</v>
      </c>
      <c r="E155" s="34">
        <v>0</v>
      </c>
      <c r="F155" s="34">
        <v>0</v>
      </c>
      <c r="G155" s="34">
        <v>125802.54</v>
      </c>
      <c r="H155" s="47">
        <f t="shared" si="32"/>
        <v>3916.1664679568794</v>
      </c>
      <c r="I155" s="48">
        <f t="shared" si="36"/>
        <v>122590.15</v>
      </c>
      <c r="J155" s="47">
        <v>0</v>
      </c>
      <c r="K155" s="48">
        <f t="shared" si="37"/>
        <v>125802.54</v>
      </c>
      <c r="L155" s="47">
        <v>0</v>
      </c>
      <c r="M155" s="48">
        <f t="shared" si="38"/>
        <v>125802.54</v>
      </c>
      <c r="N155" s="47">
        <v>0</v>
      </c>
      <c r="O155" s="48">
        <f t="shared" si="39"/>
        <v>125802.54</v>
      </c>
    </row>
    <row r="156" spans="1:15" ht="153" hidden="1" outlineLevel="3">
      <c r="A156" s="28" t="s">
        <v>187</v>
      </c>
      <c r="B156" s="31" t="s">
        <v>188</v>
      </c>
      <c r="C156" s="30">
        <v>0</v>
      </c>
      <c r="D156" s="30">
        <v>0</v>
      </c>
      <c r="E156" s="30">
        <v>0</v>
      </c>
      <c r="F156" s="30">
        <v>0</v>
      </c>
      <c r="G156" s="20">
        <v>14804</v>
      </c>
      <c r="H156" s="41" t="e">
        <f t="shared" si="32"/>
        <v>#DIV/0!</v>
      </c>
      <c r="I156" s="11">
        <f t="shared" si="36"/>
        <v>14804</v>
      </c>
      <c r="J156" s="41" t="e">
        <f t="shared" si="33"/>
        <v>#DIV/0!</v>
      </c>
      <c r="K156" s="11">
        <f t="shared" si="37"/>
        <v>14804</v>
      </c>
      <c r="L156" s="41" t="e">
        <f t="shared" si="34"/>
        <v>#DIV/0!</v>
      </c>
      <c r="M156" s="11">
        <f t="shared" si="38"/>
        <v>14804</v>
      </c>
      <c r="N156" s="41" t="e">
        <f t="shared" si="35"/>
        <v>#DIV/0!</v>
      </c>
      <c r="O156" s="11">
        <f t="shared" si="39"/>
        <v>14804</v>
      </c>
    </row>
    <row r="157" spans="1:15" ht="140.25" hidden="1" outlineLevel="7">
      <c r="A157" s="32" t="s">
        <v>187</v>
      </c>
      <c r="B157" s="33" t="s">
        <v>188</v>
      </c>
      <c r="C157" s="34">
        <v>0</v>
      </c>
      <c r="D157" s="34">
        <v>0</v>
      </c>
      <c r="E157" s="34">
        <v>0</v>
      </c>
      <c r="F157" s="34">
        <v>0</v>
      </c>
      <c r="G157" s="20">
        <v>14804</v>
      </c>
      <c r="H157" s="41" t="e">
        <f t="shared" si="32"/>
        <v>#DIV/0!</v>
      </c>
      <c r="I157" s="11">
        <f t="shared" si="36"/>
        <v>14804</v>
      </c>
      <c r="J157" s="41" t="e">
        <f t="shared" si="33"/>
        <v>#DIV/0!</v>
      </c>
      <c r="K157" s="11">
        <f t="shared" si="37"/>
        <v>14804</v>
      </c>
      <c r="L157" s="41" t="e">
        <f t="shared" si="34"/>
        <v>#DIV/0!</v>
      </c>
      <c r="M157" s="11">
        <f t="shared" si="38"/>
        <v>14804</v>
      </c>
      <c r="N157" s="41" t="e">
        <f t="shared" si="35"/>
        <v>#DIV/0!</v>
      </c>
      <c r="O157" s="11">
        <f t="shared" si="39"/>
        <v>14804</v>
      </c>
    </row>
    <row r="158" spans="1:15" ht="38.25" outlineLevel="2" collapsed="1">
      <c r="A158" s="28" t="s">
        <v>189</v>
      </c>
      <c r="B158" s="29" t="s">
        <v>190</v>
      </c>
      <c r="C158" s="30">
        <v>161329.70000000001</v>
      </c>
      <c r="D158" s="30">
        <v>474000</v>
      </c>
      <c r="E158" s="30">
        <v>474000</v>
      </c>
      <c r="F158" s="30">
        <v>355500</v>
      </c>
      <c r="G158" s="20">
        <v>820150.42</v>
      </c>
      <c r="H158" s="41">
        <f t="shared" si="32"/>
        <v>508.36914715641325</v>
      </c>
      <c r="I158" s="11">
        <f t="shared" si="36"/>
        <v>658820.72</v>
      </c>
      <c r="J158" s="41">
        <f t="shared" si="33"/>
        <v>173.0275147679325</v>
      </c>
      <c r="K158" s="11">
        <f t="shared" si="37"/>
        <v>346150.42000000004</v>
      </c>
      <c r="L158" s="41">
        <f t="shared" si="34"/>
        <v>173.0275147679325</v>
      </c>
      <c r="M158" s="11">
        <f t="shared" si="38"/>
        <v>346150.42000000004</v>
      </c>
      <c r="N158" s="41">
        <f t="shared" si="35"/>
        <v>230.70335302390998</v>
      </c>
      <c r="O158" s="11">
        <f t="shared" si="39"/>
        <v>464650.42000000004</v>
      </c>
    </row>
    <row r="159" spans="1:15" ht="51" hidden="1" outlineLevel="3">
      <c r="A159" s="28" t="s">
        <v>191</v>
      </c>
      <c r="B159" s="29" t="s">
        <v>192</v>
      </c>
      <c r="C159" s="30">
        <v>474000</v>
      </c>
      <c r="D159" s="30">
        <v>474000</v>
      </c>
      <c r="E159" s="30">
        <v>474000</v>
      </c>
      <c r="F159" s="30">
        <v>118500</v>
      </c>
      <c r="G159" s="20">
        <v>49928.800000000003</v>
      </c>
      <c r="H159" s="41">
        <f t="shared" si="32"/>
        <v>10.533502109704642</v>
      </c>
      <c r="I159" s="11">
        <f t="shared" si="36"/>
        <v>-424071.2</v>
      </c>
      <c r="J159" s="41">
        <f t="shared" si="33"/>
        <v>10.533502109704642</v>
      </c>
      <c r="K159" s="11">
        <f t="shared" si="37"/>
        <v>-424071.2</v>
      </c>
      <c r="L159" s="41">
        <f t="shared" si="34"/>
        <v>10.533502109704642</v>
      </c>
      <c r="M159" s="11">
        <f t="shared" si="38"/>
        <v>-424071.2</v>
      </c>
      <c r="N159" s="41">
        <f t="shared" si="35"/>
        <v>42.134008438818569</v>
      </c>
      <c r="O159" s="11">
        <f t="shared" si="39"/>
        <v>-68571.199999999997</v>
      </c>
    </row>
    <row r="160" spans="1:15" ht="114.75" hidden="1" outlineLevel="4">
      <c r="A160" s="28" t="s">
        <v>193</v>
      </c>
      <c r="B160" s="31" t="s">
        <v>194</v>
      </c>
      <c r="C160" s="30">
        <v>474000</v>
      </c>
      <c r="D160" s="30">
        <v>474000</v>
      </c>
      <c r="E160" s="30">
        <v>474000</v>
      </c>
      <c r="F160" s="30">
        <v>118500</v>
      </c>
      <c r="G160" s="20">
        <v>49928.800000000003</v>
      </c>
      <c r="H160" s="41">
        <f t="shared" si="32"/>
        <v>10.533502109704642</v>
      </c>
      <c r="I160" s="11">
        <f t="shared" si="36"/>
        <v>-424071.2</v>
      </c>
      <c r="J160" s="41">
        <f t="shared" si="33"/>
        <v>10.533502109704642</v>
      </c>
      <c r="K160" s="11">
        <f t="shared" si="37"/>
        <v>-424071.2</v>
      </c>
      <c r="L160" s="41">
        <f t="shared" si="34"/>
        <v>10.533502109704642</v>
      </c>
      <c r="M160" s="11">
        <f t="shared" si="38"/>
        <v>-424071.2</v>
      </c>
      <c r="N160" s="41">
        <f t="shared" si="35"/>
        <v>42.134008438818569</v>
      </c>
      <c r="O160" s="11">
        <f t="shared" si="39"/>
        <v>-68571.199999999997</v>
      </c>
    </row>
    <row r="161" spans="1:15" ht="102" hidden="1" outlineLevel="7">
      <c r="A161" s="32" t="s">
        <v>193</v>
      </c>
      <c r="B161" s="33" t="s">
        <v>194</v>
      </c>
      <c r="C161" s="34">
        <v>474000</v>
      </c>
      <c r="D161" s="34">
        <v>474000</v>
      </c>
      <c r="E161" s="34">
        <v>474000</v>
      </c>
      <c r="F161" s="34">
        <v>118500</v>
      </c>
      <c r="G161" s="20">
        <v>49928.800000000003</v>
      </c>
      <c r="H161" s="41">
        <f t="shared" si="32"/>
        <v>10.533502109704642</v>
      </c>
      <c r="I161" s="11">
        <f t="shared" si="36"/>
        <v>-424071.2</v>
      </c>
      <c r="J161" s="41">
        <f t="shared" si="33"/>
        <v>10.533502109704642</v>
      </c>
      <c r="K161" s="11">
        <f t="shared" si="37"/>
        <v>-424071.2</v>
      </c>
      <c r="L161" s="41">
        <f t="shared" si="34"/>
        <v>10.533502109704642</v>
      </c>
      <c r="M161" s="11">
        <f t="shared" si="38"/>
        <v>-424071.2</v>
      </c>
      <c r="N161" s="41">
        <f t="shared" si="35"/>
        <v>42.134008438818569</v>
      </c>
      <c r="O161" s="11">
        <f t="shared" si="39"/>
        <v>-68571.199999999997</v>
      </c>
    </row>
    <row r="162" spans="1:15">
      <c r="A162" s="28" t="s">
        <v>195</v>
      </c>
      <c r="B162" s="29" t="s">
        <v>196</v>
      </c>
      <c r="C162" s="30">
        <f>C163+C201+C203+C212</f>
        <v>219809332.67000002</v>
      </c>
      <c r="D162" s="30">
        <f>D163+D203+D212</f>
        <v>251636599</v>
      </c>
      <c r="E162" s="30">
        <f>E163+E203+E212+E201</f>
        <v>289534600.98000002</v>
      </c>
      <c r="F162" s="30">
        <f t="shared" ref="F162:G162" si="40">F163+F203+F212+F201</f>
        <v>226804064.88</v>
      </c>
      <c r="G162" s="30">
        <f t="shared" si="40"/>
        <v>214311686.14000002</v>
      </c>
      <c r="H162" s="41">
        <f t="shared" si="32"/>
        <v>97.498902133398673</v>
      </c>
      <c r="I162" s="11">
        <f t="shared" si="36"/>
        <v>-5497646.5300000012</v>
      </c>
      <c r="J162" s="41">
        <f t="shared" si="33"/>
        <v>85.167136653281503</v>
      </c>
      <c r="K162" s="11">
        <f t="shared" si="37"/>
        <v>-37324912.859999985</v>
      </c>
      <c r="L162" s="41">
        <f t="shared" si="34"/>
        <v>74.019369503544723</v>
      </c>
      <c r="M162" s="11">
        <f t="shared" si="38"/>
        <v>-75222914.840000004</v>
      </c>
      <c r="N162" s="41">
        <f t="shared" si="35"/>
        <v>94.49199521771817</v>
      </c>
      <c r="O162" s="11">
        <f t="shared" si="39"/>
        <v>-12492378.73999998</v>
      </c>
    </row>
    <row r="163" spans="1:15" ht="38.25" outlineLevel="1">
      <c r="A163" s="28" t="s">
        <v>197</v>
      </c>
      <c r="B163" s="29" t="s">
        <v>198</v>
      </c>
      <c r="C163" s="30">
        <f>C164+C168+C172+C194</f>
        <v>210098861.63000003</v>
      </c>
      <c r="D163" s="30">
        <f>D164+D168+D172+D194</f>
        <v>251636599</v>
      </c>
      <c r="E163" s="30">
        <f>E164+E168+E172+E194</f>
        <v>288842305.38</v>
      </c>
      <c r="F163" s="30">
        <f>F164+F168+F172+F194</f>
        <v>226111769.28</v>
      </c>
      <c r="G163" s="20">
        <f t="shared" ref="G163" si="41">G164+G168+G172+G194</f>
        <v>214320529.69</v>
      </c>
      <c r="H163" s="41">
        <f t="shared" si="32"/>
        <v>102.00937217234171</v>
      </c>
      <c r="I163" s="11">
        <f t="shared" si="36"/>
        <v>4221668.0599999726</v>
      </c>
      <c r="J163" s="41">
        <f t="shared" si="33"/>
        <v>85.1706510665406</v>
      </c>
      <c r="K163" s="11">
        <f t="shared" si="37"/>
        <v>-37316069.310000002</v>
      </c>
      <c r="L163" s="41">
        <f t="shared" si="34"/>
        <v>74.199840431283292</v>
      </c>
      <c r="M163" s="11">
        <f t="shared" si="38"/>
        <v>-74521775.689999998</v>
      </c>
      <c r="N163" s="41">
        <f t="shared" si="35"/>
        <v>94.785216343427663</v>
      </c>
      <c r="O163" s="11">
        <f t="shared" si="39"/>
        <v>-11791239.590000004</v>
      </c>
    </row>
    <row r="164" spans="1:15" ht="25.5" outlineLevel="2" collapsed="1">
      <c r="A164" s="28" t="s">
        <v>199</v>
      </c>
      <c r="B164" s="29" t="s">
        <v>200</v>
      </c>
      <c r="C164" s="30">
        <v>72112100</v>
      </c>
      <c r="D164" s="30">
        <v>103359200</v>
      </c>
      <c r="E164" s="30">
        <v>103359200</v>
      </c>
      <c r="F164" s="30">
        <v>77519300</v>
      </c>
      <c r="G164" s="20">
        <v>77519300</v>
      </c>
      <c r="H164" s="41">
        <f t="shared" si="32"/>
        <v>107.4983255237332</v>
      </c>
      <c r="I164" s="11">
        <f t="shared" si="36"/>
        <v>5407200</v>
      </c>
      <c r="J164" s="41">
        <f t="shared" si="33"/>
        <v>74.999903250025156</v>
      </c>
      <c r="K164" s="11">
        <f t="shared" si="37"/>
        <v>-25839900</v>
      </c>
      <c r="L164" s="41">
        <f t="shared" si="34"/>
        <v>74.999903250025156</v>
      </c>
      <c r="M164" s="11">
        <f t="shared" si="38"/>
        <v>-25839900</v>
      </c>
      <c r="N164" s="41">
        <f t="shared" si="35"/>
        <v>100</v>
      </c>
      <c r="O164" s="11">
        <f t="shared" si="39"/>
        <v>0</v>
      </c>
    </row>
    <row r="165" spans="1:15" ht="25.5" hidden="1" outlineLevel="3">
      <c r="A165" s="28" t="s">
        <v>201</v>
      </c>
      <c r="B165" s="29" t="s">
        <v>202</v>
      </c>
      <c r="C165" s="30">
        <v>103359200</v>
      </c>
      <c r="D165" s="30">
        <v>103359200</v>
      </c>
      <c r="E165" s="30">
        <v>103359200</v>
      </c>
      <c r="F165" s="30">
        <v>20671800</v>
      </c>
      <c r="G165" s="20">
        <v>20671800</v>
      </c>
      <c r="H165" s="41">
        <f t="shared" si="32"/>
        <v>19.99996130001006</v>
      </c>
      <c r="I165" s="11">
        <f t="shared" si="36"/>
        <v>-82687400</v>
      </c>
      <c r="J165" s="41">
        <f t="shared" si="33"/>
        <v>19.99996130001006</v>
      </c>
      <c r="K165" s="11">
        <f t="shared" si="37"/>
        <v>-82687400</v>
      </c>
      <c r="L165" s="41">
        <f t="shared" si="34"/>
        <v>19.99996130001006</v>
      </c>
      <c r="M165" s="11">
        <f t="shared" si="38"/>
        <v>-82687400</v>
      </c>
      <c r="N165" s="41">
        <f t="shared" si="35"/>
        <v>100</v>
      </c>
      <c r="O165" s="11">
        <f t="shared" si="39"/>
        <v>0</v>
      </c>
    </row>
    <row r="166" spans="1:15" ht="38.25" hidden="1" outlineLevel="4">
      <c r="A166" s="28" t="s">
        <v>203</v>
      </c>
      <c r="B166" s="29" t="s">
        <v>204</v>
      </c>
      <c r="C166" s="30">
        <v>103359200</v>
      </c>
      <c r="D166" s="30">
        <v>103359200</v>
      </c>
      <c r="E166" s="30">
        <v>103359200</v>
      </c>
      <c r="F166" s="30">
        <v>20671800</v>
      </c>
      <c r="G166" s="20">
        <v>20671800</v>
      </c>
      <c r="H166" s="41">
        <f t="shared" si="32"/>
        <v>19.99996130001006</v>
      </c>
      <c r="I166" s="11">
        <f t="shared" si="36"/>
        <v>-82687400</v>
      </c>
      <c r="J166" s="41">
        <f t="shared" si="33"/>
        <v>19.99996130001006</v>
      </c>
      <c r="K166" s="11">
        <f t="shared" si="37"/>
        <v>-82687400</v>
      </c>
      <c r="L166" s="41">
        <f t="shared" si="34"/>
        <v>19.99996130001006</v>
      </c>
      <c r="M166" s="11">
        <f t="shared" si="38"/>
        <v>-82687400</v>
      </c>
      <c r="N166" s="41">
        <f t="shared" si="35"/>
        <v>100</v>
      </c>
      <c r="O166" s="11">
        <f t="shared" si="39"/>
        <v>0</v>
      </c>
    </row>
    <row r="167" spans="1:15" ht="38.25" hidden="1" outlineLevel="7">
      <c r="A167" s="32" t="s">
        <v>203</v>
      </c>
      <c r="B167" s="35" t="s">
        <v>204</v>
      </c>
      <c r="C167" s="34">
        <v>103359200</v>
      </c>
      <c r="D167" s="34">
        <v>103359200</v>
      </c>
      <c r="E167" s="34">
        <v>103359200</v>
      </c>
      <c r="F167" s="34">
        <v>20671800</v>
      </c>
      <c r="G167" s="20">
        <v>20671800</v>
      </c>
      <c r="H167" s="41">
        <f t="shared" si="32"/>
        <v>19.99996130001006</v>
      </c>
      <c r="I167" s="11">
        <f t="shared" si="36"/>
        <v>-82687400</v>
      </c>
      <c r="J167" s="41">
        <f t="shared" si="33"/>
        <v>19.99996130001006</v>
      </c>
      <c r="K167" s="11">
        <f t="shared" si="37"/>
        <v>-82687400</v>
      </c>
      <c r="L167" s="41">
        <f t="shared" si="34"/>
        <v>19.99996130001006</v>
      </c>
      <c r="M167" s="11">
        <f t="shared" si="38"/>
        <v>-82687400</v>
      </c>
      <c r="N167" s="41">
        <f t="shared" si="35"/>
        <v>100</v>
      </c>
      <c r="O167" s="11">
        <f t="shared" si="39"/>
        <v>0</v>
      </c>
    </row>
    <row r="168" spans="1:15" ht="36" customHeight="1" outlineLevel="2" collapsed="1">
      <c r="A168" s="28" t="s">
        <v>205</v>
      </c>
      <c r="B168" s="29" t="s">
        <v>206</v>
      </c>
      <c r="C168" s="30">
        <v>19821700</v>
      </c>
      <c r="D168" s="30">
        <v>7482200</v>
      </c>
      <c r="E168" s="30">
        <v>23822193.800000001</v>
      </c>
      <c r="F168" s="30">
        <v>21646241.239999998</v>
      </c>
      <c r="G168" s="20">
        <v>12868148.050000001</v>
      </c>
      <c r="H168" s="41">
        <f t="shared" si="32"/>
        <v>64.919497570844072</v>
      </c>
      <c r="I168" s="11">
        <f t="shared" si="36"/>
        <v>-6953551.9499999993</v>
      </c>
      <c r="J168" s="41">
        <f t="shared" si="33"/>
        <v>171.98348146267142</v>
      </c>
      <c r="K168" s="11">
        <f t="shared" si="37"/>
        <v>5385948.0500000007</v>
      </c>
      <c r="L168" s="41">
        <f t="shared" si="34"/>
        <v>54.017476971411426</v>
      </c>
      <c r="M168" s="11">
        <f t="shared" si="38"/>
        <v>-10954045.75</v>
      </c>
      <c r="N168" s="41">
        <f t="shared" si="35"/>
        <v>59.447494404806889</v>
      </c>
      <c r="O168" s="11">
        <f t="shared" si="39"/>
        <v>-8778093.1899999976</v>
      </c>
    </row>
    <row r="169" spans="1:15" hidden="1" outlineLevel="3">
      <c r="A169" s="28" t="s">
        <v>207</v>
      </c>
      <c r="B169" s="29" t="s">
        <v>208</v>
      </c>
      <c r="C169" s="30">
        <v>7482200</v>
      </c>
      <c r="D169" s="30">
        <v>7482200</v>
      </c>
      <c r="E169" s="30">
        <v>7482200</v>
      </c>
      <c r="F169" s="30">
        <v>6724803.8399999999</v>
      </c>
      <c r="G169" s="20">
        <v>0</v>
      </c>
      <c r="H169" s="41">
        <f t="shared" si="32"/>
        <v>0</v>
      </c>
      <c r="I169" s="11">
        <f t="shared" si="36"/>
        <v>-7482200</v>
      </c>
      <c r="J169" s="41">
        <f t="shared" si="33"/>
        <v>0</v>
      </c>
      <c r="K169" s="11">
        <f t="shared" si="37"/>
        <v>-7482200</v>
      </c>
      <c r="L169" s="41">
        <f t="shared" si="34"/>
        <v>0</v>
      </c>
      <c r="M169" s="11">
        <f t="shared" si="38"/>
        <v>-7482200</v>
      </c>
      <c r="N169" s="41">
        <f t="shared" si="35"/>
        <v>0</v>
      </c>
      <c r="O169" s="11">
        <f t="shared" si="39"/>
        <v>-6724803.8399999999</v>
      </c>
    </row>
    <row r="170" spans="1:15" ht="25.5" hidden="1" outlineLevel="4">
      <c r="A170" s="28" t="s">
        <v>209</v>
      </c>
      <c r="B170" s="29" t="s">
        <v>210</v>
      </c>
      <c r="C170" s="30">
        <v>7482200</v>
      </c>
      <c r="D170" s="30">
        <v>7482200</v>
      </c>
      <c r="E170" s="30">
        <v>7482200</v>
      </c>
      <c r="F170" s="30">
        <v>6724803.8399999999</v>
      </c>
      <c r="G170" s="20">
        <v>0</v>
      </c>
      <c r="H170" s="41">
        <f t="shared" si="32"/>
        <v>0</v>
      </c>
      <c r="I170" s="11">
        <f t="shared" si="36"/>
        <v>-7482200</v>
      </c>
      <c r="J170" s="41">
        <f t="shared" si="33"/>
        <v>0</v>
      </c>
      <c r="K170" s="11">
        <f t="shared" si="37"/>
        <v>-7482200</v>
      </c>
      <c r="L170" s="41">
        <f t="shared" si="34"/>
        <v>0</v>
      </c>
      <c r="M170" s="11">
        <f t="shared" si="38"/>
        <v>-7482200</v>
      </c>
      <c r="N170" s="41">
        <f t="shared" si="35"/>
        <v>0</v>
      </c>
      <c r="O170" s="11">
        <f t="shared" si="39"/>
        <v>-6724803.8399999999</v>
      </c>
    </row>
    <row r="171" spans="1:15" ht="1.5" hidden="1" customHeight="1" outlineLevel="7">
      <c r="A171" s="32" t="s">
        <v>209</v>
      </c>
      <c r="B171" s="35" t="s">
        <v>210</v>
      </c>
      <c r="C171" s="34">
        <v>7482200</v>
      </c>
      <c r="D171" s="34">
        <v>7482200</v>
      </c>
      <c r="E171" s="34">
        <v>7482200</v>
      </c>
      <c r="F171" s="34">
        <v>6724803.8399999999</v>
      </c>
      <c r="G171" s="20">
        <v>0</v>
      </c>
      <c r="H171" s="41">
        <f t="shared" si="32"/>
        <v>0</v>
      </c>
      <c r="I171" s="11">
        <f t="shared" si="36"/>
        <v>-7482200</v>
      </c>
      <c r="J171" s="41">
        <f t="shared" si="33"/>
        <v>0</v>
      </c>
      <c r="K171" s="11">
        <f t="shared" si="37"/>
        <v>-7482200</v>
      </c>
      <c r="L171" s="41">
        <f t="shared" si="34"/>
        <v>0</v>
      </c>
      <c r="M171" s="11">
        <f t="shared" si="38"/>
        <v>-7482200</v>
      </c>
      <c r="N171" s="41">
        <f t="shared" si="35"/>
        <v>0</v>
      </c>
      <c r="O171" s="11">
        <f t="shared" si="39"/>
        <v>-6724803.8399999999</v>
      </c>
    </row>
    <row r="172" spans="1:15" ht="25.5" outlineLevel="2" collapsed="1">
      <c r="A172" s="28" t="s">
        <v>211</v>
      </c>
      <c r="B172" s="29" t="s">
        <v>212</v>
      </c>
      <c r="C172" s="30">
        <v>113501442.23</v>
      </c>
      <c r="D172" s="30">
        <v>139132900</v>
      </c>
      <c r="E172" s="30">
        <v>143789089.34</v>
      </c>
      <c r="F172" s="30">
        <v>109505233.8</v>
      </c>
      <c r="G172" s="20">
        <v>106492087.40000001</v>
      </c>
      <c r="H172" s="41">
        <f t="shared" si="32"/>
        <v>93.824435450083357</v>
      </c>
      <c r="I172" s="11">
        <f t="shared" si="36"/>
        <v>-7009354.8299999982</v>
      </c>
      <c r="J172" s="41">
        <f t="shared" si="33"/>
        <v>76.53983162860834</v>
      </c>
      <c r="K172" s="11">
        <f t="shared" si="37"/>
        <v>-32640812.599999994</v>
      </c>
      <c r="L172" s="41">
        <f t="shared" si="34"/>
        <v>74.061312919363118</v>
      </c>
      <c r="M172" s="11">
        <f t="shared" si="38"/>
        <v>-37297001.939999998</v>
      </c>
      <c r="N172" s="41">
        <f t="shared" si="35"/>
        <v>97.248399646812146</v>
      </c>
      <c r="O172" s="11">
        <f t="shared" si="39"/>
        <v>-3013146.3999999911</v>
      </c>
    </row>
    <row r="173" spans="1:15" ht="51" hidden="1" outlineLevel="3">
      <c r="A173" s="28" t="s">
        <v>213</v>
      </c>
      <c r="B173" s="29" t="s">
        <v>214</v>
      </c>
      <c r="C173" s="30">
        <v>2728800</v>
      </c>
      <c r="D173" s="30">
        <v>2728800</v>
      </c>
      <c r="E173" s="30">
        <v>2728800</v>
      </c>
      <c r="F173" s="30">
        <v>505700</v>
      </c>
      <c r="G173" s="20">
        <v>505700</v>
      </c>
      <c r="H173" s="41">
        <f t="shared" si="32"/>
        <v>18.531955438287891</v>
      </c>
      <c r="I173" s="11">
        <f t="shared" si="36"/>
        <v>-2223100</v>
      </c>
      <c r="J173" s="41">
        <f t="shared" si="33"/>
        <v>18.531955438287891</v>
      </c>
      <c r="K173" s="11">
        <f t="shared" si="37"/>
        <v>-2223100</v>
      </c>
      <c r="L173" s="41">
        <f t="shared" si="34"/>
        <v>18.531955438287891</v>
      </c>
      <c r="M173" s="11">
        <f t="shared" si="38"/>
        <v>-2223100</v>
      </c>
      <c r="N173" s="41">
        <f t="shared" si="35"/>
        <v>100</v>
      </c>
      <c r="O173" s="11">
        <f t="shared" si="39"/>
        <v>0</v>
      </c>
    </row>
    <row r="174" spans="1:15" ht="51" hidden="1" outlineLevel="4">
      <c r="A174" s="28" t="s">
        <v>215</v>
      </c>
      <c r="B174" s="29" t="s">
        <v>216</v>
      </c>
      <c r="C174" s="30">
        <v>2728800</v>
      </c>
      <c r="D174" s="30">
        <v>2728800</v>
      </c>
      <c r="E174" s="30">
        <v>2728800</v>
      </c>
      <c r="F174" s="30">
        <v>505700</v>
      </c>
      <c r="G174" s="20">
        <v>505700</v>
      </c>
      <c r="H174" s="41">
        <f t="shared" si="32"/>
        <v>18.531955438287891</v>
      </c>
      <c r="I174" s="11">
        <f t="shared" si="36"/>
        <v>-2223100</v>
      </c>
      <c r="J174" s="41">
        <f t="shared" si="33"/>
        <v>18.531955438287891</v>
      </c>
      <c r="K174" s="11">
        <f t="shared" si="37"/>
        <v>-2223100</v>
      </c>
      <c r="L174" s="41">
        <f t="shared" si="34"/>
        <v>18.531955438287891</v>
      </c>
      <c r="M174" s="11">
        <f t="shared" si="38"/>
        <v>-2223100</v>
      </c>
      <c r="N174" s="41">
        <f t="shared" si="35"/>
        <v>100</v>
      </c>
      <c r="O174" s="11">
        <f t="shared" si="39"/>
        <v>0</v>
      </c>
    </row>
    <row r="175" spans="1:15" ht="38.25" hidden="1" outlineLevel="7">
      <c r="A175" s="32" t="s">
        <v>215</v>
      </c>
      <c r="B175" s="35" t="s">
        <v>216</v>
      </c>
      <c r="C175" s="34">
        <v>2728800</v>
      </c>
      <c r="D175" s="34">
        <v>2728800</v>
      </c>
      <c r="E175" s="34">
        <v>2728800</v>
      </c>
      <c r="F175" s="34">
        <v>505700</v>
      </c>
      <c r="G175" s="20">
        <v>505700</v>
      </c>
      <c r="H175" s="41">
        <f t="shared" si="32"/>
        <v>18.531955438287891</v>
      </c>
      <c r="I175" s="11">
        <f t="shared" si="36"/>
        <v>-2223100</v>
      </c>
      <c r="J175" s="41">
        <f t="shared" si="33"/>
        <v>18.531955438287891</v>
      </c>
      <c r="K175" s="11">
        <f t="shared" si="37"/>
        <v>-2223100</v>
      </c>
      <c r="L175" s="41">
        <f t="shared" si="34"/>
        <v>18.531955438287891</v>
      </c>
      <c r="M175" s="11">
        <f t="shared" si="38"/>
        <v>-2223100</v>
      </c>
      <c r="N175" s="41">
        <f t="shared" si="35"/>
        <v>100</v>
      </c>
      <c r="O175" s="11">
        <f t="shared" si="39"/>
        <v>0</v>
      </c>
    </row>
    <row r="176" spans="1:15" ht="38.25" hidden="1" outlineLevel="3">
      <c r="A176" s="28" t="s">
        <v>217</v>
      </c>
      <c r="B176" s="29" t="s">
        <v>218</v>
      </c>
      <c r="C176" s="30">
        <v>128366400</v>
      </c>
      <c r="D176" s="30">
        <v>128366400</v>
      </c>
      <c r="E176" s="30">
        <v>128378265</v>
      </c>
      <c r="F176" s="30">
        <v>26537744.239999998</v>
      </c>
      <c r="G176" s="20">
        <v>26537744.239999998</v>
      </c>
      <c r="H176" s="41">
        <f t="shared" si="32"/>
        <v>20.67343497987012</v>
      </c>
      <c r="I176" s="11">
        <f t="shared" si="36"/>
        <v>-101828655.76000001</v>
      </c>
      <c r="J176" s="41">
        <f t="shared" si="33"/>
        <v>20.67343497987012</v>
      </c>
      <c r="K176" s="11">
        <f t="shared" si="37"/>
        <v>-101828655.76000001</v>
      </c>
      <c r="L176" s="41">
        <f t="shared" si="34"/>
        <v>20.671524295798825</v>
      </c>
      <c r="M176" s="11">
        <f t="shared" si="38"/>
        <v>-101840520.76000001</v>
      </c>
      <c r="N176" s="41">
        <f t="shared" si="35"/>
        <v>100</v>
      </c>
      <c r="O176" s="11">
        <f t="shared" si="39"/>
        <v>0</v>
      </c>
    </row>
    <row r="177" spans="1:15" ht="51" hidden="1" outlineLevel="4">
      <c r="A177" s="28" t="s">
        <v>219</v>
      </c>
      <c r="B177" s="29" t="s">
        <v>220</v>
      </c>
      <c r="C177" s="30">
        <v>128366400</v>
      </c>
      <c r="D177" s="30">
        <v>128366400</v>
      </c>
      <c r="E177" s="30">
        <v>128378265</v>
      </c>
      <c r="F177" s="30">
        <v>26537744.239999998</v>
      </c>
      <c r="G177" s="20">
        <v>26537744.239999998</v>
      </c>
      <c r="H177" s="41">
        <f t="shared" si="32"/>
        <v>20.67343497987012</v>
      </c>
      <c r="I177" s="11">
        <f t="shared" si="36"/>
        <v>-101828655.76000001</v>
      </c>
      <c r="J177" s="41">
        <f t="shared" si="33"/>
        <v>20.67343497987012</v>
      </c>
      <c r="K177" s="11">
        <f t="shared" si="37"/>
        <v>-101828655.76000001</v>
      </c>
      <c r="L177" s="41">
        <f t="shared" si="34"/>
        <v>20.671524295798825</v>
      </c>
      <c r="M177" s="11">
        <f t="shared" si="38"/>
        <v>-101840520.76000001</v>
      </c>
      <c r="N177" s="41">
        <f t="shared" si="35"/>
        <v>100</v>
      </c>
      <c r="O177" s="11">
        <f t="shared" si="39"/>
        <v>0</v>
      </c>
    </row>
    <row r="178" spans="1:15" ht="51" hidden="1" outlineLevel="7">
      <c r="A178" s="32" t="s">
        <v>219</v>
      </c>
      <c r="B178" s="35" t="s">
        <v>220</v>
      </c>
      <c r="C178" s="34">
        <v>128366400</v>
      </c>
      <c r="D178" s="34">
        <v>128366400</v>
      </c>
      <c r="E178" s="34">
        <v>128378265</v>
      </c>
      <c r="F178" s="34">
        <v>26537744.239999998</v>
      </c>
      <c r="G178" s="20">
        <v>26537744.239999998</v>
      </c>
      <c r="H178" s="41">
        <f t="shared" si="32"/>
        <v>20.67343497987012</v>
      </c>
      <c r="I178" s="11">
        <f t="shared" si="36"/>
        <v>-101828655.76000001</v>
      </c>
      <c r="J178" s="41">
        <f t="shared" si="33"/>
        <v>20.67343497987012</v>
      </c>
      <c r="K178" s="11">
        <f t="shared" si="37"/>
        <v>-101828655.76000001</v>
      </c>
      <c r="L178" s="41">
        <f t="shared" si="34"/>
        <v>20.671524295798825</v>
      </c>
      <c r="M178" s="11">
        <f t="shared" si="38"/>
        <v>-101840520.76000001</v>
      </c>
      <c r="N178" s="41">
        <f t="shared" si="35"/>
        <v>100</v>
      </c>
      <c r="O178" s="11">
        <f t="shared" si="39"/>
        <v>0</v>
      </c>
    </row>
    <row r="179" spans="1:15" ht="89.25" hidden="1" outlineLevel="3">
      <c r="A179" s="28" t="s">
        <v>221</v>
      </c>
      <c r="B179" s="29" t="s">
        <v>222</v>
      </c>
      <c r="C179" s="30">
        <v>1530000</v>
      </c>
      <c r="D179" s="30">
        <v>1530000</v>
      </c>
      <c r="E179" s="30">
        <v>1530000</v>
      </c>
      <c r="F179" s="30">
        <v>185000</v>
      </c>
      <c r="G179" s="20">
        <v>185000</v>
      </c>
      <c r="H179" s="41">
        <f t="shared" si="32"/>
        <v>12.091503267973856</v>
      </c>
      <c r="I179" s="11">
        <f t="shared" si="36"/>
        <v>-1345000</v>
      </c>
      <c r="J179" s="41">
        <f t="shared" si="33"/>
        <v>12.091503267973856</v>
      </c>
      <c r="K179" s="11">
        <f t="shared" si="37"/>
        <v>-1345000</v>
      </c>
      <c r="L179" s="41">
        <f t="shared" si="34"/>
        <v>12.091503267973856</v>
      </c>
      <c r="M179" s="11">
        <f t="shared" si="38"/>
        <v>-1345000</v>
      </c>
      <c r="N179" s="41">
        <f t="shared" si="35"/>
        <v>100</v>
      </c>
      <c r="O179" s="11">
        <f t="shared" si="39"/>
        <v>0</v>
      </c>
    </row>
    <row r="180" spans="1:15" ht="102" hidden="1" outlineLevel="4">
      <c r="A180" s="28" t="s">
        <v>223</v>
      </c>
      <c r="B180" s="29" t="s">
        <v>224</v>
      </c>
      <c r="C180" s="30">
        <v>1530000</v>
      </c>
      <c r="D180" s="30">
        <v>1530000</v>
      </c>
      <c r="E180" s="30">
        <v>1530000</v>
      </c>
      <c r="F180" s="30">
        <v>185000</v>
      </c>
      <c r="G180" s="20">
        <v>185000</v>
      </c>
      <c r="H180" s="41">
        <f t="shared" si="32"/>
        <v>12.091503267973856</v>
      </c>
      <c r="I180" s="11">
        <f t="shared" si="36"/>
        <v>-1345000</v>
      </c>
      <c r="J180" s="41">
        <f t="shared" si="33"/>
        <v>12.091503267973856</v>
      </c>
      <c r="K180" s="11">
        <f t="shared" si="37"/>
        <v>-1345000</v>
      </c>
      <c r="L180" s="41">
        <f t="shared" si="34"/>
        <v>12.091503267973856</v>
      </c>
      <c r="M180" s="11">
        <f t="shared" si="38"/>
        <v>-1345000</v>
      </c>
      <c r="N180" s="41">
        <f t="shared" si="35"/>
        <v>100</v>
      </c>
      <c r="O180" s="11">
        <f t="shared" si="39"/>
        <v>0</v>
      </c>
    </row>
    <row r="181" spans="1:15" ht="89.25" hidden="1" outlineLevel="7">
      <c r="A181" s="32" t="s">
        <v>223</v>
      </c>
      <c r="B181" s="35" t="s">
        <v>224</v>
      </c>
      <c r="C181" s="34">
        <v>1530000</v>
      </c>
      <c r="D181" s="34">
        <v>1530000</v>
      </c>
      <c r="E181" s="34">
        <v>1530000</v>
      </c>
      <c r="F181" s="34">
        <v>185000</v>
      </c>
      <c r="G181" s="20">
        <v>185000</v>
      </c>
      <c r="H181" s="41">
        <f t="shared" si="32"/>
        <v>12.091503267973856</v>
      </c>
      <c r="I181" s="11">
        <f t="shared" si="36"/>
        <v>-1345000</v>
      </c>
      <c r="J181" s="41">
        <f t="shared" si="33"/>
        <v>12.091503267973856</v>
      </c>
      <c r="K181" s="11">
        <f t="shared" si="37"/>
        <v>-1345000</v>
      </c>
      <c r="L181" s="41">
        <f t="shared" si="34"/>
        <v>12.091503267973856</v>
      </c>
      <c r="M181" s="11">
        <f t="shared" si="38"/>
        <v>-1345000</v>
      </c>
      <c r="N181" s="41">
        <f t="shared" si="35"/>
        <v>100</v>
      </c>
      <c r="O181" s="11">
        <f t="shared" si="39"/>
        <v>0</v>
      </c>
    </row>
    <row r="182" spans="1:15" ht="76.5" hidden="1" outlineLevel="3">
      <c r="A182" s="28" t="s">
        <v>225</v>
      </c>
      <c r="B182" s="29" t="s">
        <v>226</v>
      </c>
      <c r="C182" s="30">
        <v>42500</v>
      </c>
      <c r="D182" s="30">
        <v>42500</v>
      </c>
      <c r="E182" s="30">
        <v>42500</v>
      </c>
      <c r="F182" s="30">
        <v>0</v>
      </c>
      <c r="G182" s="20">
        <v>0</v>
      </c>
      <c r="H182" s="41">
        <f t="shared" si="32"/>
        <v>0</v>
      </c>
      <c r="I182" s="11">
        <f t="shared" si="36"/>
        <v>-42500</v>
      </c>
      <c r="J182" s="41">
        <f t="shared" si="33"/>
        <v>0</v>
      </c>
      <c r="K182" s="11">
        <f t="shared" si="37"/>
        <v>-42500</v>
      </c>
      <c r="L182" s="41">
        <f t="shared" si="34"/>
        <v>0</v>
      </c>
      <c r="M182" s="11">
        <f t="shared" si="38"/>
        <v>-42500</v>
      </c>
      <c r="N182" s="41" t="e">
        <f t="shared" si="35"/>
        <v>#DIV/0!</v>
      </c>
      <c r="O182" s="11">
        <f t="shared" si="39"/>
        <v>0</v>
      </c>
    </row>
    <row r="183" spans="1:15" ht="76.5" hidden="1" outlineLevel="4">
      <c r="A183" s="28" t="s">
        <v>227</v>
      </c>
      <c r="B183" s="29" t="s">
        <v>228</v>
      </c>
      <c r="C183" s="30">
        <v>42500</v>
      </c>
      <c r="D183" s="30">
        <v>42500</v>
      </c>
      <c r="E183" s="30">
        <v>42500</v>
      </c>
      <c r="F183" s="30">
        <v>0</v>
      </c>
      <c r="G183" s="20">
        <v>0</v>
      </c>
      <c r="H183" s="41">
        <f t="shared" si="32"/>
        <v>0</v>
      </c>
      <c r="I183" s="11">
        <f t="shared" si="36"/>
        <v>-42500</v>
      </c>
      <c r="J183" s="41">
        <f t="shared" si="33"/>
        <v>0</v>
      </c>
      <c r="K183" s="11">
        <f t="shared" si="37"/>
        <v>-42500</v>
      </c>
      <c r="L183" s="41">
        <f t="shared" si="34"/>
        <v>0</v>
      </c>
      <c r="M183" s="11">
        <f t="shared" si="38"/>
        <v>-42500</v>
      </c>
      <c r="N183" s="41" t="e">
        <f t="shared" si="35"/>
        <v>#DIV/0!</v>
      </c>
      <c r="O183" s="11">
        <f t="shared" si="39"/>
        <v>0</v>
      </c>
    </row>
    <row r="184" spans="1:15" ht="63.75" hidden="1" outlineLevel="7">
      <c r="A184" s="32" t="s">
        <v>227</v>
      </c>
      <c r="B184" s="35" t="s">
        <v>228</v>
      </c>
      <c r="C184" s="34">
        <v>42500</v>
      </c>
      <c r="D184" s="34">
        <v>42500</v>
      </c>
      <c r="E184" s="34">
        <v>42500</v>
      </c>
      <c r="F184" s="34">
        <v>0</v>
      </c>
      <c r="G184" s="20">
        <v>0</v>
      </c>
      <c r="H184" s="41">
        <f t="shared" si="32"/>
        <v>0</v>
      </c>
      <c r="I184" s="11">
        <f t="shared" si="36"/>
        <v>-42500</v>
      </c>
      <c r="J184" s="41">
        <f t="shared" si="33"/>
        <v>0</v>
      </c>
      <c r="K184" s="11">
        <f t="shared" si="37"/>
        <v>-42500</v>
      </c>
      <c r="L184" s="41">
        <f t="shared" si="34"/>
        <v>0</v>
      </c>
      <c r="M184" s="11">
        <f t="shared" si="38"/>
        <v>-42500</v>
      </c>
      <c r="N184" s="41" t="e">
        <f t="shared" si="35"/>
        <v>#DIV/0!</v>
      </c>
      <c r="O184" s="11">
        <f t="shared" si="39"/>
        <v>0</v>
      </c>
    </row>
    <row r="185" spans="1:15" ht="127.5" hidden="1" outlineLevel="3">
      <c r="A185" s="28" t="s">
        <v>229</v>
      </c>
      <c r="B185" s="31" t="s">
        <v>230</v>
      </c>
      <c r="C185" s="30">
        <v>4021400</v>
      </c>
      <c r="D185" s="30">
        <v>4021400</v>
      </c>
      <c r="E185" s="30">
        <v>4021380</v>
      </c>
      <c r="F185" s="30">
        <v>0</v>
      </c>
      <c r="G185" s="20">
        <v>0</v>
      </c>
      <c r="H185" s="41">
        <f t="shared" si="32"/>
        <v>0</v>
      </c>
      <c r="I185" s="11">
        <f t="shared" si="36"/>
        <v>-4021400</v>
      </c>
      <c r="J185" s="41">
        <f t="shared" si="33"/>
        <v>0</v>
      </c>
      <c r="K185" s="11">
        <f t="shared" si="37"/>
        <v>-4021400</v>
      </c>
      <c r="L185" s="41">
        <f t="shared" si="34"/>
        <v>0</v>
      </c>
      <c r="M185" s="11">
        <f t="shared" si="38"/>
        <v>-4021380</v>
      </c>
      <c r="N185" s="41" t="e">
        <f t="shared" si="35"/>
        <v>#DIV/0!</v>
      </c>
      <c r="O185" s="11">
        <f t="shared" si="39"/>
        <v>0</v>
      </c>
    </row>
    <row r="186" spans="1:15" ht="140.25" hidden="1" outlineLevel="4">
      <c r="A186" s="28" t="s">
        <v>231</v>
      </c>
      <c r="B186" s="31" t="s">
        <v>232</v>
      </c>
      <c r="C186" s="30">
        <v>4021400</v>
      </c>
      <c r="D186" s="30">
        <v>4021400</v>
      </c>
      <c r="E186" s="30">
        <v>4021380</v>
      </c>
      <c r="F186" s="30">
        <v>0</v>
      </c>
      <c r="G186" s="20">
        <v>0</v>
      </c>
      <c r="H186" s="41">
        <f t="shared" si="32"/>
        <v>0</v>
      </c>
      <c r="I186" s="11">
        <f t="shared" si="36"/>
        <v>-4021400</v>
      </c>
      <c r="J186" s="41">
        <f t="shared" si="33"/>
        <v>0</v>
      </c>
      <c r="K186" s="11">
        <f t="shared" si="37"/>
        <v>-4021400</v>
      </c>
      <c r="L186" s="41">
        <f t="shared" si="34"/>
        <v>0</v>
      </c>
      <c r="M186" s="11">
        <f t="shared" si="38"/>
        <v>-4021380</v>
      </c>
      <c r="N186" s="41" t="e">
        <f t="shared" si="35"/>
        <v>#DIV/0!</v>
      </c>
      <c r="O186" s="11">
        <f t="shared" si="39"/>
        <v>0</v>
      </c>
    </row>
    <row r="187" spans="1:15" ht="127.5" hidden="1" outlineLevel="7">
      <c r="A187" s="32" t="s">
        <v>231</v>
      </c>
      <c r="B187" s="33" t="s">
        <v>232</v>
      </c>
      <c r="C187" s="34">
        <v>4021400</v>
      </c>
      <c r="D187" s="34">
        <v>4021400</v>
      </c>
      <c r="E187" s="34">
        <v>4021380</v>
      </c>
      <c r="F187" s="34">
        <v>0</v>
      </c>
      <c r="G187" s="20">
        <v>0</v>
      </c>
      <c r="H187" s="41">
        <f t="shared" si="32"/>
        <v>0</v>
      </c>
      <c r="I187" s="11">
        <f t="shared" si="36"/>
        <v>-4021400</v>
      </c>
      <c r="J187" s="41">
        <f t="shared" si="33"/>
        <v>0</v>
      </c>
      <c r="K187" s="11">
        <f t="shared" si="37"/>
        <v>-4021400</v>
      </c>
      <c r="L187" s="41">
        <f t="shared" si="34"/>
        <v>0</v>
      </c>
      <c r="M187" s="11">
        <f t="shared" si="38"/>
        <v>-4021380</v>
      </c>
      <c r="N187" s="41" t="e">
        <f t="shared" si="35"/>
        <v>#DIV/0!</v>
      </c>
      <c r="O187" s="11">
        <f t="shared" si="39"/>
        <v>0</v>
      </c>
    </row>
    <row r="188" spans="1:15" ht="38.25" hidden="1" outlineLevel="3">
      <c r="A188" s="28" t="s">
        <v>233</v>
      </c>
      <c r="B188" s="29" t="s">
        <v>234</v>
      </c>
      <c r="C188" s="30">
        <v>1238600</v>
      </c>
      <c r="D188" s="30">
        <v>1238600</v>
      </c>
      <c r="E188" s="30">
        <v>1238600</v>
      </c>
      <c r="F188" s="30">
        <v>293000</v>
      </c>
      <c r="G188" s="20">
        <v>293000</v>
      </c>
      <c r="H188" s="41">
        <f t="shared" si="32"/>
        <v>23.655740352010334</v>
      </c>
      <c r="I188" s="11">
        <f t="shared" si="36"/>
        <v>-945600</v>
      </c>
      <c r="J188" s="41">
        <f t="shared" si="33"/>
        <v>23.655740352010334</v>
      </c>
      <c r="K188" s="11">
        <f t="shared" si="37"/>
        <v>-945600</v>
      </c>
      <c r="L188" s="41">
        <f t="shared" si="34"/>
        <v>23.655740352010334</v>
      </c>
      <c r="M188" s="11">
        <f t="shared" si="38"/>
        <v>-945600</v>
      </c>
      <c r="N188" s="41">
        <f t="shared" si="35"/>
        <v>100</v>
      </c>
      <c r="O188" s="11">
        <f t="shared" si="39"/>
        <v>0</v>
      </c>
    </row>
    <row r="189" spans="1:15" ht="51" hidden="1" outlineLevel="4">
      <c r="A189" s="28" t="s">
        <v>235</v>
      </c>
      <c r="B189" s="29" t="s">
        <v>236</v>
      </c>
      <c r="C189" s="30">
        <v>1238600</v>
      </c>
      <c r="D189" s="30">
        <v>1238600</v>
      </c>
      <c r="E189" s="30">
        <v>1238600</v>
      </c>
      <c r="F189" s="30">
        <v>293000</v>
      </c>
      <c r="G189" s="20">
        <v>293000</v>
      </c>
      <c r="H189" s="41">
        <f t="shared" si="32"/>
        <v>23.655740352010334</v>
      </c>
      <c r="I189" s="11">
        <f t="shared" si="36"/>
        <v>-945600</v>
      </c>
      <c r="J189" s="41">
        <f t="shared" si="33"/>
        <v>23.655740352010334</v>
      </c>
      <c r="K189" s="11">
        <f t="shared" si="37"/>
        <v>-945600</v>
      </c>
      <c r="L189" s="41">
        <f t="shared" si="34"/>
        <v>23.655740352010334</v>
      </c>
      <c r="M189" s="11">
        <f t="shared" si="38"/>
        <v>-945600</v>
      </c>
      <c r="N189" s="41">
        <f t="shared" si="35"/>
        <v>100</v>
      </c>
      <c r="O189" s="11">
        <f t="shared" si="39"/>
        <v>0</v>
      </c>
    </row>
    <row r="190" spans="1:15" ht="38.25" hidden="1" outlineLevel="7">
      <c r="A190" s="32" t="s">
        <v>235</v>
      </c>
      <c r="B190" s="35" t="s">
        <v>236</v>
      </c>
      <c r="C190" s="34">
        <v>1238600</v>
      </c>
      <c r="D190" s="34">
        <v>1238600</v>
      </c>
      <c r="E190" s="34">
        <v>1238600</v>
      </c>
      <c r="F190" s="34">
        <v>293000</v>
      </c>
      <c r="G190" s="20">
        <v>293000</v>
      </c>
      <c r="H190" s="41">
        <f t="shared" si="32"/>
        <v>23.655740352010334</v>
      </c>
      <c r="I190" s="11">
        <f t="shared" si="36"/>
        <v>-945600</v>
      </c>
      <c r="J190" s="41">
        <f t="shared" si="33"/>
        <v>23.655740352010334</v>
      </c>
      <c r="K190" s="11">
        <f t="shared" si="37"/>
        <v>-945600</v>
      </c>
      <c r="L190" s="41">
        <f t="shared" si="34"/>
        <v>23.655740352010334</v>
      </c>
      <c r="M190" s="11">
        <f t="shared" si="38"/>
        <v>-945600</v>
      </c>
      <c r="N190" s="41">
        <f t="shared" si="35"/>
        <v>100</v>
      </c>
      <c r="O190" s="11">
        <f t="shared" si="39"/>
        <v>0</v>
      </c>
    </row>
    <row r="191" spans="1:15" hidden="1" outlineLevel="3">
      <c r="A191" s="28" t="s">
        <v>237</v>
      </c>
      <c r="B191" s="29" t="s">
        <v>238</v>
      </c>
      <c r="C191" s="30">
        <v>1205200</v>
      </c>
      <c r="D191" s="30">
        <v>1205200</v>
      </c>
      <c r="E191" s="30">
        <v>1193346</v>
      </c>
      <c r="F191" s="30">
        <v>0</v>
      </c>
      <c r="G191" s="20">
        <v>0</v>
      </c>
      <c r="H191" s="41">
        <f t="shared" si="32"/>
        <v>0</v>
      </c>
      <c r="I191" s="11">
        <f t="shared" si="36"/>
        <v>-1205200</v>
      </c>
      <c r="J191" s="41">
        <f t="shared" si="33"/>
        <v>0</v>
      </c>
      <c r="K191" s="11">
        <f t="shared" si="37"/>
        <v>-1205200</v>
      </c>
      <c r="L191" s="41">
        <f t="shared" si="34"/>
        <v>0</v>
      </c>
      <c r="M191" s="11">
        <f t="shared" si="38"/>
        <v>-1193346</v>
      </c>
      <c r="N191" s="41" t="e">
        <f t="shared" si="35"/>
        <v>#DIV/0!</v>
      </c>
      <c r="O191" s="11">
        <f t="shared" si="39"/>
        <v>0</v>
      </c>
    </row>
    <row r="192" spans="1:15" ht="25.5" hidden="1" outlineLevel="4">
      <c r="A192" s="28" t="s">
        <v>239</v>
      </c>
      <c r="B192" s="29" t="s">
        <v>240</v>
      </c>
      <c r="C192" s="30">
        <v>1205200</v>
      </c>
      <c r="D192" s="30">
        <v>1205200</v>
      </c>
      <c r="E192" s="30">
        <v>1193346</v>
      </c>
      <c r="F192" s="30">
        <v>0</v>
      </c>
      <c r="G192" s="20">
        <v>0</v>
      </c>
      <c r="H192" s="41">
        <f t="shared" si="32"/>
        <v>0</v>
      </c>
      <c r="I192" s="11">
        <f t="shared" si="36"/>
        <v>-1205200</v>
      </c>
      <c r="J192" s="41">
        <f t="shared" si="33"/>
        <v>0</v>
      </c>
      <c r="K192" s="11">
        <f t="shared" si="37"/>
        <v>-1205200</v>
      </c>
      <c r="L192" s="41">
        <f t="shared" si="34"/>
        <v>0</v>
      </c>
      <c r="M192" s="11">
        <f t="shared" si="38"/>
        <v>-1193346</v>
      </c>
      <c r="N192" s="41" t="e">
        <f t="shared" si="35"/>
        <v>#DIV/0!</v>
      </c>
      <c r="O192" s="11">
        <f t="shared" si="39"/>
        <v>0</v>
      </c>
    </row>
    <row r="193" spans="1:15" ht="25.5" hidden="1" outlineLevel="7">
      <c r="A193" s="32" t="s">
        <v>239</v>
      </c>
      <c r="B193" s="35" t="s">
        <v>240</v>
      </c>
      <c r="C193" s="34">
        <v>1205200</v>
      </c>
      <c r="D193" s="34">
        <v>1205200</v>
      </c>
      <c r="E193" s="34">
        <v>1193346</v>
      </c>
      <c r="F193" s="34">
        <v>0</v>
      </c>
      <c r="G193" s="20">
        <v>0</v>
      </c>
      <c r="H193" s="41">
        <f t="shared" si="32"/>
        <v>0</v>
      </c>
      <c r="I193" s="11">
        <f t="shared" si="36"/>
        <v>-1205200</v>
      </c>
      <c r="J193" s="41">
        <f t="shared" si="33"/>
        <v>0</v>
      </c>
      <c r="K193" s="11">
        <f t="shared" si="37"/>
        <v>-1205200</v>
      </c>
      <c r="L193" s="41">
        <f t="shared" si="34"/>
        <v>0</v>
      </c>
      <c r="M193" s="11">
        <f t="shared" si="38"/>
        <v>-1193346</v>
      </c>
      <c r="N193" s="41" t="e">
        <f t="shared" si="35"/>
        <v>#DIV/0!</v>
      </c>
      <c r="O193" s="11">
        <f t="shared" si="39"/>
        <v>0</v>
      </c>
    </row>
    <row r="194" spans="1:15" outlineLevel="2">
      <c r="A194" s="28" t="s">
        <v>241</v>
      </c>
      <c r="B194" s="29" t="s">
        <v>242</v>
      </c>
      <c r="C194" s="30">
        <f>C195+C199+C200+C198</f>
        <v>4663619.4000000004</v>
      </c>
      <c r="D194" s="30">
        <f t="shared" ref="D194:G194" si="42">D195+D199+D200+D198</f>
        <v>1662299</v>
      </c>
      <c r="E194" s="30">
        <f t="shared" si="42"/>
        <v>17871822.240000002</v>
      </c>
      <c r="F194" s="30">
        <f t="shared" si="42"/>
        <v>17440994.240000002</v>
      </c>
      <c r="G194" s="30">
        <f t="shared" si="42"/>
        <v>17440994.240000002</v>
      </c>
      <c r="H194" s="41">
        <f t="shared" si="32"/>
        <v>373.97979432026551</v>
      </c>
      <c r="I194" s="11">
        <f t="shared" si="36"/>
        <v>12777374.840000002</v>
      </c>
      <c r="J194" s="41">
        <f t="shared" si="33"/>
        <v>1049.2092120611276</v>
      </c>
      <c r="K194" s="11">
        <f t="shared" si="37"/>
        <v>15778695.240000002</v>
      </c>
      <c r="L194" s="41">
        <f t="shared" si="34"/>
        <v>97.589344868058632</v>
      </c>
      <c r="M194" s="11">
        <f t="shared" si="38"/>
        <v>-430828</v>
      </c>
      <c r="N194" s="41">
        <f t="shared" si="35"/>
        <v>100</v>
      </c>
      <c r="O194" s="11">
        <f t="shared" si="39"/>
        <v>0</v>
      </c>
    </row>
    <row r="195" spans="1:15" s="43" customFormat="1" ht="63.75" outlineLevel="3" collapsed="1">
      <c r="A195" s="32" t="s">
        <v>243</v>
      </c>
      <c r="B195" s="35" t="s">
        <v>244</v>
      </c>
      <c r="C195" s="34">
        <v>2090439.4</v>
      </c>
      <c r="D195" s="34">
        <v>1662299</v>
      </c>
      <c r="E195" s="34">
        <v>6754322.2400000002</v>
      </c>
      <c r="F195" s="34">
        <v>6323494.2400000002</v>
      </c>
      <c r="G195" s="34">
        <v>6323494.2400000002</v>
      </c>
      <c r="H195" s="47">
        <f t="shared" si="32"/>
        <v>302.49593650024013</v>
      </c>
      <c r="I195" s="48">
        <f t="shared" si="36"/>
        <v>4233054.84</v>
      </c>
      <c r="J195" s="47">
        <f t="shared" si="33"/>
        <v>380.40654779916252</v>
      </c>
      <c r="K195" s="48">
        <f t="shared" si="37"/>
        <v>4661195.24</v>
      </c>
      <c r="L195" s="47">
        <f t="shared" si="34"/>
        <v>93.621447353391289</v>
      </c>
      <c r="M195" s="48">
        <f t="shared" si="38"/>
        <v>-430828</v>
      </c>
      <c r="N195" s="47">
        <f t="shared" si="35"/>
        <v>100</v>
      </c>
      <c r="O195" s="48">
        <f t="shared" si="39"/>
        <v>0</v>
      </c>
    </row>
    <row r="196" spans="1:15" s="43" customFormat="1" ht="76.5" hidden="1" outlineLevel="4">
      <c r="A196" s="32" t="s">
        <v>245</v>
      </c>
      <c r="B196" s="35" t="s">
        <v>246</v>
      </c>
      <c r="C196" s="34">
        <v>1228094.5</v>
      </c>
      <c r="D196" s="34">
        <v>1662299</v>
      </c>
      <c r="E196" s="34">
        <v>6176053.2400000002</v>
      </c>
      <c r="F196" s="34">
        <v>5220359.22</v>
      </c>
      <c r="G196" s="34">
        <v>5220359.22</v>
      </c>
      <c r="H196" s="47">
        <f t="shared" si="32"/>
        <v>425.07797404841403</v>
      </c>
      <c r="I196" s="48">
        <f t="shared" si="36"/>
        <v>3992264.7199999997</v>
      </c>
      <c r="J196" s="47">
        <f t="shared" si="33"/>
        <v>314.04453831711379</v>
      </c>
      <c r="K196" s="48">
        <f t="shared" si="37"/>
        <v>3558060.2199999997</v>
      </c>
      <c r="L196" s="47">
        <f t="shared" si="34"/>
        <v>84.525813122686088</v>
      </c>
      <c r="M196" s="48">
        <f t="shared" si="38"/>
        <v>-955694.02000000048</v>
      </c>
      <c r="N196" s="47">
        <f t="shared" si="35"/>
        <v>100</v>
      </c>
      <c r="O196" s="48">
        <f t="shared" si="39"/>
        <v>0</v>
      </c>
    </row>
    <row r="197" spans="1:15" s="43" customFormat="1" ht="76.5" hidden="1" outlineLevel="7">
      <c r="A197" s="32" t="s">
        <v>245</v>
      </c>
      <c r="B197" s="35" t="s">
        <v>246</v>
      </c>
      <c r="C197" s="34">
        <v>1228094.5</v>
      </c>
      <c r="D197" s="34">
        <v>1662299</v>
      </c>
      <c r="E197" s="34">
        <v>6176053.2400000002</v>
      </c>
      <c r="F197" s="34">
        <v>5220359.22</v>
      </c>
      <c r="G197" s="34">
        <v>5220359.22</v>
      </c>
      <c r="H197" s="47">
        <f t="shared" si="32"/>
        <v>425.07797404841403</v>
      </c>
      <c r="I197" s="48">
        <f t="shared" si="36"/>
        <v>3992264.7199999997</v>
      </c>
      <c r="J197" s="47">
        <f t="shared" si="33"/>
        <v>314.04453831711379</v>
      </c>
      <c r="K197" s="48">
        <f t="shared" si="37"/>
        <v>3558060.2199999997</v>
      </c>
      <c r="L197" s="47">
        <f t="shared" si="34"/>
        <v>84.525813122686088</v>
      </c>
      <c r="M197" s="48">
        <f t="shared" si="38"/>
        <v>-955694.02000000048</v>
      </c>
      <c r="N197" s="47">
        <f t="shared" si="35"/>
        <v>100</v>
      </c>
      <c r="O197" s="48">
        <f t="shared" si="39"/>
        <v>0</v>
      </c>
    </row>
    <row r="198" spans="1:15" s="43" customFormat="1" ht="51" outlineLevel="7">
      <c r="A198" s="32" t="s">
        <v>300</v>
      </c>
      <c r="B198" s="35" t="s">
        <v>301</v>
      </c>
      <c r="C198" s="34">
        <v>3180</v>
      </c>
      <c r="D198" s="34">
        <v>0</v>
      </c>
      <c r="E198" s="34">
        <v>0</v>
      </c>
      <c r="F198" s="34">
        <v>0</v>
      </c>
      <c r="G198" s="34">
        <v>0</v>
      </c>
      <c r="H198" s="47">
        <f t="shared" si="32"/>
        <v>0</v>
      </c>
      <c r="I198" s="48">
        <f t="shared" si="36"/>
        <v>-3180</v>
      </c>
      <c r="J198" s="47">
        <v>0</v>
      </c>
      <c r="K198" s="48">
        <f t="shared" si="37"/>
        <v>0</v>
      </c>
      <c r="L198" s="47">
        <v>0</v>
      </c>
      <c r="M198" s="48">
        <f t="shared" si="38"/>
        <v>0</v>
      </c>
      <c r="N198" s="47">
        <v>0</v>
      </c>
      <c r="O198" s="48">
        <f t="shared" si="39"/>
        <v>0</v>
      </c>
    </row>
    <row r="199" spans="1:15" s="43" customFormat="1" ht="76.5" outlineLevel="7">
      <c r="A199" s="32" t="s">
        <v>288</v>
      </c>
      <c r="B199" s="35" t="s">
        <v>289</v>
      </c>
      <c r="C199" s="34">
        <v>100000</v>
      </c>
      <c r="D199" s="34">
        <v>0</v>
      </c>
      <c r="E199" s="34">
        <v>0</v>
      </c>
      <c r="F199" s="34">
        <v>0</v>
      </c>
      <c r="G199" s="34">
        <v>0</v>
      </c>
      <c r="H199" s="47">
        <f t="shared" si="32"/>
        <v>0</v>
      </c>
      <c r="I199" s="48">
        <f t="shared" si="36"/>
        <v>-100000</v>
      </c>
      <c r="J199" s="47">
        <v>0</v>
      </c>
      <c r="K199" s="48">
        <f t="shared" si="37"/>
        <v>0</v>
      </c>
      <c r="L199" s="47">
        <v>0</v>
      </c>
      <c r="M199" s="48">
        <f t="shared" si="38"/>
        <v>0</v>
      </c>
      <c r="N199" s="47">
        <v>0</v>
      </c>
      <c r="O199" s="48">
        <f t="shared" si="39"/>
        <v>0</v>
      </c>
    </row>
    <row r="200" spans="1:15" s="43" customFormat="1" ht="38.25" outlineLevel="7">
      <c r="A200" s="32" t="s">
        <v>290</v>
      </c>
      <c r="B200" s="35" t="s">
        <v>291</v>
      </c>
      <c r="C200" s="34">
        <v>2470000</v>
      </c>
      <c r="D200" s="34">
        <v>0</v>
      </c>
      <c r="E200" s="34">
        <v>11117500</v>
      </c>
      <c r="F200" s="34">
        <v>11117500</v>
      </c>
      <c r="G200" s="34">
        <v>11117500</v>
      </c>
      <c r="H200" s="47">
        <f t="shared" si="32"/>
        <v>450.10121457489885</v>
      </c>
      <c r="I200" s="48">
        <f t="shared" si="36"/>
        <v>8647500</v>
      </c>
      <c r="J200" s="47">
        <v>0</v>
      </c>
      <c r="K200" s="48">
        <f t="shared" si="37"/>
        <v>11117500</v>
      </c>
      <c r="L200" s="47">
        <f t="shared" si="34"/>
        <v>100</v>
      </c>
      <c r="M200" s="48">
        <f t="shared" si="38"/>
        <v>0</v>
      </c>
      <c r="N200" s="47">
        <f t="shared" si="35"/>
        <v>100</v>
      </c>
      <c r="O200" s="48">
        <f t="shared" si="39"/>
        <v>0</v>
      </c>
    </row>
    <row r="201" spans="1:15" s="18" customFormat="1" ht="25.5" outlineLevel="7">
      <c r="A201" s="36" t="s">
        <v>280</v>
      </c>
      <c r="B201" s="19" t="s">
        <v>282</v>
      </c>
      <c r="C201" s="20">
        <f>C202</f>
        <v>9803000</v>
      </c>
      <c r="D201" s="20">
        <f t="shared" ref="D201:G201" si="43">D202</f>
        <v>0</v>
      </c>
      <c r="E201" s="20">
        <f t="shared" si="43"/>
        <v>350000</v>
      </c>
      <c r="F201" s="20">
        <f t="shared" si="43"/>
        <v>350000</v>
      </c>
      <c r="G201" s="20">
        <f t="shared" si="43"/>
        <v>350000</v>
      </c>
      <c r="H201" s="41">
        <f t="shared" si="32"/>
        <v>3.5703356115474856</v>
      </c>
      <c r="I201" s="11">
        <f t="shared" si="36"/>
        <v>-9453000</v>
      </c>
      <c r="J201" s="41">
        <v>0</v>
      </c>
      <c r="K201" s="11">
        <f t="shared" si="37"/>
        <v>350000</v>
      </c>
      <c r="L201" s="41">
        <f t="shared" si="34"/>
        <v>100</v>
      </c>
      <c r="M201" s="11">
        <f t="shared" si="38"/>
        <v>0</v>
      </c>
      <c r="N201" s="41">
        <f t="shared" si="35"/>
        <v>100</v>
      </c>
      <c r="O201" s="11">
        <f t="shared" si="39"/>
        <v>0</v>
      </c>
    </row>
    <row r="202" spans="1:15" s="43" customFormat="1" ht="25.5" outlineLevel="7">
      <c r="A202" s="32" t="s">
        <v>281</v>
      </c>
      <c r="B202" s="35" t="s">
        <v>283</v>
      </c>
      <c r="C202" s="34">
        <v>9803000</v>
      </c>
      <c r="D202" s="34">
        <v>0</v>
      </c>
      <c r="E202" s="34">
        <v>350000</v>
      </c>
      <c r="F202" s="34">
        <v>350000</v>
      </c>
      <c r="G202" s="34">
        <v>350000</v>
      </c>
      <c r="H202" s="47">
        <f t="shared" si="32"/>
        <v>3.5703356115474856</v>
      </c>
      <c r="I202" s="48">
        <f t="shared" si="36"/>
        <v>-9453000</v>
      </c>
      <c r="J202" s="47">
        <v>0</v>
      </c>
      <c r="K202" s="48">
        <f t="shared" si="37"/>
        <v>350000</v>
      </c>
      <c r="L202" s="47">
        <f t="shared" si="34"/>
        <v>100</v>
      </c>
      <c r="M202" s="48">
        <f t="shared" si="38"/>
        <v>0</v>
      </c>
      <c r="N202" s="47">
        <f t="shared" si="35"/>
        <v>100</v>
      </c>
      <c r="O202" s="48">
        <f t="shared" si="39"/>
        <v>0</v>
      </c>
    </row>
    <row r="203" spans="1:15" ht="58.5" customHeight="1" outlineLevel="1" collapsed="1">
      <c r="A203" s="28" t="s">
        <v>247</v>
      </c>
      <c r="B203" s="29" t="s">
        <v>248</v>
      </c>
      <c r="C203" s="30">
        <v>587324.73</v>
      </c>
      <c r="D203" s="30">
        <v>0</v>
      </c>
      <c r="E203" s="30">
        <v>342295.6</v>
      </c>
      <c r="F203" s="30">
        <v>342295.6</v>
      </c>
      <c r="G203" s="20">
        <v>2338743.1800000002</v>
      </c>
      <c r="H203" s="41">
        <f t="shared" si="32"/>
        <v>398.20274211848704</v>
      </c>
      <c r="I203" s="11">
        <f t="shared" si="36"/>
        <v>1751418.4500000002</v>
      </c>
      <c r="J203" s="41">
        <v>0</v>
      </c>
      <c r="K203" s="11">
        <f t="shared" si="37"/>
        <v>2338743.1800000002</v>
      </c>
      <c r="L203" s="41">
        <f t="shared" si="34"/>
        <v>683.2524811887738</v>
      </c>
      <c r="M203" s="11">
        <f t="shared" si="38"/>
        <v>1996447.58</v>
      </c>
      <c r="N203" s="41">
        <f t="shared" si="35"/>
        <v>683.2524811887738</v>
      </c>
      <c r="O203" s="11">
        <f t="shared" si="39"/>
        <v>1996447.58</v>
      </c>
    </row>
    <row r="204" spans="1:15" ht="89.25" hidden="1" outlineLevel="2">
      <c r="A204" s="28" t="s">
        <v>249</v>
      </c>
      <c r="B204" s="29" t="s">
        <v>250</v>
      </c>
      <c r="C204" s="30">
        <v>0</v>
      </c>
      <c r="D204" s="30">
        <v>0</v>
      </c>
      <c r="E204" s="30">
        <v>342295.6</v>
      </c>
      <c r="F204" s="30">
        <v>342295.6</v>
      </c>
      <c r="G204" s="20">
        <v>342295.6</v>
      </c>
      <c r="H204" s="41" t="e">
        <f t="shared" si="32"/>
        <v>#DIV/0!</v>
      </c>
      <c r="I204" s="11">
        <f t="shared" si="36"/>
        <v>342295.6</v>
      </c>
      <c r="J204" s="41" t="e">
        <f t="shared" si="33"/>
        <v>#DIV/0!</v>
      </c>
      <c r="K204" s="11">
        <f t="shared" si="37"/>
        <v>342295.6</v>
      </c>
      <c r="L204" s="41">
        <f t="shared" si="34"/>
        <v>100</v>
      </c>
      <c r="M204" s="11">
        <f t="shared" si="38"/>
        <v>0</v>
      </c>
      <c r="N204" s="41">
        <f t="shared" si="35"/>
        <v>100</v>
      </c>
      <c r="O204" s="11">
        <f t="shared" si="39"/>
        <v>0</v>
      </c>
    </row>
    <row r="205" spans="1:15" ht="89.25" hidden="1" outlineLevel="3">
      <c r="A205" s="28" t="s">
        <v>251</v>
      </c>
      <c r="B205" s="29" t="s">
        <v>252</v>
      </c>
      <c r="C205" s="30">
        <v>0</v>
      </c>
      <c r="D205" s="30">
        <v>0</v>
      </c>
      <c r="E205" s="30">
        <v>342295.6</v>
      </c>
      <c r="F205" s="30">
        <v>342295.6</v>
      </c>
      <c r="G205" s="20">
        <v>342295.6</v>
      </c>
      <c r="H205" s="41" t="e">
        <f t="shared" si="32"/>
        <v>#DIV/0!</v>
      </c>
      <c r="I205" s="11">
        <f t="shared" si="36"/>
        <v>342295.6</v>
      </c>
      <c r="J205" s="41" t="e">
        <f t="shared" si="33"/>
        <v>#DIV/0!</v>
      </c>
      <c r="K205" s="11">
        <f t="shared" si="37"/>
        <v>342295.6</v>
      </c>
      <c r="L205" s="41">
        <f t="shared" si="34"/>
        <v>100</v>
      </c>
      <c r="M205" s="11">
        <f t="shared" si="38"/>
        <v>0</v>
      </c>
      <c r="N205" s="41">
        <f t="shared" si="35"/>
        <v>100</v>
      </c>
      <c r="O205" s="11">
        <f t="shared" si="39"/>
        <v>0</v>
      </c>
    </row>
    <row r="206" spans="1:15" ht="76.5" hidden="1" outlineLevel="4">
      <c r="A206" s="28" t="s">
        <v>253</v>
      </c>
      <c r="B206" s="29" t="s">
        <v>254</v>
      </c>
      <c r="C206" s="30">
        <v>0</v>
      </c>
      <c r="D206" s="30">
        <v>0</v>
      </c>
      <c r="E206" s="30">
        <v>342295.6</v>
      </c>
      <c r="F206" s="30">
        <v>342295.6</v>
      </c>
      <c r="G206" s="20">
        <v>342295.6</v>
      </c>
      <c r="H206" s="41" t="e">
        <f t="shared" ref="H206:H212" si="44">G206/C206*100</f>
        <v>#DIV/0!</v>
      </c>
      <c r="I206" s="11">
        <f t="shared" si="36"/>
        <v>342295.6</v>
      </c>
      <c r="J206" s="41" t="e">
        <f t="shared" ref="J206:J211" si="45">G206/D206*100</f>
        <v>#DIV/0!</v>
      </c>
      <c r="K206" s="11">
        <f t="shared" si="37"/>
        <v>342295.6</v>
      </c>
      <c r="L206" s="41">
        <f t="shared" ref="L206:L211" si="46">G206/E206*100</f>
        <v>100</v>
      </c>
      <c r="M206" s="11">
        <f t="shared" si="38"/>
        <v>0</v>
      </c>
      <c r="N206" s="41">
        <f t="shared" ref="N206:N211" si="47">G206/F206*100</f>
        <v>100</v>
      </c>
      <c r="O206" s="11">
        <f t="shared" si="39"/>
        <v>0</v>
      </c>
    </row>
    <row r="207" spans="1:15" ht="76.5" hidden="1" outlineLevel="7">
      <c r="A207" s="32" t="s">
        <v>253</v>
      </c>
      <c r="B207" s="35" t="s">
        <v>254</v>
      </c>
      <c r="C207" s="34">
        <v>0</v>
      </c>
      <c r="D207" s="34">
        <v>0</v>
      </c>
      <c r="E207" s="34">
        <v>342295.6</v>
      </c>
      <c r="F207" s="34">
        <v>342295.6</v>
      </c>
      <c r="G207" s="20">
        <v>342295.6</v>
      </c>
      <c r="H207" s="41" t="e">
        <f t="shared" si="44"/>
        <v>#DIV/0!</v>
      </c>
      <c r="I207" s="11">
        <f t="shared" si="36"/>
        <v>342295.6</v>
      </c>
      <c r="J207" s="41" t="e">
        <f t="shared" si="45"/>
        <v>#DIV/0!</v>
      </c>
      <c r="K207" s="11">
        <f t="shared" si="37"/>
        <v>342295.6</v>
      </c>
      <c r="L207" s="41">
        <f t="shared" si="46"/>
        <v>100</v>
      </c>
      <c r="M207" s="11">
        <f t="shared" si="38"/>
        <v>0</v>
      </c>
      <c r="N207" s="41">
        <f t="shared" si="47"/>
        <v>100</v>
      </c>
      <c r="O207" s="11">
        <f t="shared" si="39"/>
        <v>0</v>
      </c>
    </row>
    <row r="208" spans="1:15" ht="51" hidden="1" outlineLevel="2">
      <c r="A208" s="28" t="s">
        <v>255</v>
      </c>
      <c r="B208" s="29" t="s">
        <v>256</v>
      </c>
      <c r="C208" s="30">
        <v>0</v>
      </c>
      <c r="D208" s="30">
        <v>0</v>
      </c>
      <c r="E208" s="30">
        <v>0</v>
      </c>
      <c r="F208" s="30">
        <v>0</v>
      </c>
      <c r="G208" s="20">
        <v>1996447.58</v>
      </c>
      <c r="H208" s="41" t="e">
        <f t="shared" si="44"/>
        <v>#DIV/0!</v>
      </c>
      <c r="I208" s="11">
        <f t="shared" si="36"/>
        <v>1996447.58</v>
      </c>
      <c r="J208" s="41" t="e">
        <f t="shared" si="45"/>
        <v>#DIV/0!</v>
      </c>
      <c r="K208" s="11">
        <f t="shared" si="37"/>
        <v>1996447.58</v>
      </c>
      <c r="L208" s="41" t="e">
        <f t="shared" si="46"/>
        <v>#DIV/0!</v>
      </c>
      <c r="M208" s="11">
        <f t="shared" si="38"/>
        <v>1996447.58</v>
      </c>
      <c r="N208" s="41" t="e">
        <f t="shared" si="47"/>
        <v>#DIV/0!</v>
      </c>
      <c r="O208" s="11">
        <f t="shared" si="39"/>
        <v>1996447.58</v>
      </c>
    </row>
    <row r="209" spans="1:15" ht="38.25" hidden="1" outlineLevel="3">
      <c r="A209" s="28" t="s">
        <v>257</v>
      </c>
      <c r="B209" s="29" t="s">
        <v>258</v>
      </c>
      <c r="C209" s="30">
        <v>0</v>
      </c>
      <c r="D209" s="30">
        <v>0</v>
      </c>
      <c r="E209" s="30">
        <v>0</v>
      </c>
      <c r="F209" s="30">
        <v>0</v>
      </c>
      <c r="G209" s="20">
        <v>1996447.58</v>
      </c>
      <c r="H209" s="41" t="e">
        <f t="shared" si="44"/>
        <v>#DIV/0!</v>
      </c>
      <c r="I209" s="11">
        <f t="shared" si="36"/>
        <v>1996447.58</v>
      </c>
      <c r="J209" s="41" t="e">
        <f t="shared" si="45"/>
        <v>#DIV/0!</v>
      </c>
      <c r="K209" s="11">
        <f t="shared" si="37"/>
        <v>1996447.58</v>
      </c>
      <c r="L209" s="41" t="e">
        <f t="shared" si="46"/>
        <v>#DIV/0!</v>
      </c>
      <c r="M209" s="11">
        <f t="shared" si="38"/>
        <v>1996447.58</v>
      </c>
      <c r="N209" s="41" t="e">
        <f t="shared" si="47"/>
        <v>#DIV/0!</v>
      </c>
      <c r="O209" s="11">
        <f t="shared" si="39"/>
        <v>1996447.58</v>
      </c>
    </row>
    <row r="210" spans="1:15" ht="51" hidden="1" outlineLevel="4">
      <c r="A210" s="28" t="s">
        <v>259</v>
      </c>
      <c r="B210" s="29" t="s">
        <v>260</v>
      </c>
      <c r="C210" s="30">
        <v>0</v>
      </c>
      <c r="D210" s="30">
        <v>0</v>
      </c>
      <c r="E210" s="30">
        <v>0</v>
      </c>
      <c r="F210" s="30">
        <v>0</v>
      </c>
      <c r="G210" s="20">
        <v>1996447.58</v>
      </c>
      <c r="H210" s="41" t="e">
        <f t="shared" si="44"/>
        <v>#DIV/0!</v>
      </c>
      <c r="I210" s="11">
        <f t="shared" si="36"/>
        <v>1996447.58</v>
      </c>
      <c r="J210" s="41" t="e">
        <f t="shared" si="45"/>
        <v>#DIV/0!</v>
      </c>
      <c r="K210" s="11">
        <f t="shared" si="37"/>
        <v>1996447.58</v>
      </c>
      <c r="L210" s="41" t="e">
        <f t="shared" si="46"/>
        <v>#DIV/0!</v>
      </c>
      <c r="M210" s="11">
        <f t="shared" si="38"/>
        <v>1996447.58</v>
      </c>
      <c r="N210" s="41" t="e">
        <f t="shared" si="47"/>
        <v>#DIV/0!</v>
      </c>
      <c r="O210" s="11">
        <f t="shared" si="39"/>
        <v>1996447.58</v>
      </c>
    </row>
    <row r="211" spans="1:15" ht="38.25" hidden="1" outlineLevel="7">
      <c r="A211" s="32" t="s">
        <v>259</v>
      </c>
      <c r="B211" s="35" t="s">
        <v>260</v>
      </c>
      <c r="C211" s="34">
        <v>0</v>
      </c>
      <c r="D211" s="34">
        <v>0</v>
      </c>
      <c r="E211" s="34">
        <v>0</v>
      </c>
      <c r="F211" s="34">
        <v>0</v>
      </c>
      <c r="G211" s="20">
        <v>1996447.58</v>
      </c>
      <c r="H211" s="41" t="e">
        <f t="shared" si="44"/>
        <v>#DIV/0!</v>
      </c>
      <c r="I211" s="11">
        <f t="shared" si="36"/>
        <v>1996447.58</v>
      </c>
      <c r="J211" s="41" t="e">
        <f t="shared" si="45"/>
        <v>#DIV/0!</v>
      </c>
      <c r="K211" s="11">
        <f t="shared" si="37"/>
        <v>1996447.58</v>
      </c>
      <c r="L211" s="41" t="e">
        <f t="shared" si="46"/>
        <v>#DIV/0!</v>
      </c>
      <c r="M211" s="11">
        <f t="shared" si="38"/>
        <v>1996447.58</v>
      </c>
      <c r="N211" s="41" t="e">
        <f t="shared" si="47"/>
        <v>#DIV/0!</v>
      </c>
      <c r="O211" s="11">
        <f t="shared" si="39"/>
        <v>1996447.58</v>
      </c>
    </row>
    <row r="212" spans="1:15" ht="51" outlineLevel="1" collapsed="1">
      <c r="A212" s="28" t="s">
        <v>261</v>
      </c>
      <c r="B212" s="29" t="s">
        <v>262</v>
      </c>
      <c r="C212" s="30">
        <v>-679853.69</v>
      </c>
      <c r="D212" s="30">
        <v>0</v>
      </c>
      <c r="E212" s="30">
        <v>0</v>
      </c>
      <c r="F212" s="30">
        <v>0</v>
      </c>
      <c r="G212" s="20">
        <v>-2697586.73</v>
      </c>
      <c r="H212" s="41">
        <f t="shared" si="44"/>
        <v>396.78930476938359</v>
      </c>
      <c r="I212" s="11">
        <f t="shared" ref="I212" si="48">G212-C212</f>
        <v>-2017733.04</v>
      </c>
      <c r="J212" s="41">
        <v>0</v>
      </c>
      <c r="K212" s="11">
        <f t="shared" ref="K212" si="49">G212-D212</f>
        <v>-2697586.73</v>
      </c>
      <c r="L212" s="41">
        <v>0</v>
      </c>
      <c r="M212" s="11">
        <f t="shared" ref="M212" si="50">G212-E212</f>
        <v>-2697586.73</v>
      </c>
      <c r="N212" s="41">
        <v>0</v>
      </c>
      <c r="O212" s="11">
        <f t="shared" ref="O212" si="51">G212-F212</f>
        <v>-2697586.73</v>
      </c>
    </row>
    <row r="213" spans="1:15" ht="63.75" hidden="1" outlineLevel="2">
      <c r="A213" s="12" t="s">
        <v>263</v>
      </c>
      <c r="B213" s="13" t="s">
        <v>264</v>
      </c>
      <c r="C213" s="13"/>
      <c r="D213" s="14">
        <v>0</v>
      </c>
      <c r="E213" s="14">
        <v>0</v>
      </c>
      <c r="F213" s="14">
        <v>0</v>
      </c>
      <c r="G213" s="21">
        <v>-2684612.75</v>
      </c>
      <c r="H213" s="42"/>
      <c r="I213" s="22"/>
      <c r="J213" s="42"/>
      <c r="K213" s="22"/>
      <c r="L213" s="42"/>
      <c r="M213" s="22"/>
      <c r="N213" s="42"/>
      <c r="O213" s="22"/>
    </row>
    <row r="214" spans="1:15" ht="76.5" hidden="1" outlineLevel="3">
      <c r="A214" s="12" t="s">
        <v>265</v>
      </c>
      <c r="B214" s="13" t="s">
        <v>266</v>
      </c>
      <c r="C214" s="13"/>
      <c r="D214" s="14">
        <v>0</v>
      </c>
      <c r="E214" s="14">
        <v>0</v>
      </c>
      <c r="F214" s="14">
        <v>0</v>
      </c>
      <c r="G214" s="21">
        <v>-410922</v>
      </c>
      <c r="H214" s="42"/>
      <c r="I214" s="22"/>
      <c r="J214" s="42"/>
      <c r="K214" s="22"/>
      <c r="L214" s="42"/>
      <c r="M214" s="22"/>
      <c r="N214" s="42"/>
      <c r="O214" s="22"/>
    </row>
    <row r="215" spans="1:15" ht="63.75" hidden="1" outlineLevel="7">
      <c r="A215" s="15" t="s">
        <v>265</v>
      </c>
      <c r="B215" s="17" t="s">
        <v>266</v>
      </c>
      <c r="C215" s="17"/>
      <c r="D215" s="16">
        <v>0</v>
      </c>
      <c r="E215" s="16">
        <v>0</v>
      </c>
      <c r="F215" s="16">
        <v>0</v>
      </c>
      <c r="G215" s="23">
        <v>-410922</v>
      </c>
      <c r="H215" s="42"/>
      <c r="I215" s="22"/>
      <c r="J215" s="42"/>
      <c r="K215" s="22"/>
      <c r="L215" s="42"/>
      <c r="M215" s="22"/>
      <c r="N215" s="42"/>
      <c r="O215" s="22"/>
    </row>
    <row r="216" spans="1:15" ht="63.75" hidden="1" outlineLevel="3">
      <c r="A216" s="12" t="s">
        <v>267</v>
      </c>
      <c r="B216" s="13" t="s">
        <v>268</v>
      </c>
      <c r="C216" s="13"/>
      <c r="D216" s="14">
        <v>0</v>
      </c>
      <c r="E216" s="14">
        <v>0</v>
      </c>
      <c r="F216" s="14">
        <v>0</v>
      </c>
      <c r="G216" s="21">
        <v>-2273690.75</v>
      </c>
      <c r="H216" s="42"/>
      <c r="I216" s="22"/>
      <c r="J216" s="42"/>
      <c r="K216" s="22"/>
      <c r="L216" s="42"/>
      <c r="M216" s="22"/>
      <c r="N216" s="42"/>
      <c r="O216" s="22"/>
    </row>
    <row r="217" spans="1:15" ht="63.75" hidden="1" outlineLevel="7">
      <c r="A217" s="15" t="s">
        <v>267</v>
      </c>
      <c r="B217" s="17" t="s">
        <v>268</v>
      </c>
      <c r="C217" s="17"/>
      <c r="D217" s="16">
        <v>0</v>
      </c>
      <c r="E217" s="16">
        <v>0</v>
      </c>
      <c r="F217" s="16">
        <v>0</v>
      </c>
      <c r="G217" s="23">
        <v>-2273690.75</v>
      </c>
      <c r="H217" s="42"/>
      <c r="I217" s="22"/>
      <c r="J217" s="42"/>
      <c r="K217" s="22"/>
      <c r="L217" s="42"/>
      <c r="M217" s="22"/>
      <c r="N217" s="42"/>
      <c r="O217" s="22"/>
    </row>
  </sheetData>
  <mergeCells count="7">
    <mergeCell ref="J11:K11"/>
    <mergeCell ref="L11:M11"/>
    <mergeCell ref="N11:O11"/>
    <mergeCell ref="A5:O8"/>
    <mergeCell ref="A1:G1"/>
    <mergeCell ref="A9:G9"/>
    <mergeCell ref="H11:I11"/>
  </mergeCells>
  <pageMargins left="0.74803149606299213" right="0.74803149606299213" top="0.17" bottom="0.16" header="0.17" footer="0.16"/>
  <pageSetup paperSize="9" scale="8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ДЧБ!LAST_CELL</vt:lpstr>
      <vt:lpstr>ДЧБ!Заголовки_для_печати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Лидия Петровна Козынцева</dc:creator>
  <dc:description>POI HSSF rep:2.41.2.28</dc:description>
  <cp:lastModifiedBy>ksv</cp:lastModifiedBy>
  <cp:lastPrinted>2017-04-06T10:50:40Z</cp:lastPrinted>
  <dcterms:created xsi:type="dcterms:W3CDTF">2017-04-04T10:12:34Z</dcterms:created>
  <dcterms:modified xsi:type="dcterms:W3CDTF">2017-10-27T09:00:16Z</dcterms:modified>
</cp:coreProperties>
</file>