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8" windowWidth="15180" windowHeight="10116"/>
  </bookViews>
  <sheets>
    <sheet name="2018" sheetId="1" r:id="rId1"/>
  </sheets>
  <definedNames>
    <definedName name="_xlnm.Print_Titles" localSheetId="0">'2018'!$6:$9</definedName>
  </definedNames>
  <calcPr calcId="145621"/>
</workbook>
</file>

<file path=xl/calcChain.xml><?xml version="1.0" encoding="utf-8"?>
<calcChain xmlns="http://schemas.openxmlformats.org/spreadsheetml/2006/main">
  <c r="M165" i="1" l="1"/>
  <c r="N170" i="1"/>
  <c r="N169" i="1"/>
  <c r="N168" i="1"/>
  <c r="M89" i="1" l="1"/>
  <c r="N89" i="1" s="1"/>
  <c r="M87" i="1"/>
  <c r="N86" i="1"/>
  <c r="N87" i="1"/>
  <c r="N88" i="1"/>
  <c r="N90" i="1"/>
  <c r="M85" i="1"/>
  <c r="M84" i="1" s="1"/>
  <c r="N84" i="1" s="1"/>
  <c r="N83" i="1"/>
  <c r="M79" i="1"/>
  <c r="N81" i="1"/>
  <c r="M74" i="1"/>
  <c r="N76" i="1"/>
  <c r="N53" i="1"/>
  <c r="M51" i="1"/>
  <c r="M50" i="1" s="1"/>
  <c r="N54" i="1"/>
  <c r="N13" i="1"/>
  <c r="N14" i="1"/>
  <c r="N15" i="1"/>
  <c r="N16" i="1"/>
  <c r="N19" i="1"/>
  <c r="N20" i="1"/>
  <c r="N21" i="1"/>
  <c r="N24" i="1"/>
  <c r="N26" i="1"/>
  <c r="N29" i="1"/>
  <c r="N30" i="1"/>
  <c r="N33" i="1"/>
  <c r="N37" i="1"/>
  <c r="N39" i="1"/>
  <c r="N41" i="1"/>
  <c r="N43" i="1"/>
  <c r="N46" i="1"/>
  <c r="N49" i="1"/>
  <c r="N52" i="1"/>
  <c r="N58" i="1"/>
  <c r="N61" i="1"/>
  <c r="N63" i="1"/>
  <c r="N67" i="1"/>
  <c r="N70" i="1"/>
  <c r="N72" i="1"/>
  <c r="N75" i="1"/>
  <c r="N78" i="1"/>
  <c r="N80" i="1"/>
  <c r="N82" i="1"/>
  <c r="N91" i="1"/>
  <c r="N93" i="1"/>
  <c r="N96" i="1"/>
  <c r="N101" i="1"/>
  <c r="N105" i="1"/>
  <c r="N106" i="1"/>
  <c r="N107" i="1"/>
  <c r="N109" i="1"/>
  <c r="N111" i="1"/>
  <c r="N113" i="1"/>
  <c r="N116" i="1"/>
  <c r="N117" i="1"/>
  <c r="N118" i="1"/>
  <c r="N119" i="1"/>
  <c r="N120" i="1"/>
  <c r="N121" i="1"/>
  <c r="N122" i="1"/>
  <c r="N123" i="1"/>
  <c r="N124" i="1"/>
  <c r="N125" i="1"/>
  <c r="N126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8" i="1"/>
  <c r="N150" i="1"/>
  <c r="N152" i="1"/>
  <c r="N154" i="1"/>
  <c r="N156" i="1"/>
  <c r="N159" i="1"/>
  <c r="N160" i="1"/>
  <c r="N163" i="1"/>
  <c r="N166" i="1"/>
  <c r="N167" i="1"/>
  <c r="N173" i="1"/>
  <c r="N174" i="1"/>
  <c r="M172" i="1"/>
  <c r="M171" i="1" s="1"/>
  <c r="M164" i="1"/>
  <c r="M162" i="1"/>
  <c r="M158" i="1"/>
  <c r="M157" i="1" s="1"/>
  <c r="M155" i="1"/>
  <c r="M153" i="1"/>
  <c r="M151" i="1"/>
  <c r="M149" i="1"/>
  <c r="M147" i="1"/>
  <c r="M129" i="1"/>
  <c r="M128" i="1" s="1"/>
  <c r="M115" i="1"/>
  <c r="M114" i="1" s="1"/>
  <c r="M112" i="1"/>
  <c r="M110" i="1"/>
  <c r="M108" i="1"/>
  <c r="M104" i="1"/>
  <c r="M103" i="1" s="1"/>
  <c r="M100" i="1"/>
  <c r="M99" i="1" s="1"/>
  <c r="M95" i="1"/>
  <c r="M94" i="1" s="1"/>
  <c r="M92" i="1"/>
  <c r="M77" i="1"/>
  <c r="M71" i="1"/>
  <c r="M69" i="1"/>
  <c r="M66" i="1"/>
  <c r="M65" i="1" s="1"/>
  <c r="M62" i="1"/>
  <c r="M60" i="1"/>
  <c r="M57" i="1"/>
  <c r="M56" i="1" s="1"/>
  <c r="M48" i="1"/>
  <c r="M47" i="1" s="1"/>
  <c r="M45" i="1"/>
  <c r="M44" i="1" s="1"/>
  <c r="M42" i="1"/>
  <c r="M40" i="1"/>
  <c r="M38" i="1"/>
  <c r="M36" i="1"/>
  <c r="M32" i="1"/>
  <c r="M31" i="1" s="1"/>
  <c r="M28" i="1"/>
  <c r="M27" i="1" s="1"/>
  <c r="M25" i="1"/>
  <c r="M23" i="1"/>
  <c r="M18" i="1"/>
  <c r="M17" i="1" s="1"/>
  <c r="M12" i="1"/>
  <c r="M11" i="1" s="1"/>
  <c r="L172" i="1"/>
  <c r="L171" i="1" s="1"/>
  <c r="L165" i="1"/>
  <c r="L164" i="1" s="1"/>
  <c r="L162" i="1"/>
  <c r="L158" i="1"/>
  <c r="L157" i="1" s="1"/>
  <c r="L155" i="1"/>
  <c r="L153" i="1"/>
  <c r="L151" i="1"/>
  <c r="L149" i="1"/>
  <c r="L147" i="1"/>
  <c r="L129" i="1"/>
  <c r="L128" i="1" s="1"/>
  <c r="L115" i="1"/>
  <c r="L114" i="1" s="1"/>
  <c r="L112" i="1"/>
  <c r="L110" i="1"/>
  <c r="L108" i="1"/>
  <c r="L104" i="1"/>
  <c r="L103" i="1" s="1"/>
  <c r="L100" i="1"/>
  <c r="L99" i="1" s="1"/>
  <c r="L95" i="1"/>
  <c r="L94" i="1" s="1"/>
  <c r="L92" i="1"/>
  <c r="L79" i="1"/>
  <c r="L77" i="1"/>
  <c r="L74" i="1"/>
  <c r="L71" i="1"/>
  <c r="L69" i="1"/>
  <c r="L66" i="1"/>
  <c r="L65" i="1" s="1"/>
  <c r="L62" i="1"/>
  <c r="L60" i="1"/>
  <c r="L57" i="1"/>
  <c r="L56" i="1" s="1"/>
  <c r="L51" i="1"/>
  <c r="L50" i="1" s="1"/>
  <c r="L48" i="1"/>
  <c r="L47" i="1" s="1"/>
  <c r="L45" i="1"/>
  <c r="L44" i="1" s="1"/>
  <c r="L42" i="1"/>
  <c r="L40" i="1"/>
  <c r="L38" i="1"/>
  <c r="L36" i="1"/>
  <c r="L32" i="1"/>
  <c r="L31" i="1" s="1"/>
  <c r="L28" i="1"/>
  <c r="L27" i="1" s="1"/>
  <c r="L25" i="1"/>
  <c r="L23" i="1"/>
  <c r="L18" i="1"/>
  <c r="L17" i="1" s="1"/>
  <c r="L12" i="1"/>
  <c r="L11" i="1" s="1"/>
  <c r="K104" i="1"/>
  <c r="K103" i="1" s="1"/>
  <c r="K115" i="1"/>
  <c r="K114" i="1" s="1"/>
  <c r="K45" i="1"/>
  <c r="K44" i="1" s="1"/>
  <c r="K25" i="1"/>
  <c r="J172" i="1"/>
  <c r="J171" i="1" s="1"/>
  <c r="K172" i="1"/>
  <c r="K171" i="1" s="1"/>
  <c r="J165" i="1"/>
  <c r="J164" i="1" s="1"/>
  <c r="K165" i="1"/>
  <c r="K164" i="1" s="1"/>
  <c r="J162" i="1"/>
  <c r="K162" i="1"/>
  <c r="J158" i="1"/>
  <c r="J157" i="1" s="1"/>
  <c r="K158" i="1"/>
  <c r="K157" i="1" s="1"/>
  <c r="K155" i="1"/>
  <c r="K153" i="1"/>
  <c r="K151" i="1"/>
  <c r="K149" i="1"/>
  <c r="J147" i="1"/>
  <c r="K147" i="1"/>
  <c r="K129" i="1"/>
  <c r="K128" i="1" s="1"/>
  <c r="K112" i="1"/>
  <c r="K110" i="1"/>
  <c r="K108" i="1"/>
  <c r="K100" i="1"/>
  <c r="K99" i="1" s="1"/>
  <c r="K95" i="1"/>
  <c r="K94" i="1" s="1"/>
  <c r="K92" i="1"/>
  <c r="K79" i="1"/>
  <c r="K77" i="1"/>
  <c r="K74" i="1"/>
  <c r="K71" i="1"/>
  <c r="J71" i="1"/>
  <c r="K69" i="1"/>
  <c r="K66" i="1"/>
  <c r="K65" i="1" s="1"/>
  <c r="K62" i="1"/>
  <c r="K60" i="1"/>
  <c r="K57" i="1"/>
  <c r="K56" i="1" s="1"/>
  <c r="J57" i="1"/>
  <c r="J56" i="1" s="1"/>
  <c r="K51" i="1"/>
  <c r="K50" i="1" s="1"/>
  <c r="K48" i="1"/>
  <c r="K47" i="1" s="1"/>
  <c r="K42" i="1"/>
  <c r="K40" i="1"/>
  <c r="K38" i="1"/>
  <c r="K36" i="1"/>
  <c r="K32" i="1"/>
  <c r="K31" i="1" s="1"/>
  <c r="K28" i="1"/>
  <c r="K27" i="1" s="1"/>
  <c r="K23" i="1"/>
  <c r="K18" i="1"/>
  <c r="K17" i="1" s="1"/>
  <c r="K12" i="1"/>
  <c r="J12" i="1"/>
  <c r="J11" i="1" s="1"/>
  <c r="J155" i="1"/>
  <c r="J153" i="1"/>
  <c r="J151" i="1"/>
  <c r="J149" i="1"/>
  <c r="J129" i="1"/>
  <c r="J128" i="1" s="1"/>
  <c r="J115" i="1"/>
  <c r="J114" i="1" s="1"/>
  <c r="J112" i="1"/>
  <c r="J110" i="1"/>
  <c r="J108" i="1"/>
  <c r="J104" i="1"/>
  <c r="J103" i="1" s="1"/>
  <c r="J100" i="1"/>
  <c r="J99" i="1" s="1"/>
  <c r="J95" i="1"/>
  <c r="J94" i="1" s="1"/>
  <c r="J92" i="1"/>
  <c r="J79" i="1"/>
  <c r="J77" i="1"/>
  <c r="J74" i="1"/>
  <c r="J69" i="1"/>
  <c r="J66" i="1"/>
  <c r="J65" i="1" s="1"/>
  <c r="J62" i="1"/>
  <c r="J60" i="1"/>
  <c r="J51" i="1"/>
  <c r="J48" i="1"/>
  <c r="J47" i="1" s="1"/>
  <c r="J45" i="1"/>
  <c r="J42" i="1"/>
  <c r="J40" i="1"/>
  <c r="J38" i="1"/>
  <c r="J36" i="1"/>
  <c r="J32" i="1"/>
  <c r="J28" i="1"/>
  <c r="J27" i="1" s="1"/>
  <c r="J23" i="1"/>
  <c r="J22" i="1" s="1"/>
  <c r="J18" i="1"/>
  <c r="E62" i="1"/>
  <c r="F62" i="1"/>
  <c r="G62" i="1"/>
  <c r="H62" i="1"/>
  <c r="I62" i="1"/>
  <c r="D62" i="1"/>
  <c r="N62" i="1" s="1"/>
  <c r="I165" i="1"/>
  <c r="I164" i="1" s="1"/>
  <c r="H165" i="1"/>
  <c r="H164" i="1" s="1"/>
  <c r="I158" i="1"/>
  <c r="I157" i="1" s="1"/>
  <c r="I129" i="1"/>
  <c r="I128" i="1" s="1"/>
  <c r="I115" i="1"/>
  <c r="G12" i="1"/>
  <c r="G11" i="1" s="1"/>
  <c r="H12" i="1"/>
  <c r="H11" i="1" s="1"/>
  <c r="I12" i="1"/>
  <c r="I11" i="1" s="1"/>
  <c r="G18" i="1"/>
  <c r="G17" i="1" s="1"/>
  <c r="H18" i="1"/>
  <c r="H17" i="1" s="1"/>
  <c r="I18" i="1"/>
  <c r="I17" i="1" s="1"/>
  <c r="G22" i="1"/>
  <c r="G23" i="1"/>
  <c r="H23" i="1"/>
  <c r="H22" i="1" s="1"/>
  <c r="I23" i="1"/>
  <c r="I22" i="1" s="1"/>
  <c r="G28" i="1"/>
  <c r="G27" i="1" s="1"/>
  <c r="H28" i="1"/>
  <c r="H27" i="1" s="1"/>
  <c r="I28" i="1"/>
  <c r="I27" i="1" s="1"/>
  <c r="G32" i="1"/>
  <c r="G31" i="1" s="1"/>
  <c r="H32" i="1"/>
  <c r="H31" i="1" s="1"/>
  <c r="I32" i="1"/>
  <c r="I31" i="1" s="1"/>
  <c r="G36" i="1"/>
  <c r="H36" i="1"/>
  <c r="I36" i="1"/>
  <c r="G38" i="1"/>
  <c r="H38" i="1"/>
  <c r="I38" i="1"/>
  <c r="G40" i="1"/>
  <c r="H40" i="1"/>
  <c r="I40" i="1"/>
  <c r="G42" i="1"/>
  <c r="H42" i="1"/>
  <c r="I42" i="1"/>
  <c r="G45" i="1"/>
  <c r="G44" i="1" s="1"/>
  <c r="H45" i="1"/>
  <c r="H44" i="1" s="1"/>
  <c r="I45" i="1"/>
  <c r="I44" i="1" s="1"/>
  <c r="G48" i="1"/>
  <c r="G47" i="1" s="1"/>
  <c r="H48" i="1"/>
  <c r="H47" i="1" s="1"/>
  <c r="I48" i="1"/>
  <c r="I47" i="1" s="1"/>
  <c r="G51" i="1"/>
  <c r="G50" i="1" s="1"/>
  <c r="H51" i="1"/>
  <c r="H50" i="1" s="1"/>
  <c r="I51" i="1"/>
  <c r="I50" i="1" s="1"/>
  <c r="I57" i="1"/>
  <c r="I56" i="1" s="1"/>
  <c r="G60" i="1"/>
  <c r="H60" i="1"/>
  <c r="I60" i="1"/>
  <c r="G66" i="1"/>
  <c r="G65" i="1" s="1"/>
  <c r="H66" i="1"/>
  <c r="H65" i="1" s="1"/>
  <c r="I66" i="1"/>
  <c r="I65" i="1" s="1"/>
  <c r="G69" i="1"/>
  <c r="H69" i="1"/>
  <c r="I69" i="1"/>
  <c r="G71" i="1"/>
  <c r="H71" i="1"/>
  <c r="I71" i="1"/>
  <c r="G74" i="1"/>
  <c r="H74" i="1"/>
  <c r="I74" i="1"/>
  <c r="G77" i="1"/>
  <c r="H77" i="1"/>
  <c r="I77" i="1"/>
  <c r="G79" i="1"/>
  <c r="H79" i="1"/>
  <c r="I79" i="1"/>
  <c r="G92" i="1"/>
  <c r="H92" i="1"/>
  <c r="I92" i="1"/>
  <c r="G95" i="1"/>
  <c r="G94" i="1" s="1"/>
  <c r="H95" i="1"/>
  <c r="H94" i="1" s="1"/>
  <c r="I95" i="1"/>
  <c r="I94" i="1" s="1"/>
  <c r="H100" i="1"/>
  <c r="H99" i="1" s="1"/>
  <c r="I100" i="1"/>
  <c r="I99" i="1" s="1"/>
  <c r="H104" i="1"/>
  <c r="H103" i="1" s="1"/>
  <c r="I104" i="1"/>
  <c r="I103" i="1" s="1"/>
  <c r="H108" i="1"/>
  <c r="I108" i="1"/>
  <c r="I110" i="1"/>
  <c r="I112" i="1"/>
  <c r="H115" i="1"/>
  <c r="H114" i="1" s="1"/>
  <c r="H129" i="1"/>
  <c r="H128" i="1" s="1"/>
  <c r="H147" i="1"/>
  <c r="I147" i="1"/>
  <c r="H149" i="1"/>
  <c r="I149" i="1"/>
  <c r="H151" i="1"/>
  <c r="I151" i="1"/>
  <c r="H153" i="1"/>
  <c r="I153" i="1"/>
  <c r="H155" i="1"/>
  <c r="I155" i="1"/>
  <c r="H158" i="1"/>
  <c r="H157" i="1" s="1"/>
  <c r="I162" i="1"/>
  <c r="I172" i="1"/>
  <c r="I171" i="1" s="1"/>
  <c r="F23" i="1"/>
  <c r="H172" i="1"/>
  <c r="H171" i="1" s="1"/>
  <c r="G172" i="1"/>
  <c r="G171" i="1" s="1"/>
  <c r="H57" i="1"/>
  <c r="H56" i="1" s="1"/>
  <c r="H162" i="1"/>
  <c r="G162" i="1"/>
  <c r="H112" i="1"/>
  <c r="H110" i="1"/>
  <c r="G165" i="1"/>
  <c r="G164" i="1" s="1"/>
  <c r="G108" i="1"/>
  <c r="G115" i="1"/>
  <c r="G114" i="1" s="1"/>
  <c r="G104" i="1"/>
  <c r="G103" i="1" s="1"/>
  <c r="G158" i="1"/>
  <c r="G157" i="1" s="1"/>
  <c r="G155" i="1"/>
  <c r="G153" i="1"/>
  <c r="G151" i="1"/>
  <c r="G149" i="1"/>
  <c r="G147" i="1"/>
  <c r="G129" i="1"/>
  <c r="G128" i="1" s="1"/>
  <c r="G100" i="1"/>
  <c r="G99" i="1" s="1"/>
  <c r="E104" i="1"/>
  <c r="E103" i="1" s="1"/>
  <c r="F104" i="1"/>
  <c r="D104" i="1"/>
  <c r="D103" i="1" s="1"/>
  <c r="M73" i="1" l="1"/>
  <c r="N85" i="1"/>
  <c r="N25" i="1"/>
  <c r="N112" i="1"/>
  <c r="N108" i="1"/>
  <c r="N110" i="1"/>
  <c r="N164" i="1"/>
  <c r="N165" i="1"/>
  <c r="N104" i="1"/>
  <c r="M161" i="1"/>
  <c r="M127" i="1"/>
  <c r="M102" i="1"/>
  <c r="M68" i="1"/>
  <c r="M64" i="1" s="1"/>
  <c r="M59" i="1"/>
  <c r="M55" i="1" s="1"/>
  <c r="M35" i="1"/>
  <c r="M22" i="1"/>
  <c r="H161" i="1"/>
  <c r="H59" i="1"/>
  <c r="H55" i="1" s="1"/>
  <c r="K22" i="1"/>
  <c r="L161" i="1"/>
  <c r="L127" i="1"/>
  <c r="L102" i="1"/>
  <c r="L73" i="1"/>
  <c r="L68" i="1"/>
  <c r="L64" i="1" s="1"/>
  <c r="L59" i="1"/>
  <c r="L55" i="1" s="1"/>
  <c r="L35" i="1"/>
  <c r="L22" i="1"/>
  <c r="J35" i="1"/>
  <c r="G59" i="1"/>
  <c r="I35" i="1"/>
  <c r="I34" i="1" s="1"/>
  <c r="I161" i="1"/>
  <c r="H102" i="1"/>
  <c r="J102" i="1"/>
  <c r="G102" i="1"/>
  <c r="I73" i="1"/>
  <c r="H73" i="1"/>
  <c r="G73" i="1"/>
  <c r="G35" i="1"/>
  <c r="G34" i="1" s="1"/>
  <c r="H35" i="1"/>
  <c r="H34" i="1" s="1"/>
  <c r="G68" i="1"/>
  <c r="G64" i="1" s="1"/>
  <c r="H68" i="1"/>
  <c r="H64" i="1" s="1"/>
  <c r="I68" i="1"/>
  <c r="I64" i="1" s="1"/>
  <c r="K68" i="1"/>
  <c r="K64" i="1" s="1"/>
  <c r="J161" i="1"/>
  <c r="K161" i="1"/>
  <c r="K11" i="1"/>
  <c r="K127" i="1"/>
  <c r="K102" i="1"/>
  <c r="K73" i="1"/>
  <c r="K59" i="1"/>
  <c r="K35" i="1"/>
  <c r="K34" i="1" s="1"/>
  <c r="J127" i="1"/>
  <c r="J73" i="1"/>
  <c r="J68" i="1"/>
  <c r="J64" i="1" s="1"/>
  <c r="J59" i="1"/>
  <c r="J50" i="1"/>
  <c r="J44" i="1"/>
  <c r="J31" i="1"/>
  <c r="J17" i="1"/>
  <c r="I59" i="1"/>
  <c r="I55" i="1" s="1"/>
  <c r="H127" i="1"/>
  <c r="I127" i="1"/>
  <c r="I114" i="1"/>
  <c r="I102" i="1" s="1"/>
  <c r="G161" i="1"/>
  <c r="G127" i="1"/>
  <c r="F103" i="1"/>
  <c r="N103" i="1" s="1"/>
  <c r="M34" i="1" l="1"/>
  <c r="M10" i="1" s="1"/>
  <c r="M98" i="1"/>
  <c r="M97" i="1" s="1"/>
  <c r="H98" i="1"/>
  <c r="H97" i="1" s="1"/>
  <c r="G10" i="1"/>
  <c r="L34" i="1"/>
  <c r="L98" i="1"/>
  <c r="I98" i="1"/>
  <c r="H10" i="1"/>
  <c r="I10" i="1"/>
  <c r="K55" i="1"/>
  <c r="K98" i="1"/>
  <c r="J98" i="1"/>
  <c r="J97" i="1" s="1"/>
  <c r="J55" i="1"/>
  <c r="J34" i="1"/>
  <c r="I97" i="1"/>
  <c r="G98" i="1"/>
  <c r="G97" i="1" s="1"/>
  <c r="E153" i="1"/>
  <c r="F153" i="1"/>
  <c r="D153" i="1"/>
  <c r="F115" i="1"/>
  <c r="F114" i="1" s="1"/>
  <c r="F102" i="1" s="1"/>
  <c r="E115" i="1"/>
  <c r="E114" i="1" s="1"/>
  <c r="E102" i="1" s="1"/>
  <c r="D115" i="1"/>
  <c r="E95" i="1"/>
  <c r="E94" i="1" s="1"/>
  <c r="F95" i="1"/>
  <c r="F94" i="1" s="1"/>
  <c r="D95" i="1"/>
  <c r="F172" i="1"/>
  <c r="F171" i="1" s="1"/>
  <c r="F162" i="1"/>
  <c r="F161" i="1" s="1"/>
  <c r="F158" i="1"/>
  <c r="F157" i="1" s="1"/>
  <c r="F155" i="1"/>
  <c r="F151" i="1"/>
  <c r="F149" i="1"/>
  <c r="F147" i="1"/>
  <c r="F129" i="1"/>
  <c r="F128" i="1" s="1"/>
  <c r="F100" i="1"/>
  <c r="F99" i="1" s="1"/>
  <c r="F92" i="1"/>
  <c r="F79" i="1"/>
  <c r="F77" i="1"/>
  <c r="F74" i="1"/>
  <c r="F71" i="1"/>
  <c r="F69" i="1"/>
  <c r="F66" i="1"/>
  <c r="F65" i="1" s="1"/>
  <c r="F60" i="1"/>
  <c r="F57" i="1"/>
  <c r="F56" i="1" s="1"/>
  <c r="F51" i="1"/>
  <c r="F50" i="1" s="1"/>
  <c r="F48" i="1"/>
  <c r="F47" i="1" s="1"/>
  <c r="F45" i="1"/>
  <c r="F44" i="1" s="1"/>
  <c r="F42" i="1"/>
  <c r="F40" i="1"/>
  <c r="F38" i="1"/>
  <c r="F36" i="1"/>
  <c r="F32" i="1"/>
  <c r="F31" i="1" s="1"/>
  <c r="F28" i="1"/>
  <c r="F27" i="1" s="1"/>
  <c r="F22" i="1"/>
  <c r="F18" i="1"/>
  <c r="F17" i="1" s="1"/>
  <c r="F12" i="1"/>
  <c r="F11" i="1" s="1"/>
  <c r="D147" i="1"/>
  <c r="E147" i="1"/>
  <c r="E172" i="1"/>
  <c r="N172" i="1" s="1"/>
  <c r="E162" i="1"/>
  <c r="E161" i="1" s="1"/>
  <c r="E158" i="1"/>
  <c r="E157" i="1" s="1"/>
  <c r="E155" i="1"/>
  <c r="E151" i="1"/>
  <c r="E149" i="1"/>
  <c r="E129" i="1"/>
  <c r="E128" i="1" s="1"/>
  <c r="E100" i="1"/>
  <c r="E99" i="1" s="1"/>
  <c r="E92" i="1"/>
  <c r="E79" i="1"/>
  <c r="E77" i="1"/>
  <c r="E74" i="1"/>
  <c r="E71" i="1"/>
  <c r="E69" i="1"/>
  <c r="E66" i="1"/>
  <c r="E65" i="1" s="1"/>
  <c r="E60" i="1"/>
  <c r="E59" i="1" s="1"/>
  <c r="E57" i="1"/>
  <c r="E56" i="1" s="1"/>
  <c r="E51" i="1"/>
  <c r="E50" i="1" s="1"/>
  <c r="E48" i="1"/>
  <c r="E47" i="1" s="1"/>
  <c r="E45" i="1"/>
  <c r="E44" i="1" s="1"/>
  <c r="E42" i="1"/>
  <c r="E40" i="1"/>
  <c r="E38" i="1"/>
  <c r="E36" i="1"/>
  <c r="E32" i="1"/>
  <c r="E31" i="1" s="1"/>
  <c r="E28" i="1"/>
  <c r="E27" i="1" s="1"/>
  <c r="E23" i="1"/>
  <c r="E22" i="1" s="1"/>
  <c r="E18" i="1"/>
  <c r="E17" i="1" s="1"/>
  <c r="E12" i="1"/>
  <c r="E11" i="1" s="1"/>
  <c r="D129" i="1"/>
  <c r="D155" i="1"/>
  <c r="N155" i="1" s="1"/>
  <c r="N147" i="1" l="1"/>
  <c r="N129" i="1"/>
  <c r="N115" i="1"/>
  <c r="G175" i="1"/>
  <c r="N153" i="1"/>
  <c r="N95" i="1"/>
  <c r="H175" i="1"/>
  <c r="M175" i="1"/>
  <c r="L10" i="1"/>
  <c r="L97" i="1"/>
  <c r="J10" i="1"/>
  <c r="J175" i="1" s="1"/>
  <c r="I175" i="1"/>
  <c r="K10" i="1"/>
  <c r="K97" i="1"/>
  <c r="F59" i="1"/>
  <c r="F35" i="1"/>
  <c r="F34" i="1" s="1"/>
  <c r="E171" i="1"/>
  <c r="N171" i="1" s="1"/>
  <c r="F127" i="1"/>
  <c r="F98" i="1" s="1"/>
  <c r="F97" i="1" s="1"/>
  <c r="D94" i="1"/>
  <c r="N94" i="1" s="1"/>
  <c r="E127" i="1"/>
  <c r="F73" i="1"/>
  <c r="F68" i="1"/>
  <c r="E35" i="1"/>
  <c r="E34" i="1" s="1"/>
  <c r="E68" i="1"/>
  <c r="E64" i="1" s="1"/>
  <c r="E73" i="1"/>
  <c r="E55" i="1"/>
  <c r="L175" i="1" l="1"/>
  <c r="K175" i="1"/>
  <c r="F64" i="1"/>
  <c r="F55" i="1"/>
  <c r="E10" i="1"/>
  <c r="E98" i="1"/>
  <c r="E97" i="1" s="1"/>
  <c r="F10" i="1" l="1"/>
  <c r="F175" i="1" s="1"/>
  <c r="D151" i="1"/>
  <c r="N151" i="1" s="1"/>
  <c r="E175" i="1" l="1"/>
  <c r="D149" i="1"/>
  <c r="N149" i="1" s="1"/>
  <c r="D77" i="1"/>
  <c r="N77" i="1" s="1"/>
  <c r="D79" i="1"/>
  <c r="N79" i="1" s="1"/>
  <c r="D71" i="1"/>
  <c r="N71" i="1" s="1"/>
  <c r="D158" i="1" l="1"/>
  <c r="N158" i="1" s="1"/>
  <c r="D51" i="1"/>
  <c r="N51" i="1" s="1"/>
  <c r="D157" i="1" l="1"/>
  <c r="N157" i="1" s="1"/>
  <c r="D66" i="1"/>
  <c r="N66" i="1" s="1"/>
  <c r="D48" i="1"/>
  <c r="N48" i="1" s="1"/>
  <c r="D18" i="1"/>
  <c r="N18" i="1" s="1"/>
  <c r="D42" i="1"/>
  <c r="N42" i="1" s="1"/>
  <c r="D60" i="1"/>
  <c r="N60" i="1" s="1"/>
  <c r="D38" i="1"/>
  <c r="N38" i="1" s="1"/>
  <c r="D12" i="1"/>
  <c r="N12" i="1" s="1"/>
  <c r="D162" i="1"/>
  <c r="N162" i="1" s="1"/>
  <c r="D128" i="1"/>
  <c r="N128" i="1" s="1"/>
  <c r="D100" i="1"/>
  <c r="N100" i="1" s="1"/>
  <c r="D23" i="1"/>
  <c r="N23" i="1" s="1"/>
  <c r="D28" i="1"/>
  <c r="N28" i="1" s="1"/>
  <c r="D32" i="1"/>
  <c r="N32" i="1" s="1"/>
  <c r="D36" i="1"/>
  <c r="N36" i="1" s="1"/>
  <c r="D40" i="1"/>
  <c r="N40" i="1" s="1"/>
  <c r="D45" i="1"/>
  <c r="N45" i="1" s="1"/>
  <c r="D50" i="1"/>
  <c r="N50" i="1" s="1"/>
  <c r="D69" i="1"/>
  <c r="N69" i="1" s="1"/>
  <c r="D74" i="1"/>
  <c r="N74" i="1" s="1"/>
  <c r="D92" i="1"/>
  <c r="N92" i="1" s="1"/>
  <c r="D57" i="1"/>
  <c r="N57" i="1" s="1"/>
  <c r="D59" i="1" l="1"/>
  <c r="N59" i="1" s="1"/>
  <c r="D17" i="1"/>
  <c r="N17" i="1" s="1"/>
  <c r="D127" i="1"/>
  <c r="N127" i="1" s="1"/>
  <c r="D68" i="1"/>
  <c r="N68" i="1" s="1"/>
  <c r="D114" i="1"/>
  <c r="N114" i="1" s="1"/>
  <c r="D11" i="1"/>
  <c r="N11" i="1" s="1"/>
  <c r="D27" i="1"/>
  <c r="N27" i="1" s="1"/>
  <c r="D161" i="1"/>
  <c r="N161" i="1" s="1"/>
  <c r="D56" i="1"/>
  <c r="N56" i="1" s="1"/>
  <c r="D31" i="1"/>
  <c r="N31" i="1" s="1"/>
  <c r="D47" i="1"/>
  <c r="N47" i="1" s="1"/>
  <c r="D99" i="1"/>
  <c r="N99" i="1" s="1"/>
  <c r="D22" i="1"/>
  <c r="N22" i="1" s="1"/>
  <c r="D44" i="1"/>
  <c r="N44" i="1" s="1"/>
  <c r="D65" i="1"/>
  <c r="N65" i="1" s="1"/>
  <c r="D73" i="1"/>
  <c r="N73" i="1" s="1"/>
  <c r="D35" i="1"/>
  <c r="N35" i="1" s="1"/>
  <c r="D102" i="1" l="1"/>
  <c r="N102" i="1" s="1"/>
  <c r="D64" i="1"/>
  <c r="N64" i="1" s="1"/>
  <c r="D55" i="1"/>
  <c r="N55" i="1" s="1"/>
  <c r="D34" i="1"/>
  <c r="N34" i="1" s="1"/>
  <c r="D10" i="1" l="1"/>
  <c r="N10" i="1" s="1"/>
  <c r="D98" i="1"/>
  <c r="N98" i="1" s="1"/>
  <c r="D97" i="1" l="1"/>
  <c r="N97" i="1" s="1"/>
  <c r="D175" i="1" l="1"/>
  <c r="N175" i="1" s="1"/>
</calcChain>
</file>

<file path=xl/sharedStrings.xml><?xml version="1.0" encoding="utf-8"?>
<sst xmlns="http://schemas.openxmlformats.org/spreadsheetml/2006/main" count="439" uniqueCount="309">
  <si>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</si>
  <si>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</si>
  <si>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</si>
  <si>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</si>
  <si>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</si>
  <si>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</si>
  <si>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</si>
  <si>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</si>
  <si>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</si>
  <si>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</si>
  <si>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1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</si>
  <si>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</si>
  <si>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</si>
  <si>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</si>
  <si>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</si>
  <si>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</si>
  <si>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</si>
  <si>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</si>
  <si>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</si>
  <si>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НАЛОГИ НА ИМУЩЕСТВО</t>
  </si>
  <si>
    <t>Транспортный налог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</si>
  <si>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</si>
  <si>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</si>
  <si>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к решению Земского собрания</t>
  </si>
  <si>
    <t xml:space="preserve">000 </t>
  </si>
  <si>
    <t>000</t>
  </si>
  <si>
    <t>2</t>
  </si>
  <si>
    <t xml:space="preserve">  1  00  00000  00  0000  000</t>
  </si>
  <si>
    <t xml:space="preserve">  1  01  00000  00  0000  000</t>
  </si>
  <si>
    <t xml:space="preserve">  1  01  02000  01  0000  110</t>
  </si>
  <si>
    <t xml:space="preserve">  1  05  00000  00  0000  000</t>
  </si>
  <si>
    <t xml:space="preserve">  1  05  02000  02  0000  110</t>
  </si>
  <si>
    <t xml:space="preserve">  1  06  00000  00  0000  000</t>
  </si>
  <si>
    <t xml:space="preserve">  1  06  04000  02  0000  110</t>
  </si>
  <si>
    <t xml:space="preserve">  1  08  00000  00  0000  000</t>
  </si>
  <si>
    <t xml:space="preserve">  1  08  03010  01  0000  110</t>
  </si>
  <si>
    <t xml:space="preserve">  1  11  00000  00  0000  000</t>
  </si>
  <si>
    <t xml:space="preserve">  1  11  05000  00  0000  120</t>
  </si>
  <si>
    <t xml:space="preserve">  1  11  05010  00  0000  120</t>
  </si>
  <si>
    <t xml:space="preserve">  1  11  05030  00  0000  120</t>
  </si>
  <si>
    <t xml:space="preserve">  1  11  07015  05  0000  120</t>
  </si>
  <si>
    <t xml:space="preserve">  1  12  00000  00  0000  000</t>
  </si>
  <si>
    <t xml:space="preserve">  1  12  01000  01  0000  120</t>
  </si>
  <si>
    <t xml:space="preserve">  1  14  00000  00  0000  000</t>
  </si>
  <si>
    <t xml:space="preserve">  1  14  02000  00  0000  000</t>
  </si>
  <si>
    <t xml:space="preserve">  1  14  06000  00  0000  430</t>
  </si>
  <si>
    <t xml:space="preserve">  1  16  00000  00  0000  000</t>
  </si>
  <si>
    <t xml:space="preserve">  1  16  90050  05  0000  140</t>
  </si>
  <si>
    <t xml:space="preserve">  2  00  00000  00  0000  000</t>
  </si>
  <si>
    <t xml:space="preserve">  2  02  00000  00  0000  000</t>
  </si>
  <si>
    <t xml:space="preserve">  1  08  03000  01  0000  110</t>
  </si>
  <si>
    <t xml:space="preserve">Государственная пошлина по делам, рассматриваемым в судах общей юрисдикции, мировыми судьями </t>
  </si>
  <si>
    <t xml:space="preserve">  1  11  07000  00  0000  120</t>
  </si>
  <si>
    <t>Платежи от государственных и муниципальных унитарных предприятий</t>
  </si>
  <si>
    <t>из них:</t>
  </si>
  <si>
    <t xml:space="preserve">  1  11  05035  05  0000  120</t>
  </si>
  <si>
    <t xml:space="preserve">  1  01  02020  01  0000  110</t>
  </si>
  <si>
    <t xml:space="preserve">  1  01  02030  01  0000  110</t>
  </si>
  <si>
    <t xml:space="preserve">  1  06  04011  02  0000  110</t>
  </si>
  <si>
    <t>Транспортный налог  с организаций</t>
  </si>
  <si>
    <t>Транспортный налог с физических лиц</t>
  </si>
  <si>
    <t xml:space="preserve">  1  06  04012  02  0000  110</t>
  </si>
  <si>
    <t xml:space="preserve">  1  14  06010  00  0000  430</t>
  </si>
  <si>
    <t xml:space="preserve">Доходы от продажи земельных участков, государственная собственность на которые не разграничена </t>
  </si>
  <si>
    <t xml:space="preserve">  1  16  90000  00  0000  140</t>
  </si>
  <si>
    <t xml:space="preserve">Прочие  поступления от денежных взысканий (штрафов)  и  иных сумм  в  возмещение ущерба
</t>
  </si>
  <si>
    <t>Иные межбюджетные трансферты</t>
  </si>
  <si>
    <t>Субвенции местным бюджетам на выполнение передаваемых полномочий субъектов Российской Федерации</t>
  </si>
  <si>
    <t>ВСЕГО 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</si>
  <si>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</si>
  <si>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 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</si>
  <si>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 на  заключение договоров аренды за земли, находящиеся в
собственности муниципальных районов 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</si>
  <si>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</si>
  <si>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</si>
  <si>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1  11  07010  00  0000  120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</si>
  <si>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</si>
  <si>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</si>
  <si>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1  13  00000  00  0000  000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</si>
  <si>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</si>
  <si>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</si>
  <si>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 xml:space="preserve">  1  13  01000  00  0000  130</t>
  </si>
  <si>
    <t>Прочие доходы от оказания платных услуг (работ)</t>
  </si>
  <si>
    <t xml:space="preserve">  1  13  01990  00  0000  130</t>
  </si>
  <si>
    <t>Прочие доходы от оказания платных услуг (работ) получателями средств бюджетов муниципальных районов</t>
  </si>
  <si>
    <t xml:space="preserve">  1  13  01995  05  0000  130</t>
  </si>
  <si>
    <t>Денежные взыскания (штрафы) за нарушение законодательства о налогах и сборах</t>
  </si>
  <si>
    <t xml:space="preserve">  1  16  03000  00  0000  140</t>
  </si>
  <si>
    <t xml:space="preserve">  1  16  03010  01  0000  140</t>
  </si>
  <si>
    <t xml:space="preserve">  1  05  02010  02  0000  110</t>
  </si>
  <si>
    <t xml:space="preserve">  1  14  02053  05  0000  410</t>
  </si>
  <si>
    <t xml:space="preserve">  1  01  02010  01  0000  110</t>
  </si>
  <si>
    <t>Налог на доходы физических лиц с  доходов, источником которых является налоговый агент,  за исключением доходов, в отношении  которых исчисление  и уплата  налога  осуществляются  в соответствии  со  статьями  227,  227.1  и   228 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</si>
  <si>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</si>
  <si>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 xml:space="preserve">  1  12  01010  01  0000  120</t>
  </si>
  <si>
    <t xml:space="preserve">Плата за выбросы загрязняющих веществ в атмосферный воздух стационарными объектами
</t>
  </si>
  <si>
    <t xml:space="preserve">  1  12  01040  01  0000  120</t>
  </si>
  <si>
    <t xml:space="preserve">Плата за размещение отходов производства и потребления
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</si>
  <si>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</si>
  <si>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</si>
  <si>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1  01  02040  01  0000  110</t>
  </si>
  <si>
    <t>НАЛОГИ НА ТОВАРЫ (РАБОТЫ, УСЛУГИ), РЕАЛИЗУЕМЫЕ НА ТЕРРИТОРИИ РОССИЙСКОЙ ФЕДЕРАЦИИ</t>
  </si>
  <si>
    <t xml:space="preserve">  1  03  00000  00  0000  000</t>
  </si>
  <si>
    <t xml:space="preserve">  1  03  02000  01  0000  110</t>
  </si>
  <si>
    <t>Акцизы по подакцизным товарам  (продукции), производимым на  территории Российской Федерации</t>
  </si>
  <si>
    <t xml:space="preserve">  1  03  02230  01  0000  110</t>
  </si>
  <si>
    <t xml:space="preserve">  1  03  02240  01  0000  110</t>
  </si>
  <si>
    <t xml:space="preserve">  1  03  02250  01  0000  110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</si>
  <si>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</si>
  <si>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обеспечение хранения, комлектования,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</si>
  <si>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</si>
  <si>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Субсидии бюджетам бюджетной системы Российской Федерации (межбюджетные субсидии)</t>
  </si>
  <si>
    <t xml:space="preserve">  1  13  02000  00  0000  130</t>
  </si>
  <si>
    <t xml:space="preserve">  1  13  02060  00  0000  130</t>
  </si>
  <si>
    <t xml:space="preserve">  1  13  02065  05  0000  130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</si>
  <si>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</si>
  <si>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</si>
  <si>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 от компенсации затрат государства</t>
  </si>
  <si>
    <t xml:space="preserve">  1  11  05070  00  0000  120</t>
  </si>
  <si>
    <t xml:space="preserve">  1  11  05075  05  0000  120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</si>
  <si>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</si>
  <si>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</si>
  <si>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Сумма, рублей</t>
  </si>
  <si>
    <t xml:space="preserve"> 1  11  05020  00  0000  120</t>
  </si>
  <si>
    <t xml:space="preserve"> 1  11  05025  05  0000  120</t>
  </si>
  <si>
    <t xml:space="preserve">  1  14  06020  00  0000  430</t>
  </si>
  <si>
    <t xml:space="preserve">  1  14  06025  05  0000  430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</si>
  <si>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</si>
  <si>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</si>
  <si>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</si>
  <si>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1  16  25000  00  0000  140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</si>
  <si>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</si>
  <si>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Прочие субвенции</t>
  </si>
  <si>
    <t>Прочие субвенции бюджетам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</si>
  <si>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</si>
  <si>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</si>
  <si>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</si>
  <si>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</si>
  <si>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</si>
  <si>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Код классификации доходов </t>
  </si>
  <si>
    <t>Субсидии на приобретение путевок на санаторно-курортное лечение и оздоровление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</si>
  <si>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</si>
  <si>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</si>
  <si>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 xml:space="preserve">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</si>
  <si>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</si>
  <si>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1  11  09045  05  0000  120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</si>
  <si>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</si>
  <si>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</si>
  <si>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 1  14  02050  05  0000  410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</si>
  <si>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</si>
  <si>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Налог на доходы физических лиц с доходов,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 кодекса 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</si>
  <si>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 статьей 227.1 Налогового кодекса Российской Федерации</t>
  </si>
  <si>
    <t xml:space="preserve">Прочие субсидии </t>
  </si>
  <si>
    <t>Субвенции на осуществление полномочий по созданию и организации деятельности административных комиссий</t>
  </si>
  <si>
    <t xml:space="preserve">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</si>
  <si>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</si>
  <si>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</si>
  <si>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</si>
  <si>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</si>
  <si>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</si>
  <si>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2  02  10000  00  0000  151</t>
  </si>
  <si>
    <t xml:space="preserve">  2  02  15001  00  0000  151</t>
  </si>
  <si>
    <t xml:space="preserve">БЕЗВОЗМЕЗДНЫЕ ПОСТУПЛЕНИЯ ОТ ДРУГИХ БЮДЖЕТОВ БЮДЖЕТНОЙ СИСТЕМЫ
</t>
  </si>
  <si>
    <t xml:space="preserve">  2  02  15001  05  0000  151</t>
  </si>
  <si>
    <t xml:space="preserve"> 2  02  20000  00  0000  151</t>
  </si>
  <si>
    <t xml:space="preserve"> 2  02  29999  00  0000  151</t>
  </si>
  <si>
    <t xml:space="preserve"> 2  02  29999  05  0000  151</t>
  </si>
  <si>
    <t xml:space="preserve">  2  02  30000  00  0000  151</t>
  </si>
  <si>
    <t xml:space="preserve">  2  02  30024  00  0000  151</t>
  </si>
  <si>
    <t xml:space="preserve">  2  02  30024  05  0000  151</t>
  </si>
  <si>
    <t xml:space="preserve">  2  02  39999  00  0000  151</t>
  </si>
  <si>
    <t xml:space="preserve">  2  02  39999  05  0000  151</t>
  </si>
  <si>
    <t xml:space="preserve"> 2  02  40000  00  0000  151</t>
  </si>
  <si>
    <t xml:space="preserve"> 2  02  40014  00  0000  151</t>
  </si>
  <si>
    <t xml:space="preserve"> 2  02  40014  05  0000  151</t>
  </si>
  <si>
    <t>Наименование кода поступлений в бюджет (группы, подгруппы, статьи, подстатьи, элемента, аналитических групп подвидов доходов бюджета)</t>
  </si>
  <si>
    <t xml:space="preserve">  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</si>
  <si>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</si>
  <si>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</si>
  <si>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</si>
  <si>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1  16  25060  01  0000  140</t>
  </si>
  <si>
    <t>Денежные взыскания (штрафы) за нарушение земельного законодательства</t>
  </si>
  <si>
    <t xml:space="preserve">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</si>
  <si>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</si>
  <si>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</si>
  <si>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</si>
  <si>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</si>
  <si>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</si>
  <si>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на мероприятия по организации оздоровления и отдыха детей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</si>
  <si>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</si>
  <si>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</si>
  <si>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</si>
  <si>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2  02  35120  00  0000  151</t>
  </si>
  <si>
    <t xml:space="preserve">  2  02  35120  05  0000  151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</si>
  <si>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</si>
  <si>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</si>
  <si>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</si>
  <si>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</si>
  <si>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  2  02  35134  00  0000  151</t>
  </si>
  <si>
    <t xml:space="preserve">  2  02  35134  05  0000  151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</si>
  <si>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</si>
  <si>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</si>
  <si>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</si>
  <si>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</si>
  <si>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 xml:space="preserve">  2  02  35930  00  0000  151</t>
  </si>
  <si>
    <t xml:space="preserve">  2  02  35930  05  0000  151</t>
  </si>
  <si>
    <t xml:space="preserve">  2  02  35082  00  0000  151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</si>
  <si>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</si>
  <si>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2  02  35082  05  0000  151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</si>
  <si>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</si>
  <si>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</si>
  <si>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Единая субвенция на выполнение отдельных государственных полномочий в сфере образования</t>
  </si>
  <si>
    <t>Субвенции на поддержку достижения целевых показателей региональных программ развития агропромышленного комплекса</t>
  </si>
  <si>
    <t>Субвенции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</si>
  <si>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Приложение 1</t>
  </si>
  <si>
    <t>Изменения по отдельным строкам доходов бюджета Уинского муниципального района на 2018 год</t>
  </si>
  <si>
    <t>Первоначальный бюджет</t>
  </si>
  <si>
    <t>Изменения 31.01.2018</t>
  </si>
  <si>
    <t>ПРОЧИЕ БЕЗВОЗМЕЗДНЫЕ ПОСТУПЛЕНИЯ</t>
  </si>
  <si>
    <t xml:space="preserve"> 2  07  00000  00  0000  000</t>
  </si>
  <si>
    <t>Прочие безвозмездные поступления в бюджеты муниципальных районов</t>
  </si>
  <si>
    <t xml:space="preserve"> 2  07  05000  05  0000  180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</si>
  <si>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</si>
  <si>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2  07  05020  05  0000  180</t>
  </si>
  <si>
    <t xml:space="preserve"> 2  07  05030  05  0000  180</t>
  </si>
  <si>
    <t>Субсидии на реализацию проекта инициативного бюджетирования "Быстрее, Выше, Сильнее!"</t>
  </si>
  <si>
    <t>Субсидии на реализацию проекта инициативного бюджетирования "Открытая площадка"</t>
  </si>
  <si>
    <t>Изменения 28.02.2018</t>
  </si>
  <si>
    <t>ПРОЧИЕ НЕНАЛОГОВЫЕ ДОХОДЫ</t>
  </si>
  <si>
    <t xml:space="preserve">  1  17  00000  00  0000  000</t>
  </si>
  <si>
    <t>Прочие неналоговые доходы</t>
  </si>
  <si>
    <t xml:space="preserve">  1  17  05000  00  0000  180</t>
  </si>
  <si>
    <t>Прочие неналоговые доходы бюджетов муниципальных районов</t>
  </si>
  <si>
    <t xml:space="preserve">  1  17  05050  05  0000  180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</si>
  <si>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</si>
  <si>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  2  02  35543  05  0000  151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</si>
  <si>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</si>
  <si>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</si>
  <si>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  2  02  35543  00  0000  151</t>
  </si>
  <si>
    <t>2 02 20077 00 0000 151</t>
  </si>
  <si>
    <t>Субсидии бюджетам на софинансирование капитальных вложений в объекты муниципальной собственности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</si>
  <si>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</si>
  <si>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</si>
  <si>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(Наружные сети газопровода низкого давления по ул. Ленина, Коммунистическая, Набережная, 9 Мая, Молодежная в с. Нижний Сып Уинского района Пермского края)</t>
  </si>
  <si>
    <t>Субсидии на строительство (реконструкцию) гидротехнических сооружений муниципальной собственности, бесхозяйных гидротехнических сооружений (реконструкция ГТС пруда в с. Суда)</t>
  </si>
  <si>
    <t>Субсидии на капитальный ремонт, ремонт объектов общественной инфраструктуры муниципального значения (ремонт здания МКДОУ д/с "Пчелка" с.Аспа)</t>
  </si>
  <si>
    <t>Субсидии на капитальный ремонт, ремонт объектов общественной инфраструктуры муниципального значения (ремонт кровли МКОУ "Воскресенская ООШ")</t>
  </si>
  <si>
    <t>Субсидии на капитальный ремонт, ремонт объектов общественной инфраструктуры муниципального значения (ремонт здания МБОУ "Верхнесыповская ООШ")</t>
  </si>
  <si>
    <t>Субсидии на капитальный ремонт, ремонт объектов общественной инфраструктуры муниципального значения (ремонт здания МБОУ "Ломовская СОШ")</t>
  </si>
  <si>
    <t xml:space="preserve"> 2  02  49999  05  0000  151</t>
  </si>
  <si>
    <t>Прочие межбюджетные трансферты, передаваемые бюджетам муниципальных районов</t>
  </si>
  <si>
    <t xml:space="preserve"> 2  02  49999  00  0000  151</t>
  </si>
  <si>
    <t>Прочие межбюджетные трансферты, передаваемые бюджетам</t>
  </si>
  <si>
    <t xml:space="preserve"> 2  02  25467  05  0000  151</t>
  </si>
  <si>
    <t xml:space="preserve"> 2  02  25467  00  0000  151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</si>
  <si>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</si>
  <si>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</si>
  <si>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Изменения 19.04.2018</t>
  </si>
  <si>
    <t>Прочие межбюджетные трансферты на обеспечение жильем молодых семей</t>
  </si>
  <si>
    <t>Изменение 21.06.2018</t>
  </si>
  <si>
    <t>2 02 25555 00 0000 151</t>
  </si>
  <si>
    <t>Субсидии бюджетам на поддержку государственных программ субъектов Российской Федерациии муниципальных программ формирования современной городской среды</t>
  </si>
  <si>
    <t>2 02 25555 05 0000 151</t>
  </si>
  <si>
    <t>2 02 25567 00 0000 151</t>
  </si>
  <si>
    <t>2 02 25567 05 0000 151</t>
  </si>
  <si>
    <t>Субсидии бюджетам на реализацмю мероприятий по устойчивому развитию сельских территорий</t>
  </si>
  <si>
    <t>Изменение 23.08.2018</t>
  </si>
  <si>
    <t>Субсидии на 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</si>
  <si>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Субвенции на осуществление государственных полномочий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</si>
  <si>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</si>
  <si>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Прочие межбюджетные трансферты на обеспечение условий для развития физической культуры  и массового спорта</t>
  </si>
  <si>
    <t xml:space="preserve">  1  13  02990  00  0000  130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</si>
  <si>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</si>
  <si>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</si>
  <si>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 1  13  02995  05  0000  130</t>
  </si>
  <si>
    <t>Изменение 20.09.2018</t>
  </si>
  <si>
    <t>Изменение 25.10.2018</t>
  </si>
  <si>
    <t xml:space="preserve">  1  05  04020  02  0000  110</t>
  </si>
  <si>
    <t xml:space="preserve">  1  05  04000  02  0000  110</t>
  </si>
  <si>
    <t>Налог, взимаемый в связи с применением патентной системы налогообложения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</si>
  <si>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(Газификация жилого фонда с.Уинское. Распределительные газопроводы 7-я очередь)</t>
  </si>
  <si>
    <t>Субсидии на капитальный ремонт покрытия спортзала МБОУ "Аспинская СОШ"</t>
  </si>
  <si>
    <t>Изменение 22.11.2018</t>
  </si>
  <si>
    <t>Изменение 20.12.2018</t>
  </si>
  <si>
    <t xml:space="preserve">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</si>
  <si>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</si>
  <si>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</si>
  <si>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</si>
  <si>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1  16  25050  01  0000  140</t>
  </si>
  <si>
    <t>Денежные взыскания (штрафы) за нарушение законодательства в области охраны окружающей среды</t>
  </si>
  <si>
    <t xml:space="preserve">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</si>
  <si>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</si>
  <si>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1  16  30000  01  0000  140</t>
  </si>
  <si>
    <t xml:space="preserve">  1  16  30010  01  0000  140</t>
  </si>
  <si>
    <t xml:space="preserve">  1  16  30014  01  0000  140</t>
  </si>
  <si>
    <t xml:space="preserve">  1  16  33000  00  0000  140</t>
  </si>
  <si>
    <t xml:space="preserve">  1  16  33050  05  0000  140</t>
  </si>
  <si>
    <t xml:space="preserve">  1  16  35000  00  0000  140</t>
  </si>
  <si>
    <t xml:space="preserve">  1  16  35030  05  0000  140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</si>
  <si>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</si>
  <si>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</si>
  <si>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</si>
  <si>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</si>
  <si>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</si>
  <si>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</si>
  <si>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</si>
  <si>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от 20 декабря 2018 г. №  </t>
  </si>
  <si>
    <t>Прочие межбюджетные трансферты на материально-техническое обеспечение выборов в представительный орган вновь образованного муниципального образования</t>
  </si>
  <si>
    <t>Прочие межбюджетные трансферты на стимулирование педагогических работников по результатам обучения школьников</t>
  </si>
  <si>
    <t>Прочие межбюджетные трансферты на единовременную премию обучающимся, награжденным знаком отличия Пермского края "Гордость Пермского края"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</si>
</sst>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/>
    <xf numFmtId="0" fontId="1" fillId="0" borderId="0" xfId="0" applyFont="1" applyFill="1"/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/>
    <xf numFmtId="0" fontId="1" fillId="3" borderId="0" xfId="0" applyFont="1" applyFill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175"/>
  <sheetViews>
    <sheetView tabSelected="1" zoomScale="75" zoomScaleNormal="75" workbookViewId="0">
      <pane xSplit="3" ySplit="9" topLeftCell="K97" activePane="bottomRight" state="frozen"/>
      <selection pane="topRight" activeCell="C1" sqref="C1"/>
      <selection pane="bottomLeft" activeCell="A8" sqref="A8"/>
      <selection pane="bottomRight" activeCell="S15" sqref="S15"/>
    </sheetView>
  </sheetViews>
  <sheetFormatPr defaultColWidth="9.28515625" defaultRowHeight="16.8" x14ac:dyDescent="0.3"/>
  <cols>
    <col min="1" max="1" width="6.42578125" style="1" customWidth="1"/>
    <col min="2" max="2" width="38.140625" style="1" customWidth="1"/>
    <col min="3" max="3" width="106.42578125" style="2" customWidth="1"/>
    <col min="4" max="4" width="22.85546875" style="3" hidden="1" customWidth="1"/>
    <col min="5" max="5" width="21.7109375" style="3" hidden="1" customWidth="1"/>
    <col min="6" max="6" width="20.7109375" style="3" hidden="1" customWidth="1"/>
    <col min="7" max="7" width="21.7109375" style="3" hidden="1" customWidth="1"/>
    <col min="8" max="8" width="21.85546875" style="3" hidden="1" customWidth="1"/>
    <col min="9" max="10" width="22.28515625" style="3" hidden="1" customWidth="1"/>
    <col min="11" max="12" width="31.140625" style="3" hidden="1" customWidth="1"/>
    <col min="13" max="13" width="22.28515625" style="3" hidden="1" customWidth="1"/>
    <col min="14" max="14" width="39.7109375" style="3" customWidth="1"/>
    <col min="15" max="16384" width="9.28515625" style="4"/>
  </cols>
  <sheetData>
    <row r="1" spans="1:14" ht="16.5" customHeight="1" x14ac:dyDescent="0.3">
      <c r="N1" s="3" t="s">
        <v>213</v>
      </c>
    </row>
    <row r="2" spans="1:14" ht="14.25" customHeight="1" x14ac:dyDescent="0.3">
      <c r="N2" s="3" t="s">
        <v>23</v>
      </c>
    </row>
    <row r="3" spans="1:14" ht="15" customHeight="1" x14ac:dyDescent="0.3">
      <c r="N3" s="3" t="s">
        <v>305</v>
      </c>
    </row>
    <row r="4" spans="1:14" ht="15" customHeight="1" x14ac:dyDescent="0.3">
      <c r="C4" s="3"/>
    </row>
    <row r="5" spans="1:14" s="3" customFormat="1" ht="24" customHeight="1" x14ac:dyDescent="0.4">
      <c r="A5" s="35" t="s">
        <v>214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3" customFormat="1" ht="15.75" customHeight="1" x14ac:dyDescent="0.3">
      <c r="A6" s="8"/>
      <c r="B6" s="8"/>
      <c r="C6" s="8"/>
    </row>
    <row r="7" spans="1:14" s="3" customFormat="1" ht="16.5" customHeight="1" x14ac:dyDescent="0.3">
      <c r="A7" s="36" t="s">
        <v>138</v>
      </c>
      <c r="B7" s="36"/>
      <c r="C7" s="34" t="s">
        <v>174</v>
      </c>
      <c r="D7" s="34" t="s">
        <v>215</v>
      </c>
      <c r="E7" s="34" t="s">
        <v>216</v>
      </c>
      <c r="F7" s="34" t="s">
        <v>226</v>
      </c>
      <c r="G7" s="34" t="s">
        <v>256</v>
      </c>
      <c r="H7" s="37" t="s">
        <v>258</v>
      </c>
      <c r="I7" s="37" t="s">
        <v>265</v>
      </c>
      <c r="J7" s="37" t="s">
        <v>274</v>
      </c>
      <c r="K7" s="37" t="s">
        <v>275</v>
      </c>
      <c r="L7" s="37" t="s">
        <v>281</v>
      </c>
      <c r="M7" s="37" t="s">
        <v>282</v>
      </c>
      <c r="N7" s="34" t="s">
        <v>121</v>
      </c>
    </row>
    <row r="8" spans="1:14" s="5" customFormat="1" ht="39.75" customHeight="1" x14ac:dyDescent="0.2">
      <c r="A8" s="36"/>
      <c r="B8" s="36"/>
      <c r="C8" s="34"/>
      <c r="D8" s="34"/>
      <c r="E8" s="34"/>
      <c r="F8" s="34"/>
      <c r="G8" s="34"/>
      <c r="H8" s="38"/>
      <c r="I8" s="38"/>
      <c r="J8" s="38"/>
      <c r="K8" s="38"/>
      <c r="L8" s="38"/>
      <c r="M8" s="38"/>
      <c r="N8" s="34"/>
    </row>
    <row r="9" spans="1:14" s="6" customFormat="1" x14ac:dyDescent="0.3">
      <c r="A9" s="10" t="s">
        <v>10</v>
      </c>
      <c r="B9" s="10" t="s">
        <v>26</v>
      </c>
      <c r="C9" s="11">
        <v>3</v>
      </c>
      <c r="D9" s="9">
        <v>4</v>
      </c>
      <c r="E9" s="9">
        <v>4</v>
      </c>
      <c r="F9" s="9"/>
      <c r="G9" s="9"/>
      <c r="H9" s="9"/>
      <c r="I9" s="9"/>
      <c r="J9" s="9"/>
      <c r="K9" s="9"/>
      <c r="L9" s="9"/>
      <c r="M9" s="9"/>
      <c r="N9" s="9">
        <v>4</v>
      </c>
    </row>
    <row r="10" spans="1:14" s="7" customFormat="1" ht="21.75" customHeight="1" x14ac:dyDescent="0.3">
      <c r="A10" s="12" t="s">
        <v>24</v>
      </c>
      <c r="B10" s="12" t="s">
        <v>27</v>
      </c>
      <c r="C10" s="13" t="s">
        <v>11</v>
      </c>
      <c r="D10" s="14">
        <f t="shared" ref="D10:M10" si="0">D11+D22+D27+D31+D34+D50+D64+D73+D55+D17+D94</f>
        <v>49475000</v>
      </c>
      <c r="E10" s="14">
        <f t="shared" si="0"/>
        <v>0</v>
      </c>
      <c r="F10" s="14">
        <f t="shared" si="0"/>
        <v>3853710</v>
      </c>
      <c r="G10" s="14">
        <f t="shared" si="0"/>
        <v>0</v>
      </c>
      <c r="H10" s="14">
        <f t="shared" si="0"/>
        <v>30000</v>
      </c>
      <c r="I10" s="14">
        <f t="shared" si="0"/>
        <v>399601.72</v>
      </c>
      <c r="J10" s="14">
        <f t="shared" si="0"/>
        <v>1700000</v>
      </c>
      <c r="K10" s="14">
        <f t="shared" si="0"/>
        <v>3930000</v>
      </c>
      <c r="L10" s="14">
        <f t="shared" si="0"/>
        <v>745500</v>
      </c>
      <c r="M10" s="14">
        <f t="shared" si="0"/>
        <v>3800000</v>
      </c>
      <c r="N10" s="14">
        <f>D10+E10+F10+G10+H10+I10+J10+K10+L10+M10</f>
        <v>63933811.719999999</v>
      </c>
    </row>
    <row r="11" spans="1:14" ht="18" x14ac:dyDescent="0.35">
      <c r="A11" s="15" t="s">
        <v>25</v>
      </c>
      <c r="B11" s="15" t="s">
        <v>28</v>
      </c>
      <c r="C11" s="16" t="s">
        <v>0</v>
      </c>
      <c r="D11" s="17">
        <f>D12</f>
        <v>13210000</v>
      </c>
      <c r="E11" s="17">
        <f>E12</f>
        <v>0</v>
      </c>
      <c r="F11" s="17">
        <f>F12</f>
        <v>0</v>
      </c>
      <c r="G11" s="17">
        <f t="shared" ref="G11:I11" si="1">G12</f>
        <v>0</v>
      </c>
      <c r="H11" s="17">
        <f t="shared" si="1"/>
        <v>0</v>
      </c>
      <c r="I11" s="17">
        <f t="shared" si="1"/>
        <v>0</v>
      </c>
      <c r="J11" s="17">
        <f>J12</f>
        <v>0</v>
      </c>
      <c r="K11" s="17">
        <f>K12</f>
        <v>2698500</v>
      </c>
      <c r="L11" s="17">
        <f>L12</f>
        <v>0</v>
      </c>
      <c r="M11" s="17">
        <f>M12</f>
        <v>1520000</v>
      </c>
      <c r="N11" s="17">
        <f t="shared" ref="N11:N76" si="2">D11+E11+F11+G11+H11+I11+J11+K11+L11+M11</f>
        <v>17428500</v>
      </c>
    </row>
    <row r="12" spans="1:14" ht="18" x14ac:dyDescent="0.35">
      <c r="A12" s="15" t="s">
        <v>25</v>
      </c>
      <c r="B12" s="15" t="s">
        <v>29</v>
      </c>
      <c r="C12" s="16" t="s">
        <v>1</v>
      </c>
      <c r="D12" s="17">
        <f>D13+D14+D15+D16</f>
        <v>13210000</v>
      </c>
      <c r="E12" s="17">
        <f>E13+E14+E15+E16</f>
        <v>0</v>
      </c>
      <c r="F12" s="17">
        <f>F13+F14+F15+F16</f>
        <v>0</v>
      </c>
      <c r="G12" s="17">
        <f t="shared" ref="G12:I12" si="3">G13+G14+G15+G16</f>
        <v>0</v>
      </c>
      <c r="H12" s="17">
        <f t="shared" si="3"/>
        <v>0</v>
      </c>
      <c r="I12" s="17">
        <f t="shared" si="3"/>
        <v>0</v>
      </c>
      <c r="J12" s="17">
        <f>J13+J14+J15+J16</f>
        <v>0</v>
      </c>
      <c r="K12" s="17">
        <f>K13+K14+K15+K16</f>
        <v>2698500</v>
      </c>
      <c r="L12" s="17">
        <f>L13+L14+L15+L16</f>
        <v>0</v>
      </c>
      <c r="M12" s="17">
        <f>M13+M14+M15+M16</f>
        <v>1520000</v>
      </c>
      <c r="N12" s="17">
        <f t="shared" si="2"/>
        <v>17428500</v>
      </c>
    </row>
    <row r="13" spans="1:14" ht="79.5" customHeight="1" x14ac:dyDescent="0.35">
      <c r="A13" s="15" t="s">
        <v>25</v>
      </c>
      <c r="B13" s="15" t="s">
        <v>90</v>
      </c>
      <c r="C13" s="16" t="s">
        <v>91</v>
      </c>
      <c r="D13" s="17">
        <v>13088000</v>
      </c>
      <c r="E13" s="17">
        <v>0</v>
      </c>
      <c r="F13" s="17"/>
      <c r="G13" s="17"/>
      <c r="H13" s="17"/>
      <c r="I13" s="17"/>
      <c r="J13" s="17"/>
      <c r="K13" s="17">
        <v>2633000</v>
      </c>
      <c r="L13" s="17"/>
      <c r="M13" s="17">
        <v>1545320</v>
      </c>
      <c r="N13" s="17">
        <f t="shared" si="2"/>
        <v>17266320</v>
      </c>
    </row>
    <row r="14" spans="1:14" ht="117" customHeight="1" x14ac:dyDescent="0.35">
      <c r="A14" s="15" t="s">
        <v>25</v>
      </c>
      <c r="B14" s="15" t="s">
        <v>56</v>
      </c>
      <c r="C14" s="16" t="s">
        <v>149</v>
      </c>
      <c r="D14" s="17">
        <v>40000</v>
      </c>
      <c r="E14" s="17">
        <v>0</v>
      </c>
      <c r="F14" s="17"/>
      <c r="G14" s="17"/>
      <c r="H14" s="17"/>
      <c r="I14" s="17"/>
      <c r="J14" s="17"/>
      <c r="K14" s="17">
        <v>0</v>
      </c>
      <c r="L14" s="17"/>
      <c r="M14" s="17">
        <v>-30000</v>
      </c>
      <c r="N14" s="17">
        <f t="shared" si="2"/>
        <v>10000</v>
      </c>
    </row>
    <row r="15" spans="1:14" ht="65.25" customHeight="1" x14ac:dyDescent="0.35">
      <c r="A15" s="15" t="s">
        <v>25</v>
      </c>
      <c r="B15" s="15" t="s">
        <v>57</v>
      </c>
      <c r="C15" s="16" t="s">
        <v>92</v>
      </c>
      <c r="D15" s="17">
        <v>79000</v>
      </c>
      <c r="E15" s="17">
        <v>0</v>
      </c>
      <c r="F15" s="17"/>
      <c r="G15" s="17"/>
      <c r="H15" s="17"/>
      <c r="I15" s="17"/>
      <c r="J15" s="17"/>
      <c r="K15" s="17">
        <v>65500</v>
      </c>
      <c r="L15" s="17"/>
      <c r="M15" s="17">
        <v>4680</v>
      </c>
      <c r="N15" s="17">
        <f t="shared" si="2"/>
        <v>149180</v>
      </c>
    </row>
    <row r="16" spans="1:14" ht="100.5" hidden="1" customHeight="1" x14ac:dyDescent="0.35">
      <c r="A16" s="15" t="s">
        <v>25</v>
      </c>
      <c r="B16" s="15" t="s">
        <v>99</v>
      </c>
      <c r="C16" s="16" t="s">
        <v>150</v>
      </c>
      <c r="D16" s="17">
        <v>3000</v>
      </c>
      <c r="E16" s="17">
        <v>0</v>
      </c>
      <c r="F16" s="17"/>
      <c r="G16" s="17"/>
      <c r="H16" s="17"/>
      <c r="I16" s="17"/>
      <c r="J16" s="17"/>
      <c r="K16" s="17"/>
      <c r="L16" s="17"/>
      <c r="M16" s="17">
        <v>0</v>
      </c>
      <c r="N16" s="17">
        <f t="shared" si="2"/>
        <v>3000</v>
      </c>
    </row>
    <row r="17" spans="1:14" ht="36" hidden="1" x14ac:dyDescent="0.35">
      <c r="A17" s="15" t="s">
        <v>25</v>
      </c>
      <c r="B17" s="15" t="s">
        <v>101</v>
      </c>
      <c r="C17" s="16" t="s">
        <v>100</v>
      </c>
      <c r="D17" s="17">
        <f>D18</f>
        <v>3565100</v>
      </c>
      <c r="E17" s="17">
        <f>E18</f>
        <v>0</v>
      </c>
      <c r="F17" s="17">
        <f>F18</f>
        <v>0</v>
      </c>
      <c r="G17" s="17">
        <f t="shared" ref="G17:M17" si="4">G18</f>
        <v>0</v>
      </c>
      <c r="H17" s="17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2"/>
        <v>3565100</v>
      </c>
    </row>
    <row r="18" spans="1:14" ht="36" hidden="1" x14ac:dyDescent="0.35">
      <c r="A18" s="15" t="s">
        <v>25</v>
      </c>
      <c r="B18" s="15" t="s">
        <v>102</v>
      </c>
      <c r="C18" s="16" t="s">
        <v>103</v>
      </c>
      <c r="D18" s="17">
        <f>D19+D20+D21</f>
        <v>3565100</v>
      </c>
      <c r="E18" s="17">
        <f>E19+E20+E21</f>
        <v>0</v>
      </c>
      <c r="F18" s="17">
        <f>F19+F20+F21</f>
        <v>0</v>
      </c>
      <c r="G18" s="17">
        <f t="shared" ref="G18:M18" si="5">G19+G20+G21</f>
        <v>0</v>
      </c>
      <c r="H18" s="17">
        <f t="shared" si="5"/>
        <v>0</v>
      </c>
      <c r="I18" s="17">
        <f t="shared" si="5"/>
        <v>0</v>
      </c>
      <c r="J18" s="17">
        <f t="shared" si="5"/>
        <v>0</v>
      </c>
      <c r="K18" s="17">
        <f t="shared" si="5"/>
        <v>0</v>
      </c>
      <c r="L18" s="17">
        <f t="shared" si="5"/>
        <v>0</v>
      </c>
      <c r="M18" s="17">
        <f t="shared" si="5"/>
        <v>0</v>
      </c>
      <c r="N18" s="17">
        <f t="shared" si="2"/>
        <v>3565100</v>
      </c>
    </row>
    <row r="19" spans="1:14" ht="81" hidden="1" customHeight="1" x14ac:dyDescent="0.35">
      <c r="A19" s="15" t="s">
        <v>25</v>
      </c>
      <c r="B19" s="15" t="s">
        <v>104</v>
      </c>
      <c r="C19" s="16" t="s">
        <v>133</v>
      </c>
      <c r="D19" s="17">
        <v>1347100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>
        <f t="shared" si="2"/>
        <v>1347100</v>
      </c>
    </row>
    <row r="20" spans="1:14" ht="99" hidden="1" customHeight="1" x14ac:dyDescent="0.35">
      <c r="A20" s="15" t="s">
        <v>25</v>
      </c>
      <c r="B20" s="15" t="s">
        <v>105</v>
      </c>
      <c r="C20" s="16" t="s">
        <v>134</v>
      </c>
      <c r="D20" s="17">
        <v>12400</v>
      </c>
      <c r="E20" s="17">
        <v>0</v>
      </c>
      <c r="F20" s="17"/>
      <c r="G20" s="17"/>
      <c r="H20" s="17"/>
      <c r="I20" s="17"/>
      <c r="J20" s="17"/>
      <c r="K20" s="17"/>
      <c r="L20" s="17"/>
      <c r="M20" s="17"/>
      <c r="N20" s="17">
        <f t="shared" si="2"/>
        <v>12400</v>
      </c>
    </row>
    <row r="21" spans="1:14" ht="81.75" hidden="1" customHeight="1" x14ac:dyDescent="0.35">
      <c r="A21" s="15" t="s">
        <v>25</v>
      </c>
      <c r="B21" s="15" t="s">
        <v>106</v>
      </c>
      <c r="C21" s="16" t="s">
        <v>135</v>
      </c>
      <c r="D21" s="17">
        <v>2205600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>
        <f t="shared" si="2"/>
        <v>2205600</v>
      </c>
    </row>
    <row r="22" spans="1:14" ht="20.25" customHeight="1" x14ac:dyDescent="0.35">
      <c r="A22" s="15" t="s">
        <v>25</v>
      </c>
      <c r="B22" s="15" t="s">
        <v>30</v>
      </c>
      <c r="C22" s="16" t="s">
        <v>2</v>
      </c>
      <c r="D22" s="17">
        <f t="shared" ref="D22:J23" si="6">D23</f>
        <v>3255000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  <c r="K22" s="17">
        <f>K23+K25</f>
        <v>30500</v>
      </c>
      <c r="L22" s="17">
        <f>L23+L25</f>
        <v>0</v>
      </c>
      <c r="M22" s="17">
        <f>M23+M25</f>
        <v>-300000</v>
      </c>
      <c r="N22" s="17">
        <f t="shared" si="2"/>
        <v>2985500</v>
      </c>
    </row>
    <row r="23" spans="1:14" ht="21" customHeight="1" x14ac:dyDescent="0.35">
      <c r="A23" s="15" t="s">
        <v>25</v>
      </c>
      <c r="B23" s="15" t="s">
        <v>31</v>
      </c>
      <c r="C23" s="16" t="s">
        <v>3</v>
      </c>
      <c r="D23" s="17">
        <f t="shared" si="6"/>
        <v>3255000</v>
      </c>
      <c r="E23" s="17">
        <f t="shared" si="6"/>
        <v>0</v>
      </c>
      <c r="F23" s="17">
        <f>F24</f>
        <v>0</v>
      </c>
      <c r="G23" s="17">
        <f t="shared" ref="G23:M23" si="7">G24</f>
        <v>0</v>
      </c>
      <c r="H23" s="17">
        <f t="shared" si="7"/>
        <v>0</v>
      </c>
      <c r="I23" s="17">
        <f t="shared" si="7"/>
        <v>0</v>
      </c>
      <c r="J23" s="17">
        <f t="shared" si="7"/>
        <v>0</v>
      </c>
      <c r="K23" s="17">
        <f t="shared" si="7"/>
        <v>0</v>
      </c>
      <c r="L23" s="17">
        <f t="shared" si="7"/>
        <v>0</v>
      </c>
      <c r="M23" s="17">
        <f t="shared" si="7"/>
        <v>-300000</v>
      </c>
      <c r="N23" s="17">
        <f t="shared" si="2"/>
        <v>2955000</v>
      </c>
    </row>
    <row r="24" spans="1:14" ht="21" customHeight="1" x14ac:dyDescent="0.35">
      <c r="A24" s="15" t="s">
        <v>25</v>
      </c>
      <c r="B24" s="15" t="s">
        <v>88</v>
      </c>
      <c r="C24" s="16" t="s">
        <v>3</v>
      </c>
      <c r="D24" s="17">
        <v>3255000</v>
      </c>
      <c r="E24" s="17">
        <v>0</v>
      </c>
      <c r="F24" s="17"/>
      <c r="G24" s="17"/>
      <c r="H24" s="17"/>
      <c r="I24" s="17"/>
      <c r="J24" s="17"/>
      <c r="K24" s="17"/>
      <c r="L24" s="17"/>
      <c r="M24" s="17">
        <v>-300000</v>
      </c>
      <c r="N24" s="17">
        <f t="shared" si="2"/>
        <v>2955000</v>
      </c>
    </row>
    <row r="25" spans="1:14" ht="21.75" hidden="1" customHeight="1" x14ac:dyDescent="0.35">
      <c r="A25" s="15" t="s">
        <v>25</v>
      </c>
      <c r="B25" s="15" t="s">
        <v>277</v>
      </c>
      <c r="C25" s="16" t="s">
        <v>278</v>
      </c>
      <c r="D25" s="17"/>
      <c r="E25" s="17"/>
      <c r="F25" s="17"/>
      <c r="G25" s="17"/>
      <c r="H25" s="17"/>
      <c r="I25" s="17"/>
      <c r="J25" s="17"/>
      <c r="K25" s="17">
        <f>K26</f>
        <v>30500</v>
      </c>
      <c r="L25" s="17">
        <f>L26</f>
        <v>0</v>
      </c>
      <c r="M25" s="17">
        <f>M26</f>
        <v>0</v>
      </c>
      <c r="N25" s="17">
        <f t="shared" si="2"/>
        <v>30500</v>
      </c>
    </row>
    <row r="26" spans="1:14" ht="21" hidden="1" customHeight="1" x14ac:dyDescent="0.35">
      <c r="A26" s="15" t="s">
        <v>25</v>
      </c>
      <c r="B26" s="15" t="s">
        <v>276</v>
      </c>
      <c r="C26" s="16" t="s">
        <v>278</v>
      </c>
      <c r="D26" s="17"/>
      <c r="E26" s="17"/>
      <c r="F26" s="17"/>
      <c r="G26" s="17"/>
      <c r="H26" s="17"/>
      <c r="I26" s="17"/>
      <c r="J26" s="17"/>
      <c r="K26" s="17">
        <v>30500</v>
      </c>
      <c r="L26" s="17"/>
      <c r="M26" s="17">
        <v>0</v>
      </c>
      <c r="N26" s="17">
        <f t="shared" si="2"/>
        <v>30500</v>
      </c>
    </row>
    <row r="27" spans="1:14" ht="20.25" customHeight="1" x14ac:dyDescent="0.35">
      <c r="A27" s="15" t="s">
        <v>25</v>
      </c>
      <c r="B27" s="15" t="s">
        <v>32</v>
      </c>
      <c r="C27" s="16" t="s">
        <v>19</v>
      </c>
      <c r="D27" s="17">
        <f>D28</f>
        <v>5350500</v>
      </c>
      <c r="E27" s="17">
        <f>E28</f>
        <v>0</v>
      </c>
      <c r="F27" s="17">
        <f>F28</f>
        <v>0</v>
      </c>
      <c r="G27" s="17">
        <f t="shared" ref="G27:M27" si="8">G28</f>
        <v>0</v>
      </c>
      <c r="H27" s="17">
        <f t="shared" si="8"/>
        <v>0</v>
      </c>
      <c r="I27" s="17">
        <f t="shared" si="8"/>
        <v>0</v>
      </c>
      <c r="J27" s="17">
        <f t="shared" si="8"/>
        <v>0</v>
      </c>
      <c r="K27" s="17">
        <f t="shared" si="8"/>
        <v>0</v>
      </c>
      <c r="L27" s="17">
        <f t="shared" si="8"/>
        <v>0</v>
      </c>
      <c r="M27" s="17">
        <f t="shared" si="8"/>
        <v>0</v>
      </c>
      <c r="N27" s="17">
        <f t="shared" si="2"/>
        <v>5350500</v>
      </c>
    </row>
    <row r="28" spans="1:14" ht="20.25" customHeight="1" x14ac:dyDescent="0.35">
      <c r="A28" s="15" t="s">
        <v>25</v>
      </c>
      <c r="B28" s="15" t="s">
        <v>33</v>
      </c>
      <c r="C28" s="16" t="s">
        <v>20</v>
      </c>
      <c r="D28" s="17">
        <f>D29+D30</f>
        <v>5350500</v>
      </c>
      <c r="E28" s="17">
        <f>E29+E30</f>
        <v>0</v>
      </c>
      <c r="F28" s="17">
        <f>F29+F30</f>
        <v>0</v>
      </c>
      <c r="G28" s="17">
        <f t="shared" ref="G28:M28" si="9">G29+G30</f>
        <v>0</v>
      </c>
      <c r="H28" s="17">
        <f t="shared" si="9"/>
        <v>0</v>
      </c>
      <c r="I28" s="17">
        <f t="shared" si="9"/>
        <v>0</v>
      </c>
      <c r="J28" s="17">
        <f t="shared" si="9"/>
        <v>0</v>
      </c>
      <c r="K28" s="17">
        <f t="shared" si="9"/>
        <v>0</v>
      </c>
      <c r="L28" s="17">
        <f t="shared" si="9"/>
        <v>0</v>
      </c>
      <c r="M28" s="17">
        <f t="shared" si="9"/>
        <v>0</v>
      </c>
      <c r="N28" s="17">
        <f t="shared" si="2"/>
        <v>5350500</v>
      </c>
    </row>
    <row r="29" spans="1:14" ht="20.25" customHeight="1" x14ac:dyDescent="0.35">
      <c r="A29" s="15" t="s">
        <v>25</v>
      </c>
      <c r="B29" s="15" t="s">
        <v>58</v>
      </c>
      <c r="C29" s="16" t="s">
        <v>59</v>
      </c>
      <c r="D29" s="17">
        <v>654500</v>
      </c>
      <c r="E29" s="17">
        <v>0</v>
      </c>
      <c r="F29" s="17"/>
      <c r="G29" s="17"/>
      <c r="H29" s="17"/>
      <c r="I29" s="17"/>
      <c r="J29" s="17"/>
      <c r="K29" s="17">
        <v>341700</v>
      </c>
      <c r="L29" s="17"/>
      <c r="M29" s="17">
        <v>253241</v>
      </c>
      <c r="N29" s="17">
        <f t="shared" si="2"/>
        <v>1249441</v>
      </c>
    </row>
    <row r="30" spans="1:14" ht="20.25" customHeight="1" x14ac:dyDescent="0.35">
      <c r="A30" s="15" t="s">
        <v>25</v>
      </c>
      <c r="B30" s="15" t="s">
        <v>61</v>
      </c>
      <c r="C30" s="16" t="s">
        <v>60</v>
      </c>
      <c r="D30" s="17">
        <v>4696000</v>
      </c>
      <c r="E30" s="17">
        <v>0</v>
      </c>
      <c r="F30" s="17"/>
      <c r="G30" s="17"/>
      <c r="H30" s="17"/>
      <c r="I30" s="17"/>
      <c r="J30" s="17"/>
      <c r="K30" s="17">
        <v>-341700</v>
      </c>
      <c r="L30" s="17"/>
      <c r="M30" s="17">
        <v>-253241</v>
      </c>
      <c r="N30" s="17">
        <f t="shared" si="2"/>
        <v>4101059</v>
      </c>
    </row>
    <row r="31" spans="1:14" ht="21.75" customHeight="1" x14ac:dyDescent="0.35">
      <c r="A31" s="15" t="s">
        <v>25</v>
      </c>
      <c r="B31" s="15" t="s">
        <v>34</v>
      </c>
      <c r="C31" s="16" t="s">
        <v>12</v>
      </c>
      <c r="D31" s="17">
        <f t="shared" ref="D31:M32" si="10">D32</f>
        <v>479000</v>
      </c>
      <c r="E31" s="17">
        <f t="shared" si="10"/>
        <v>0</v>
      </c>
      <c r="F31" s="17">
        <f t="shared" si="10"/>
        <v>0</v>
      </c>
      <c r="G31" s="17">
        <f t="shared" si="10"/>
        <v>0</v>
      </c>
      <c r="H31" s="17">
        <f t="shared" si="10"/>
        <v>0</v>
      </c>
      <c r="I31" s="17">
        <f t="shared" si="10"/>
        <v>0</v>
      </c>
      <c r="J31" s="17">
        <f t="shared" si="10"/>
        <v>0</v>
      </c>
      <c r="K31" s="17">
        <f t="shared" si="10"/>
        <v>0</v>
      </c>
      <c r="L31" s="17">
        <f t="shared" si="10"/>
        <v>0</v>
      </c>
      <c r="M31" s="17">
        <f t="shared" si="10"/>
        <v>53000</v>
      </c>
      <c r="N31" s="17">
        <f t="shared" si="2"/>
        <v>532000</v>
      </c>
    </row>
    <row r="32" spans="1:14" ht="42" customHeight="1" x14ac:dyDescent="0.35">
      <c r="A32" s="15" t="s">
        <v>25</v>
      </c>
      <c r="B32" s="15" t="s">
        <v>50</v>
      </c>
      <c r="C32" s="16" t="s">
        <v>51</v>
      </c>
      <c r="D32" s="17">
        <f t="shared" si="10"/>
        <v>479000</v>
      </c>
      <c r="E32" s="17">
        <f t="shared" si="10"/>
        <v>0</v>
      </c>
      <c r="F32" s="17">
        <f t="shared" si="10"/>
        <v>0</v>
      </c>
      <c r="G32" s="17">
        <f t="shared" si="10"/>
        <v>0</v>
      </c>
      <c r="H32" s="17">
        <f t="shared" si="10"/>
        <v>0</v>
      </c>
      <c r="I32" s="17">
        <f t="shared" si="10"/>
        <v>0</v>
      </c>
      <c r="J32" s="17">
        <f t="shared" si="10"/>
        <v>0</v>
      </c>
      <c r="K32" s="17">
        <f t="shared" si="10"/>
        <v>0</v>
      </c>
      <c r="L32" s="17">
        <f t="shared" si="10"/>
        <v>0</v>
      </c>
      <c r="M32" s="17">
        <f t="shared" si="10"/>
        <v>53000</v>
      </c>
      <c r="N32" s="17">
        <f t="shared" si="2"/>
        <v>532000</v>
      </c>
    </row>
    <row r="33" spans="1:14" ht="60.75" customHeight="1" x14ac:dyDescent="0.35">
      <c r="A33" s="15" t="s">
        <v>25</v>
      </c>
      <c r="B33" s="15" t="s">
        <v>35</v>
      </c>
      <c r="C33" s="16" t="s">
        <v>13</v>
      </c>
      <c r="D33" s="17">
        <v>479000</v>
      </c>
      <c r="E33" s="17">
        <v>0</v>
      </c>
      <c r="F33" s="17"/>
      <c r="G33" s="17"/>
      <c r="H33" s="17"/>
      <c r="I33" s="17"/>
      <c r="J33" s="17"/>
      <c r="K33" s="17"/>
      <c r="L33" s="17"/>
      <c r="M33" s="17">
        <v>53000</v>
      </c>
      <c r="N33" s="17">
        <f t="shared" si="2"/>
        <v>532000</v>
      </c>
    </row>
    <row r="34" spans="1:14" ht="39.75" customHeight="1" x14ac:dyDescent="0.35">
      <c r="A34" s="15" t="s">
        <v>25</v>
      </c>
      <c r="B34" s="15" t="s">
        <v>36</v>
      </c>
      <c r="C34" s="16" t="s">
        <v>4</v>
      </c>
      <c r="D34" s="17">
        <f>D35+D44+D47</f>
        <v>16939000</v>
      </c>
      <c r="E34" s="17">
        <f>E35+E44+E47</f>
        <v>0</v>
      </c>
      <c r="F34" s="17">
        <f>F35+F44+F47</f>
        <v>0</v>
      </c>
      <c r="G34" s="17">
        <f t="shared" ref="G34:M34" si="11">G35+G44+G47</f>
        <v>0</v>
      </c>
      <c r="H34" s="17">
        <f t="shared" si="11"/>
        <v>0</v>
      </c>
      <c r="I34" s="17">
        <f t="shared" si="11"/>
        <v>0</v>
      </c>
      <c r="J34" s="17">
        <f t="shared" si="11"/>
        <v>0</v>
      </c>
      <c r="K34" s="17">
        <f t="shared" si="11"/>
        <v>0</v>
      </c>
      <c r="L34" s="17">
        <f t="shared" si="11"/>
        <v>675500</v>
      </c>
      <c r="M34" s="17">
        <f t="shared" si="11"/>
        <v>2088100</v>
      </c>
      <c r="N34" s="17">
        <f t="shared" si="2"/>
        <v>19702600</v>
      </c>
    </row>
    <row r="35" spans="1:14" ht="99" customHeight="1" x14ac:dyDescent="0.35">
      <c r="A35" s="15" t="s">
        <v>25</v>
      </c>
      <c r="B35" s="15" t="s">
        <v>37</v>
      </c>
      <c r="C35" s="16" t="s">
        <v>69</v>
      </c>
      <c r="D35" s="17">
        <f>D36+D40+D38+D42</f>
        <v>16846200</v>
      </c>
      <c r="E35" s="17">
        <f>E36+E40+E38+E42</f>
        <v>0</v>
      </c>
      <c r="F35" s="17">
        <f>F36+F40+F38+F42</f>
        <v>0</v>
      </c>
      <c r="G35" s="17">
        <f t="shared" ref="G35:I35" si="12">G36+G40+G38+G42</f>
        <v>0</v>
      </c>
      <c r="H35" s="17">
        <f t="shared" si="12"/>
        <v>0</v>
      </c>
      <c r="I35" s="17">
        <f t="shared" si="12"/>
        <v>0</v>
      </c>
      <c r="J35" s="17">
        <f>J36+J40+J38+J42</f>
        <v>0</v>
      </c>
      <c r="K35" s="17">
        <f>K36+K40+K38+K42</f>
        <v>0</v>
      </c>
      <c r="L35" s="17">
        <f>L36+L40+L38+L42</f>
        <v>675500</v>
      </c>
      <c r="M35" s="17">
        <f>M36+M40+M38+M42</f>
        <v>2087470</v>
      </c>
      <c r="N35" s="17">
        <f t="shared" si="2"/>
        <v>19609170</v>
      </c>
    </row>
    <row r="36" spans="1:14" ht="81" customHeight="1" x14ac:dyDescent="0.35">
      <c r="A36" s="15" t="s">
        <v>25</v>
      </c>
      <c r="B36" s="15" t="s">
        <v>38</v>
      </c>
      <c r="C36" s="16" t="s">
        <v>14</v>
      </c>
      <c r="D36" s="17">
        <f>D37</f>
        <v>16100000</v>
      </c>
      <c r="E36" s="17">
        <f>E37</f>
        <v>0</v>
      </c>
      <c r="F36" s="17">
        <f>F37</f>
        <v>0</v>
      </c>
      <c r="G36" s="17">
        <f t="shared" ref="G36:M36" si="13">G37</f>
        <v>0</v>
      </c>
      <c r="H36" s="17">
        <f t="shared" si="13"/>
        <v>0</v>
      </c>
      <c r="I36" s="17">
        <f t="shared" si="13"/>
        <v>0</v>
      </c>
      <c r="J36" s="17">
        <f t="shared" si="13"/>
        <v>0</v>
      </c>
      <c r="K36" s="17">
        <f t="shared" si="13"/>
        <v>0</v>
      </c>
      <c r="L36" s="17">
        <f t="shared" si="13"/>
        <v>675500</v>
      </c>
      <c r="M36" s="17">
        <f t="shared" si="13"/>
        <v>2084400</v>
      </c>
      <c r="N36" s="17">
        <f t="shared" si="2"/>
        <v>18859900</v>
      </c>
    </row>
    <row r="37" spans="1:14" ht="100.5" customHeight="1" x14ac:dyDescent="0.35">
      <c r="A37" s="15" t="s">
        <v>25</v>
      </c>
      <c r="B37" s="15" t="s">
        <v>175</v>
      </c>
      <c r="C37" s="18" t="s">
        <v>176</v>
      </c>
      <c r="D37" s="17">
        <v>16100000</v>
      </c>
      <c r="E37" s="17">
        <v>0</v>
      </c>
      <c r="F37" s="17"/>
      <c r="G37" s="17"/>
      <c r="H37" s="17"/>
      <c r="I37" s="17"/>
      <c r="J37" s="17"/>
      <c r="K37" s="17"/>
      <c r="L37" s="17">
        <v>675500</v>
      </c>
      <c r="M37" s="17">
        <v>2084400</v>
      </c>
      <c r="N37" s="17">
        <f t="shared" si="2"/>
        <v>18859900</v>
      </c>
    </row>
    <row r="38" spans="1:14" ht="80.25" customHeight="1" x14ac:dyDescent="0.35">
      <c r="A38" s="19" t="s">
        <v>25</v>
      </c>
      <c r="B38" s="19" t="s">
        <v>122</v>
      </c>
      <c r="C38" s="20" t="s">
        <v>70</v>
      </c>
      <c r="D38" s="17">
        <f>D39</f>
        <v>15400</v>
      </c>
      <c r="E38" s="17">
        <f>E39</f>
        <v>0</v>
      </c>
      <c r="F38" s="17">
        <f>F39</f>
        <v>0</v>
      </c>
      <c r="G38" s="17">
        <f t="shared" ref="G38:M38" si="14">G39</f>
        <v>0</v>
      </c>
      <c r="H38" s="17">
        <f t="shared" si="14"/>
        <v>0</v>
      </c>
      <c r="I38" s="17">
        <f t="shared" si="14"/>
        <v>0</v>
      </c>
      <c r="J38" s="17">
        <f t="shared" si="14"/>
        <v>0</v>
      </c>
      <c r="K38" s="17">
        <f t="shared" si="14"/>
        <v>0</v>
      </c>
      <c r="L38" s="17">
        <f t="shared" si="14"/>
        <v>0</v>
      </c>
      <c r="M38" s="17">
        <f t="shared" si="14"/>
        <v>3070</v>
      </c>
      <c r="N38" s="17">
        <f t="shared" si="2"/>
        <v>18470</v>
      </c>
    </row>
    <row r="39" spans="1:14" ht="82.5" customHeight="1" x14ac:dyDescent="0.35">
      <c r="A39" s="19" t="s">
        <v>25</v>
      </c>
      <c r="B39" s="19" t="s">
        <v>123</v>
      </c>
      <c r="C39" s="18" t="s">
        <v>71</v>
      </c>
      <c r="D39" s="17">
        <v>15400</v>
      </c>
      <c r="E39" s="17">
        <v>0</v>
      </c>
      <c r="F39" s="17"/>
      <c r="G39" s="17"/>
      <c r="H39" s="17"/>
      <c r="I39" s="17"/>
      <c r="J39" s="17"/>
      <c r="K39" s="17"/>
      <c r="L39" s="17"/>
      <c r="M39" s="17">
        <v>3070</v>
      </c>
      <c r="N39" s="17">
        <f t="shared" si="2"/>
        <v>18470</v>
      </c>
    </row>
    <row r="40" spans="1:14" ht="99.75" hidden="1" customHeight="1" x14ac:dyDescent="0.35">
      <c r="A40" s="15" t="s">
        <v>25</v>
      </c>
      <c r="B40" s="15" t="s">
        <v>39</v>
      </c>
      <c r="C40" s="16" t="s">
        <v>72</v>
      </c>
      <c r="D40" s="17">
        <f>D41</f>
        <v>78600</v>
      </c>
      <c r="E40" s="17">
        <f>E41</f>
        <v>0</v>
      </c>
      <c r="F40" s="17">
        <f>F41</f>
        <v>0</v>
      </c>
      <c r="G40" s="17">
        <f t="shared" ref="G40:M40" si="15">G41</f>
        <v>0</v>
      </c>
      <c r="H40" s="17">
        <f t="shared" si="15"/>
        <v>0</v>
      </c>
      <c r="I40" s="17">
        <f t="shared" si="15"/>
        <v>0</v>
      </c>
      <c r="J40" s="17">
        <f t="shared" si="15"/>
        <v>0</v>
      </c>
      <c r="K40" s="17">
        <f t="shared" si="15"/>
        <v>0</v>
      </c>
      <c r="L40" s="17">
        <f t="shared" si="15"/>
        <v>0</v>
      </c>
      <c r="M40" s="17">
        <f t="shared" si="15"/>
        <v>0</v>
      </c>
      <c r="N40" s="17">
        <f t="shared" si="2"/>
        <v>78600</v>
      </c>
    </row>
    <row r="41" spans="1:14" ht="78.75" hidden="1" customHeight="1" x14ac:dyDescent="0.35">
      <c r="A41" s="15" t="s">
        <v>25</v>
      </c>
      <c r="B41" s="15" t="s">
        <v>55</v>
      </c>
      <c r="C41" s="18" t="s">
        <v>73</v>
      </c>
      <c r="D41" s="17">
        <v>78600</v>
      </c>
      <c r="E41" s="17">
        <v>0</v>
      </c>
      <c r="F41" s="17"/>
      <c r="G41" s="17"/>
      <c r="H41" s="17"/>
      <c r="I41" s="17"/>
      <c r="J41" s="17"/>
      <c r="K41" s="17"/>
      <c r="L41" s="17"/>
      <c r="M41" s="17"/>
      <c r="N41" s="17">
        <f t="shared" si="2"/>
        <v>78600</v>
      </c>
    </row>
    <row r="42" spans="1:14" ht="42.75" hidden="1" customHeight="1" x14ac:dyDescent="0.35">
      <c r="A42" s="15" t="s">
        <v>25</v>
      </c>
      <c r="B42" s="15" t="s">
        <v>117</v>
      </c>
      <c r="C42" s="18" t="s">
        <v>120</v>
      </c>
      <c r="D42" s="17">
        <f>D43</f>
        <v>652200</v>
      </c>
      <c r="E42" s="17">
        <f>E43</f>
        <v>0</v>
      </c>
      <c r="F42" s="17">
        <f>F43</f>
        <v>0</v>
      </c>
      <c r="G42" s="17">
        <f t="shared" ref="G42:M42" si="16">G43</f>
        <v>0</v>
      </c>
      <c r="H42" s="17">
        <f t="shared" si="16"/>
        <v>0</v>
      </c>
      <c r="I42" s="17">
        <f t="shared" si="16"/>
        <v>0</v>
      </c>
      <c r="J42" s="17">
        <f t="shared" si="16"/>
        <v>0</v>
      </c>
      <c r="K42" s="17">
        <f t="shared" si="16"/>
        <v>0</v>
      </c>
      <c r="L42" s="17">
        <f t="shared" si="16"/>
        <v>0</v>
      </c>
      <c r="M42" s="17">
        <f t="shared" si="16"/>
        <v>0</v>
      </c>
      <c r="N42" s="17">
        <f t="shared" si="2"/>
        <v>652200</v>
      </c>
    </row>
    <row r="43" spans="1:14" ht="43.5" hidden="1" customHeight="1" x14ac:dyDescent="0.35">
      <c r="A43" s="15" t="s">
        <v>25</v>
      </c>
      <c r="B43" s="15" t="s">
        <v>118</v>
      </c>
      <c r="C43" s="18" t="s">
        <v>119</v>
      </c>
      <c r="D43" s="17">
        <v>652200</v>
      </c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17">
        <f t="shared" si="2"/>
        <v>652200</v>
      </c>
    </row>
    <row r="44" spans="1:14" ht="19.5" customHeight="1" x14ac:dyDescent="0.35">
      <c r="A44" s="15" t="s">
        <v>25</v>
      </c>
      <c r="B44" s="15" t="s">
        <v>52</v>
      </c>
      <c r="C44" s="16" t="s">
        <v>53</v>
      </c>
      <c r="D44" s="17">
        <f t="shared" ref="D44:M45" si="17">D45</f>
        <v>10000</v>
      </c>
      <c r="E44" s="17">
        <f t="shared" si="17"/>
        <v>0</v>
      </c>
      <c r="F44" s="17">
        <f t="shared" si="17"/>
        <v>0</v>
      </c>
      <c r="G44" s="17">
        <f t="shared" si="17"/>
        <v>0</v>
      </c>
      <c r="H44" s="17">
        <f t="shared" si="17"/>
        <v>0</v>
      </c>
      <c r="I44" s="17">
        <f t="shared" si="17"/>
        <v>0</v>
      </c>
      <c r="J44" s="17">
        <f t="shared" si="17"/>
        <v>0</v>
      </c>
      <c r="K44" s="17">
        <f t="shared" si="17"/>
        <v>0</v>
      </c>
      <c r="L44" s="17">
        <f t="shared" si="17"/>
        <v>0</v>
      </c>
      <c r="M44" s="17">
        <f t="shared" si="17"/>
        <v>630</v>
      </c>
      <c r="N44" s="17">
        <f t="shared" si="2"/>
        <v>10630</v>
      </c>
    </row>
    <row r="45" spans="1:14" ht="54" x14ac:dyDescent="0.35">
      <c r="A45" s="15" t="s">
        <v>25</v>
      </c>
      <c r="B45" s="15" t="s">
        <v>74</v>
      </c>
      <c r="C45" s="16" t="s">
        <v>75</v>
      </c>
      <c r="D45" s="17">
        <f t="shared" si="17"/>
        <v>10000</v>
      </c>
      <c r="E45" s="17">
        <f t="shared" si="17"/>
        <v>0</v>
      </c>
      <c r="F45" s="17">
        <f t="shared" si="17"/>
        <v>0</v>
      </c>
      <c r="G45" s="17">
        <f t="shared" si="17"/>
        <v>0</v>
      </c>
      <c r="H45" s="17">
        <f t="shared" si="17"/>
        <v>0</v>
      </c>
      <c r="I45" s="17">
        <f t="shared" si="17"/>
        <v>0</v>
      </c>
      <c r="J45" s="17">
        <f t="shared" si="17"/>
        <v>0</v>
      </c>
      <c r="K45" s="17">
        <f t="shared" si="17"/>
        <v>0</v>
      </c>
      <c r="L45" s="17">
        <f t="shared" si="17"/>
        <v>0</v>
      </c>
      <c r="M45" s="17">
        <f t="shared" si="17"/>
        <v>630</v>
      </c>
      <c r="N45" s="17">
        <f t="shared" si="2"/>
        <v>10630</v>
      </c>
    </row>
    <row r="46" spans="1:14" ht="62.25" customHeight="1" x14ac:dyDescent="0.35">
      <c r="A46" s="15" t="s">
        <v>25</v>
      </c>
      <c r="B46" s="15" t="s">
        <v>40</v>
      </c>
      <c r="C46" s="16" t="s">
        <v>15</v>
      </c>
      <c r="D46" s="17">
        <v>10000</v>
      </c>
      <c r="E46" s="17">
        <v>0</v>
      </c>
      <c r="F46" s="17"/>
      <c r="G46" s="17"/>
      <c r="H46" s="17"/>
      <c r="I46" s="17"/>
      <c r="J46" s="17"/>
      <c r="K46" s="17">
        <v>0</v>
      </c>
      <c r="L46" s="17"/>
      <c r="M46" s="17">
        <v>630</v>
      </c>
      <c r="N46" s="17">
        <f t="shared" si="2"/>
        <v>10630</v>
      </c>
    </row>
    <row r="47" spans="1:14" ht="100.5" hidden="1" customHeight="1" x14ac:dyDescent="0.35">
      <c r="A47" s="15" t="s">
        <v>25</v>
      </c>
      <c r="B47" s="15" t="s">
        <v>141</v>
      </c>
      <c r="C47" s="16" t="s">
        <v>140</v>
      </c>
      <c r="D47" s="17">
        <f t="shared" ref="D47:M48" si="18">D48</f>
        <v>82800</v>
      </c>
      <c r="E47" s="17">
        <f t="shared" si="18"/>
        <v>0</v>
      </c>
      <c r="F47" s="17">
        <f t="shared" si="18"/>
        <v>0</v>
      </c>
      <c r="G47" s="17">
        <f t="shared" si="18"/>
        <v>0</v>
      </c>
      <c r="H47" s="17">
        <f t="shared" si="18"/>
        <v>0</v>
      </c>
      <c r="I47" s="17">
        <f t="shared" si="18"/>
        <v>0</v>
      </c>
      <c r="J47" s="17">
        <f t="shared" si="18"/>
        <v>0</v>
      </c>
      <c r="K47" s="17">
        <f t="shared" si="18"/>
        <v>0</v>
      </c>
      <c r="L47" s="17">
        <f t="shared" si="18"/>
        <v>0</v>
      </c>
      <c r="M47" s="17">
        <f t="shared" si="18"/>
        <v>0</v>
      </c>
      <c r="N47" s="17">
        <f t="shared" si="2"/>
        <v>82800</v>
      </c>
    </row>
    <row r="48" spans="1:14" ht="108" hidden="1" customHeight="1" x14ac:dyDescent="0.35">
      <c r="A48" s="15" t="s">
        <v>25</v>
      </c>
      <c r="B48" s="15" t="s">
        <v>142</v>
      </c>
      <c r="C48" s="16" t="s">
        <v>143</v>
      </c>
      <c r="D48" s="17">
        <f t="shared" si="18"/>
        <v>82800</v>
      </c>
      <c r="E48" s="17">
        <f t="shared" si="18"/>
        <v>0</v>
      </c>
      <c r="F48" s="17">
        <f t="shared" si="18"/>
        <v>0</v>
      </c>
      <c r="G48" s="17">
        <f t="shared" si="18"/>
        <v>0</v>
      </c>
      <c r="H48" s="17">
        <f t="shared" si="18"/>
        <v>0</v>
      </c>
      <c r="I48" s="17">
        <f t="shared" si="18"/>
        <v>0</v>
      </c>
      <c r="J48" s="17">
        <f t="shared" si="18"/>
        <v>0</v>
      </c>
      <c r="K48" s="17">
        <f t="shared" si="18"/>
        <v>0</v>
      </c>
      <c r="L48" s="17">
        <f t="shared" si="18"/>
        <v>0</v>
      </c>
      <c r="M48" s="17">
        <f t="shared" si="18"/>
        <v>0</v>
      </c>
      <c r="N48" s="17">
        <f t="shared" si="2"/>
        <v>82800</v>
      </c>
    </row>
    <row r="49" spans="1:14" ht="78" hidden="1" customHeight="1" x14ac:dyDescent="0.35">
      <c r="A49" s="15" t="s">
        <v>25</v>
      </c>
      <c r="B49" s="15" t="s">
        <v>144</v>
      </c>
      <c r="C49" s="16" t="s">
        <v>145</v>
      </c>
      <c r="D49" s="17">
        <v>82800</v>
      </c>
      <c r="E49" s="17">
        <v>0</v>
      </c>
      <c r="F49" s="17"/>
      <c r="G49" s="17"/>
      <c r="H49" s="17"/>
      <c r="I49" s="17"/>
      <c r="J49" s="17"/>
      <c r="K49" s="17"/>
      <c r="L49" s="17"/>
      <c r="M49" s="17"/>
      <c r="N49" s="17">
        <f t="shared" si="2"/>
        <v>82800</v>
      </c>
    </row>
    <row r="50" spans="1:14" ht="20.25" customHeight="1" x14ac:dyDescent="0.35">
      <c r="A50" s="15" t="s">
        <v>25</v>
      </c>
      <c r="B50" s="15" t="s">
        <v>41</v>
      </c>
      <c r="C50" s="16" t="s">
        <v>5</v>
      </c>
      <c r="D50" s="17">
        <f>D51</f>
        <v>20800</v>
      </c>
      <c r="E50" s="17">
        <f>E51</f>
        <v>0</v>
      </c>
      <c r="F50" s="17">
        <f>F51</f>
        <v>0</v>
      </c>
      <c r="G50" s="17">
        <f t="shared" ref="G50:M50" si="19">G51</f>
        <v>0</v>
      </c>
      <c r="H50" s="17">
        <f t="shared" si="19"/>
        <v>0</v>
      </c>
      <c r="I50" s="17">
        <f t="shared" si="19"/>
        <v>0</v>
      </c>
      <c r="J50" s="17">
        <f t="shared" si="19"/>
        <v>0</v>
      </c>
      <c r="K50" s="17">
        <f t="shared" si="19"/>
        <v>14300</v>
      </c>
      <c r="L50" s="17">
        <f t="shared" si="19"/>
        <v>0</v>
      </c>
      <c r="M50" s="17">
        <f t="shared" si="19"/>
        <v>1149</v>
      </c>
      <c r="N50" s="17">
        <f t="shared" si="2"/>
        <v>36249</v>
      </c>
    </row>
    <row r="51" spans="1:14" ht="19.5" customHeight="1" x14ac:dyDescent="0.35">
      <c r="A51" s="15" t="s">
        <v>25</v>
      </c>
      <c r="B51" s="15" t="s">
        <v>42</v>
      </c>
      <c r="C51" s="16" t="s">
        <v>6</v>
      </c>
      <c r="D51" s="17">
        <f>D52+D53</f>
        <v>20800</v>
      </c>
      <c r="E51" s="17">
        <f>E52+E53</f>
        <v>0</v>
      </c>
      <c r="F51" s="17">
        <f>F52+F53</f>
        <v>0</v>
      </c>
      <c r="G51" s="17">
        <f t="shared" ref="G51:L51" si="20">G52+G53</f>
        <v>0</v>
      </c>
      <c r="H51" s="17">
        <f t="shared" si="20"/>
        <v>0</v>
      </c>
      <c r="I51" s="17">
        <f t="shared" si="20"/>
        <v>0</v>
      </c>
      <c r="J51" s="17">
        <f t="shared" si="20"/>
        <v>0</v>
      </c>
      <c r="K51" s="17">
        <f t="shared" si="20"/>
        <v>14300</v>
      </c>
      <c r="L51" s="17">
        <f t="shared" si="20"/>
        <v>0</v>
      </c>
      <c r="M51" s="17">
        <f>M52+M53+M54</f>
        <v>1149</v>
      </c>
      <c r="N51" s="17">
        <f t="shared" si="2"/>
        <v>36249</v>
      </c>
    </row>
    <row r="52" spans="1:14" ht="41.25" customHeight="1" x14ac:dyDescent="0.35">
      <c r="A52" s="15" t="s">
        <v>25</v>
      </c>
      <c r="B52" s="15" t="s">
        <v>93</v>
      </c>
      <c r="C52" s="16" t="s">
        <v>94</v>
      </c>
      <c r="D52" s="17">
        <v>12000</v>
      </c>
      <c r="E52" s="17">
        <v>0</v>
      </c>
      <c r="F52" s="17"/>
      <c r="G52" s="17"/>
      <c r="H52" s="17"/>
      <c r="I52" s="17"/>
      <c r="J52" s="17"/>
      <c r="K52" s="17">
        <v>14300</v>
      </c>
      <c r="L52" s="17"/>
      <c r="M52" s="17">
        <v>9431</v>
      </c>
      <c r="N52" s="17">
        <f t="shared" si="2"/>
        <v>35731</v>
      </c>
    </row>
    <row r="53" spans="1:14" ht="19.5" customHeight="1" x14ac:dyDescent="0.35">
      <c r="A53" s="15" t="s">
        <v>25</v>
      </c>
      <c r="B53" s="15" t="s">
        <v>95</v>
      </c>
      <c r="C53" s="16" t="s">
        <v>96</v>
      </c>
      <c r="D53" s="17">
        <v>8800</v>
      </c>
      <c r="E53" s="17">
        <v>0</v>
      </c>
      <c r="F53" s="17"/>
      <c r="G53" s="17"/>
      <c r="H53" s="17"/>
      <c r="I53" s="17"/>
      <c r="J53" s="17"/>
      <c r="K53" s="17"/>
      <c r="L53" s="17"/>
      <c r="M53" s="17">
        <v>-8800</v>
      </c>
      <c r="N53" s="17">
        <f t="shared" si="2"/>
        <v>0</v>
      </c>
    </row>
    <row r="54" spans="1:14" ht="36" x14ac:dyDescent="0.35">
      <c r="A54" s="15" t="s">
        <v>25</v>
      </c>
      <c r="B54" s="15" t="s">
        <v>283</v>
      </c>
      <c r="C54" s="16" t="s">
        <v>284</v>
      </c>
      <c r="D54" s="17"/>
      <c r="E54" s="17"/>
      <c r="F54" s="17"/>
      <c r="G54" s="17"/>
      <c r="H54" s="17"/>
      <c r="I54" s="17"/>
      <c r="J54" s="17"/>
      <c r="K54" s="17"/>
      <c r="L54" s="17"/>
      <c r="M54" s="17">
        <v>518</v>
      </c>
      <c r="N54" s="17">
        <f t="shared" si="2"/>
        <v>518</v>
      </c>
    </row>
    <row r="55" spans="1:14" s="32" customFormat="1" ht="36" x14ac:dyDescent="0.35">
      <c r="A55" s="29" t="s">
        <v>25</v>
      </c>
      <c r="B55" s="29" t="s">
        <v>77</v>
      </c>
      <c r="C55" s="30" t="s">
        <v>78</v>
      </c>
      <c r="D55" s="31">
        <f>D56+D59</f>
        <v>5932200</v>
      </c>
      <c r="E55" s="31">
        <f>E56+E59</f>
        <v>0</v>
      </c>
      <c r="F55" s="31">
        <f>F56+F59</f>
        <v>0</v>
      </c>
      <c r="G55" s="31"/>
      <c r="H55" s="31">
        <f t="shared" ref="H55:M55" si="21">H56+H59</f>
        <v>30000</v>
      </c>
      <c r="I55" s="31">
        <f t="shared" si="21"/>
        <v>323601.71999999997</v>
      </c>
      <c r="J55" s="31">
        <f t="shared" si="21"/>
        <v>1700000</v>
      </c>
      <c r="K55" s="31">
        <f t="shared" si="21"/>
        <v>31200</v>
      </c>
      <c r="L55" s="31">
        <f t="shared" si="21"/>
        <v>70000</v>
      </c>
      <c r="M55" s="31">
        <f t="shared" si="21"/>
        <v>0</v>
      </c>
      <c r="N55" s="17">
        <f t="shared" si="2"/>
        <v>8087001.7199999997</v>
      </c>
    </row>
    <row r="56" spans="1:14" s="32" customFormat="1" ht="19.5" hidden="1" customHeight="1" x14ac:dyDescent="0.35">
      <c r="A56" s="29" t="s">
        <v>25</v>
      </c>
      <c r="B56" s="29" t="s">
        <v>80</v>
      </c>
      <c r="C56" s="30" t="s">
        <v>79</v>
      </c>
      <c r="D56" s="31">
        <f t="shared" ref="D56:F57" si="22">D57</f>
        <v>5370500</v>
      </c>
      <c r="E56" s="31">
        <f t="shared" si="22"/>
        <v>0</v>
      </c>
      <c r="F56" s="31">
        <f t="shared" si="22"/>
        <v>0</v>
      </c>
      <c r="G56" s="31"/>
      <c r="H56" s="31">
        <f t="shared" ref="H56:I57" si="23">H57</f>
        <v>30000</v>
      </c>
      <c r="I56" s="31">
        <f t="shared" si="23"/>
        <v>38601.72</v>
      </c>
      <c r="J56" s="31">
        <f t="shared" ref="J56:M57" si="24">J57</f>
        <v>0</v>
      </c>
      <c r="K56" s="31">
        <f t="shared" si="24"/>
        <v>0</v>
      </c>
      <c r="L56" s="31">
        <f t="shared" si="24"/>
        <v>70000</v>
      </c>
      <c r="M56" s="31">
        <f t="shared" si="24"/>
        <v>0</v>
      </c>
      <c r="N56" s="17">
        <f t="shared" si="2"/>
        <v>5509101.7199999997</v>
      </c>
    </row>
    <row r="57" spans="1:14" s="32" customFormat="1" ht="19.5" hidden="1" customHeight="1" x14ac:dyDescent="0.35">
      <c r="A57" s="29" t="s">
        <v>25</v>
      </c>
      <c r="B57" s="29" t="s">
        <v>82</v>
      </c>
      <c r="C57" s="30" t="s">
        <v>81</v>
      </c>
      <c r="D57" s="31">
        <f t="shared" si="22"/>
        <v>5370500</v>
      </c>
      <c r="E57" s="31">
        <f t="shared" si="22"/>
        <v>0</v>
      </c>
      <c r="F57" s="31">
        <f t="shared" si="22"/>
        <v>0</v>
      </c>
      <c r="G57" s="31"/>
      <c r="H57" s="31">
        <f t="shared" si="23"/>
        <v>30000</v>
      </c>
      <c r="I57" s="31">
        <f t="shared" si="23"/>
        <v>38601.72</v>
      </c>
      <c r="J57" s="31">
        <f t="shared" si="24"/>
        <v>0</v>
      </c>
      <c r="K57" s="31">
        <f t="shared" si="24"/>
        <v>0</v>
      </c>
      <c r="L57" s="31">
        <f t="shared" si="24"/>
        <v>70000</v>
      </c>
      <c r="M57" s="31">
        <f t="shared" si="24"/>
        <v>0</v>
      </c>
      <c r="N57" s="17">
        <f t="shared" si="2"/>
        <v>5509101.7199999997</v>
      </c>
    </row>
    <row r="58" spans="1:14" s="32" customFormat="1" ht="36" hidden="1" x14ac:dyDescent="0.35">
      <c r="A58" s="29" t="s">
        <v>25</v>
      </c>
      <c r="B58" s="29" t="s">
        <v>84</v>
      </c>
      <c r="C58" s="30" t="s">
        <v>83</v>
      </c>
      <c r="D58" s="31">
        <v>5370500</v>
      </c>
      <c r="E58" s="31">
        <v>0</v>
      </c>
      <c r="F58" s="31"/>
      <c r="G58" s="31"/>
      <c r="H58" s="31">
        <v>30000</v>
      </c>
      <c r="I58" s="31">
        <v>38601.72</v>
      </c>
      <c r="J58" s="31"/>
      <c r="K58" s="31"/>
      <c r="L58" s="31">
        <v>70000</v>
      </c>
      <c r="M58" s="31"/>
      <c r="N58" s="17">
        <f t="shared" si="2"/>
        <v>5509101.7199999997</v>
      </c>
    </row>
    <row r="59" spans="1:14" ht="18" x14ac:dyDescent="0.35">
      <c r="A59" s="15" t="s">
        <v>25</v>
      </c>
      <c r="B59" s="15" t="s">
        <v>111</v>
      </c>
      <c r="C59" s="16" t="s">
        <v>116</v>
      </c>
      <c r="D59" s="17">
        <f>D60+D62</f>
        <v>561700</v>
      </c>
      <c r="E59" s="17">
        <f t="shared" ref="E59:M59" si="25">E60+E62</f>
        <v>0</v>
      </c>
      <c r="F59" s="17">
        <f t="shared" si="25"/>
        <v>0</v>
      </c>
      <c r="G59" s="17">
        <f t="shared" si="25"/>
        <v>0</v>
      </c>
      <c r="H59" s="17">
        <f t="shared" si="25"/>
        <v>0</v>
      </c>
      <c r="I59" s="17">
        <f t="shared" si="25"/>
        <v>285000</v>
      </c>
      <c r="J59" s="17">
        <f t="shared" si="25"/>
        <v>1700000</v>
      </c>
      <c r="K59" s="17">
        <f t="shared" si="25"/>
        <v>31200</v>
      </c>
      <c r="L59" s="17">
        <f t="shared" si="25"/>
        <v>0</v>
      </c>
      <c r="M59" s="17">
        <f t="shared" si="25"/>
        <v>0</v>
      </c>
      <c r="N59" s="17">
        <f t="shared" si="2"/>
        <v>2577900</v>
      </c>
    </row>
    <row r="60" spans="1:14" ht="36" x14ac:dyDescent="0.35">
      <c r="A60" s="15" t="s">
        <v>25</v>
      </c>
      <c r="B60" s="15" t="s">
        <v>112</v>
      </c>
      <c r="C60" s="16" t="s">
        <v>115</v>
      </c>
      <c r="D60" s="17">
        <f t="shared" ref="D60:M60" si="26">D61</f>
        <v>561700</v>
      </c>
      <c r="E60" s="17">
        <f t="shared" si="26"/>
        <v>0</v>
      </c>
      <c r="F60" s="17">
        <f t="shared" si="26"/>
        <v>0</v>
      </c>
      <c r="G60" s="17">
        <f t="shared" si="26"/>
        <v>0</v>
      </c>
      <c r="H60" s="17">
        <f t="shared" si="26"/>
        <v>0</v>
      </c>
      <c r="I60" s="17">
        <f t="shared" si="26"/>
        <v>0</v>
      </c>
      <c r="J60" s="17">
        <f t="shared" si="26"/>
        <v>0</v>
      </c>
      <c r="K60" s="17">
        <f t="shared" si="26"/>
        <v>0</v>
      </c>
      <c r="L60" s="17">
        <f t="shared" si="26"/>
        <v>0</v>
      </c>
      <c r="M60" s="17">
        <f t="shared" si="26"/>
        <v>-41100</v>
      </c>
      <c r="N60" s="17">
        <f t="shared" si="2"/>
        <v>520600</v>
      </c>
    </row>
    <row r="61" spans="1:14" ht="36" x14ac:dyDescent="0.35">
      <c r="A61" s="15" t="s">
        <v>25</v>
      </c>
      <c r="B61" s="15" t="s">
        <v>113</v>
      </c>
      <c r="C61" s="16" t="s">
        <v>114</v>
      </c>
      <c r="D61" s="17">
        <v>561700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/>
      <c r="K61" s="17"/>
      <c r="L61" s="17"/>
      <c r="M61" s="17">
        <v>-41100</v>
      </c>
      <c r="N61" s="17">
        <f t="shared" si="2"/>
        <v>520600</v>
      </c>
    </row>
    <row r="62" spans="1:14" ht="18" x14ac:dyDescent="0.35">
      <c r="A62" s="15" t="s">
        <v>25</v>
      </c>
      <c r="B62" s="15" t="s">
        <v>270</v>
      </c>
      <c r="C62" s="16" t="s">
        <v>271</v>
      </c>
      <c r="D62" s="17">
        <f>D63</f>
        <v>0</v>
      </c>
      <c r="E62" s="17">
        <f t="shared" ref="E62:M62" si="27">E63</f>
        <v>0</v>
      </c>
      <c r="F62" s="17">
        <f t="shared" si="27"/>
        <v>0</v>
      </c>
      <c r="G62" s="17">
        <f t="shared" si="27"/>
        <v>0</v>
      </c>
      <c r="H62" s="17">
        <f t="shared" si="27"/>
        <v>0</v>
      </c>
      <c r="I62" s="17">
        <f t="shared" si="27"/>
        <v>285000</v>
      </c>
      <c r="J62" s="17">
        <f t="shared" si="27"/>
        <v>1700000</v>
      </c>
      <c r="K62" s="17">
        <f t="shared" si="27"/>
        <v>31200</v>
      </c>
      <c r="L62" s="17">
        <f t="shared" si="27"/>
        <v>0</v>
      </c>
      <c r="M62" s="17">
        <f t="shared" si="27"/>
        <v>41100</v>
      </c>
      <c r="N62" s="17">
        <f t="shared" si="2"/>
        <v>2057300</v>
      </c>
    </row>
    <row r="63" spans="1:14" ht="24.75" customHeight="1" x14ac:dyDescent="0.35">
      <c r="A63" s="15" t="s">
        <v>25</v>
      </c>
      <c r="B63" s="15" t="s">
        <v>273</v>
      </c>
      <c r="C63" s="33" t="s">
        <v>272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285000</v>
      </c>
      <c r="J63" s="17">
        <v>1700000</v>
      </c>
      <c r="K63" s="17">
        <v>31200</v>
      </c>
      <c r="L63" s="17"/>
      <c r="M63" s="17">
        <v>41100</v>
      </c>
      <c r="N63" s="17">
        <f t="shared" si="2"/>
        <v>2057300</v>
      </c>
    </row>
    <row r="64" spans="1:14" ht="39.75" customHeight="1" x14ac:dyDescent="0.35">
      <c r="A64" s="15" t="s">
        <v>25</v>
      </c>
      <c r="B64" s="15" t="s">
        <v>43</v>
      </c>
      <c r="C64" s="16" t="s">
        <v>7</v>
      </c>
      <c r="D64" s="17">
        <f>D65+D68</f>
        <v>200400</v>
      </c>
      <c r="E64" s="17">
        <f>E65+E68</f>
        <v>0</v>
      </c>
      <c r="F64" s="17">
        <f>F65+F68</f>
        <v>2084000</v>
      </c>
      <c r="G64" s="17">
        <f t="shared" ref="G64:M64" si="28">G65+G68</f>
        <v>0</v>
      </c>
      <c r="H64" s="17">
        <f t="shared" si="28"/>
        <v>0</v>
      </c>
      <c r="I64" s="17">
        <f t="shared" si="28"/>
        <v>76000</v>
      </c>
      <c r="J64" s="17">
        <f t="shared" si="28"/>
        <v>0</v>
      </c>
      <c r="K64" s="17">
        <f t="shared" si="28"/>
        <v>0</v>
      </c>
      <c r="L64" s="17">
        <f t="shared" si="28"/>
        <v>0</v>
      </c>
      <c r="M64" s="17">
        <f t="shared" si="28"/>
        <v>20100</v>
      </c>
      <c r="N64" s="17">
        <f t="shared" si="2"/>
        <v>2380500</v>
      </c>
    </row>
    <row r="65" spans="1:14" ht="80.25" hidden="1" customHeight="1" x14ac:dyDescent="0.35">
      <c r="A65" s="15" t="s">
        <v>25</v>
      </c>
      <c r="B65" s="15" t="s">
        <v>44</v>
      </c>
      <c r="C65" s="16" t="s">
        <v>136</v>
      </c>
      <c r="D65" s="17">
        <f t="shared" ref="D65:M66" si="29">D66</f>
        <v>180000</v>
      </c>
      <c r="E65" s="17">
        <f t="shared" si="29"/>
        <v>0</v>
      </c>
      <c r="F65" s="17">
        <f>F66</f>
        <v>2084000</v>
      </c>
      <c r="G65" s="17">
        <f t="shared" ref="G65:M65" si="30">G66</f>
        <v>0</v>
      </c>
      <c r="H65" s="17">
        <f t="shared" si="30"/>
        <v>0</v>
      </c>
      <c r="I65" s="17">
        <f t="shared" si="30"/>
        <v>0</v>
      </c>
      <c r="J65" s="17">
        <f t="shared" si="30"/>
        <v>0</v>
      </c>
      <c r="K65" s="17">
        <f t="shared" si="30"/>
        <v>0</v>
      </c>
      <c r="L65" s="17">
        <f t="shared" si="30"/>
        <v>0</v>
      </c>
      <c r="M65" s="17">
        <f t="shared" si="30"/>
        <v>0</v>
      </c>
      <c r="N65" s="17">
        <f t="shared" si="2"/>
        <v>2264000</v>
      </c>
    </row>
    <row r="66" spans="1:14" ht="102" hidden="1" customHeight="1" x14ac:dyDescent="0.35">
      <c r="A66" s="15" t="s">
        <v>25</v>
      </c>
      <c r="B66" s="15" t="s">
        <v>147</v>
      </c>
      <c r="C66" s="16" t="s">
        <v>148</v>
      </c>
      <c r="D66" s="17">
        <f t="shared" si="29"/>
        <v>180000</v>
      </c>
      <c r="E66" s="17">
        <f t="shared" si="29"/>
        <v>0</v>
      </c>
      <c r="F66" s="17">
        <f t="shared" si="29"/>
        <v>2084000</v>
      </c>
      <c r="G66" s="17">
        <f t="shared" si="29"/>
        <v>0</v>
      </c>
      <c r="H66" s="17">
        <f t="shared" si="29"/>
        <v>0</v>
      </c>
      <c r="I66" s="17">
        <f t="shared" si="29"/>
        <v>0</v>
      </c>
      <c r="J66" s="17">
        <f t="shared" si="29"/>
        <v>0</v>
      </c>
      <c r="K66" s="17">
        <f t="shared" si="29"/>
        <v>0</v>
      </c>
      <c r="L66" s="17">
        <f t="shared" si="29"/>
        <v>0</v>
      </c>
      <c r="M66" s="17">
        <f t="shared" si="29"/>
        <v>0</v>
      </c>
      <c r="N66" s="17">
        <f t="shared" si="2"/>
        <v>2264000</v>
      </c>
    </row>
    <row r="67" spans="1:14" ht="100.5" hidden="1" customHeight="1" x14ac:dyDescent="0.35">
      <c r="A67" s="15" t="s">
        <v>25</v>
      </c>
      <c r="B67" s="15" t="s">
        <v>89</v>
      </c>
      <c r="C67" s="16" t="s">
        <v>76</v>
      </c>
      <c r="D67" s="17">
        <v>180000</v>
      </c>
      <c r="E67" s="17">
        <v>0</v>
      </c>
      <c r="F67" s="17">
        <v>2084000</v>
      </c>
      <c r="G67" s="17"/>
      <c r="H67" s="17"/>
      <c r="I67" s="17"/>
      <c r="J67" s="17"/>
      <c r="K67" s="17"/>
      <c r="L67" s="17"/>
      <c r="M67" s="17"/>
      <c r="N67" s="17">
        <f t="shared" si="2"/>
        <v>2264000</v>
      </c>
    </row>
    <row r="68" spans="1:14" ht="36" x14ac:dyDescent="0.35">
      <c r="A68" s="15" t="s">
        <v>25</v>
      </c>
      <c r="B68" s="15" t="s">
        <v>45</v>
      </c>
      <c r="C68" s="16" t="s">
        <v>137</v>
      </c>
      <c r="D68" s="17">
        <f>D69+D71</f>
        <v>20400</v>
      </c>
      <c r="E68" s="17">
        <f>E69+E71</f>
        <v>0</v>
      </c>
      <c r="F68" s="17">
        <f>F69+F71</f>
        <v>0</v>
      </c>
      <c r="G68" s="17">
        <f t="shared" ref="G68:M68" si="31">G69+G71</f>
        <v>0</v>
      </c>
      <c r="H68" s="17">
        <f t="shared" si="31"/>
        <v>0</v>
      </c>
      <c r="I68" s="17">
        <f t="shared" si="31"/>
        <v>76000</v>
      </c>
      <c r="J68" s="17">
        <f t="shared" si="31"/>
        <v>0</v>
      </c>
      <c r="K68" s="17">
        <f t="shared" si="31"/>
        <v>0</v>
      </c>
      <c r="L68" s="17">
        <f t="shared" si="31"/>
        <v>0</v>
      </c>
      <c r="M68" s="17">
        <f t="shared" si="31"/>
        <v>20100</v>
      </c>
      <c r="N68" s="17">
        <f t="shared" si="2"/>
        <v>116500</v>
      </c>
    </row>
    <row r="69" spans="1:14" ht="40.5" customHeight="1" x14ac:dyDescent="0.35">
      <c r="A69" s="15" t="s">
        <v>25</v>
      </c>
      <c r="B69" s="15" t="s">
        <v>62</v>
      </c>
      <c r="C69" s="16" t="s">
        <v>63</v>
      </c>
      <c r="D69" s="17">
        <f>D70</f>
        <v>7700</v>
      </c>
      <c r="E69" s="17">
        <f>E70</f>
        <v>0</v>
      </c>
      <c r="F69" s="17">
        <f>F70</f>
        <v>0</v>
      </c>
      <c r="G69" s="17">
        <f t="shared" ref="G69:M69" si="32">G70</f>
        <v>0</v>
      </c>
      <c r="H69" s="17">
        <f t="shared" si="32"/>
        <v>0</v>
      </c>
      <c r="I69" s="17">
        <f t="shared" si="32"/>
        <v>76000</v>
      </c>
      <c r="J69" s="17">
        <f t="shared" si="32"/>
        <v>0</v>
      </c>
      <c r="K69" s="17">
        <f t="shared" si="32"/>
        <v>0</v>
      </c>
      <c r="L69" s="17">
        <f t="shared" si="32"/>
        <v>0</v>
      </c>
      <c r="M69" s="17">
        <f t="shared" si="32"/>
        <v>32800</v>
      </c>
      <c r="N69" s="17">
        <f t="shared" si="2"/>
        <v>116500</v>
      </c>
    </row>
    <row r="70" spans="1:14" ht="62.25" customHeight="1" x14ac:dyDescent="0.35">
      <c r="A70" s="15" t="s">
        <v>25</v>
      </c>
      <c r="B70" s="15" t="s">
        <v>177</v>
      </c>
      <c r="C70" s="16" t="s">
        <v>178</v>
      </c>
      <c r="D70" s="17">
        <v>7700</v>
      </c>
      <c r="E70" s="17">
        <v>0</v>
      </c>
      <c r="F70" s="17">
        <v>0</v>
      </c>
      <c r="G70" s="17">
        <v>0</v>
      </c>
      <c r="H70" s="17">
        <v>0</v>
      </c>
      <c r="I70" s="17">
        <v>76000</v>
      </c>
      <c r="J70" s="17"/>
      <c r="K70" s="17"/>
      <c r="L70" s="17"/>
      <c r="M70" s="17">
        <v>32800</v>
      </c>
      <c r="N70" s="17">
        <f t="shared" si="2"/>
        <v>116500</v>
      </c>
    </row>
    <row r="71" spans="1:14" ht="62.25" customHeight="1" x14ac:dyDescent="0.35">
      <c r="A71" s="15" t="s">
        <v>25</v>
      </c>
      <c r="B71" s="15" t="s">
        <v>124</v>
      </c>
      <c r="C71" s="16" t="s">
        <v>127</v>
      </c>
      <c r="D71" s="17">
        <f>D72</f>
        <v>12700</v>
      </c>
      <c r="E71" s="17">
        <f>E72</f>
        <v>0</v>
      </c>
      <c r="F71" s="17">
        <f>F72</f>
        <v>0</v>
      </c>
      <c r="G71" s="17">
        <f t="shared" ref="G71:I71" si="33">G72</f>
        <v>0</v>
      </c>
      <c r="H71" s="17">
        <f t="shared" si="33"/>
        <v>0</v>
      </c>
      <c r="I71" s="17">
        <f t="shared" si="33"/>
        <v>0</v>
      </c>
      <c r="J71" s="17">
        <f>J72</f>
        <v>0</v>
      </c>
      <c r="K71" s="17">
        <f>K72</f>
        <v>0</v>
      </c>
      <c r="L71" s="17">
        <f>L72</f>
        <v>0</v>
      </c>
      <c r="M71" s="17">
        <f>M72</f>
        <v>-12700</v>
      </c>
      <c r="N71" s="17">
        <f t="shared" si="2"/>
        <v>0</v>
      </c>
    </row>
    <row r="72" spans="1:14" ht="62.25" customHeight="1" x14ac:dyDescent="0.35">
      <c r="A72" s="15" t="s">
        <v>25</v>
      </c>
      <c r="B72" s="15" t="s">
        <v>125</v>
      </c>
      <c r="C72" s="16" t="s">
        <v>126</v>
      </c>
      <c r="D72" s="17">
        <v>12700</v>
      </c>
      <c r="E72" s="17">
        <v>0</v>
      </c>
      <c r="F72" s="17"/>
      <c r="G72" s="17"/>
      <c r="H72" s="17"/>
      <c r="I72" s="17"/>
      <c r="J72" s="17"/>
      <c r="K72" s="17"/>
      <c r="L72" s="17"/>
      <c r="M72" s="17">
        <v>-12700</v>
      </c>
      <c r="N72" s="17">
        <f t="shared" si="2"/>
        <v>0</v>
      </c>
    </row>
    <row r="73" spans="1:14" ht="18.75" customHeight="1" x14ac:dyDescent="0.35">
      <c r="A73" s="15" t="s">
        <v>25</v>
      </c>
      <c r="B73" s="15" t="s">
        <v>46</v>
      </c>
      <c r="C73" s="16" t="s">
        <v>8</v>
      </c>
      <c r="D73" s="17">
        <f t="shared" ref="D73:L73" si="34">D74+D92+D79+D77+D91</f>
        <v>523000</v>
      </c>
      <c r="E73" s="17">
        <f t="shared" si="34"/>
        <v>0</v>
      </c>
      <c r="F73" s="17">
        <f t="shared" si="34"/>
        <v>0</v>
      </c>
      <c r="G73" s="17">
        <f t="shared" si="34"/>
        <v>0</v>
      </c>
      <c r="H73" s="17">
        <f t="shared" si="34"/>
        <v>0</v>
      </c>
      <c r="I73" s="17">
        <f t="shared" si="34"/>
        <v>0</v>
      </c>
      <c r="J73" s="17">
        <f t="shared" si="34"/>
        <v>0</v>
      </c>
      <c r="K73" s="17">
        <f t="shared" si="34"/>
        <v>528100</v>
      </c>
      <c r="L73" s="17">
        <f t="shared" si="34"/>
        <v>0</v>
      </c>
      <c r="M73" s="17">
        <f>M74+M92+M79+M77+M91+M83+M84+M87+M89</f>
        <v>417651</v>
      </c>
      <c r="N73" s="17">
        <f t="shared" si="2"/>
        <v>1468751</v>
      </c>
    </row>
    <row r="74" spans="1:14" ht="41.25" customHeight="1" x14ac:dyDescent="0.35">
      <c r="A74" s="15" t="s">
        <v>25</v>
      </c>
      <c r="B74" s="15" t="s">
        <v>86</v>
      </c>
      <c r="C74" s="16" t="s">
        <v>85</v>
      </c>
      <c r="D74" s="17">
        <f>D75</f>
        <v>21000</v>
      </c>
      <c r="E74" s="17">
        <f>E75</f>
        <v>0</v>
      </c>
      <c r="F74" s="17">
        <f>F75</f>
        <v>0</v>
      </c>
      <c r="G74" s="17">
        <f t="shared" ref="G74:L74" si="35">G75</f>
        <v>0</v>
      </c>
      <c r="H74" s="17">
        <f t="shared" si="35"/>
        <v>0</v>
      </c>
      <c r="I74" s="17">
        <f t="shared" si="35"/>
        <v>0</v>
      </c>
      <c r="J74" s="17">
        <f t="shared" si="35"/>
        <v>0</v>
      </c>
      <c r="K74" s="17">
        <f t="shared" si="35"/>
        <v>0</v>
      </c>
      <c r="L74" s="17">
        <f t="shared" si="35"/>
        <v>0</v>
      </c>
      <c r="M74" s="17">
        <f>M75+M76</f>
        <v>0</v>
      </c>
      <c r="N74" s="17">
        <f t="shared" si="2"/>
        <v>21000</v>
      </c>
    </row>
    <row r="75" spans="1:14" ht="81" customHeight="1" x14ac:dyDescent="0.35">
      <c r="A75" s="15" t="s">
        <v>25</v>
      </c>
      <c r="B75" s="15" t="s">
        <v>87</v>
      </c>
      <c r="C75" s="16" t="s">
        <v>209</v>
      </c>
      <c r="D75" s="17">
        <v>21000</v>
      </c>
      <c r="E75" s="17">
        <v>0</v>
      </c>
      <c r="F75" s="17"/>
      <c r="G75" s="17"/>
      <c r="H75" s="17"/>
      <c r="I75" s="17"/>
      <c r="J75" s="17"/>
      <c r="K75" s="17"/>
      <c r="L75" s="17"/>
      <c r="M75" s="17">
        <v>-4250</v>
      </c>
      <c r="N75" s="17">
        <f t="shared" si="2"/>
        <v>16750</v>
      </c>
    </row>
    <row r="76" spans="1:14" ht="54" x14ac:dyDescent="0.35">
      <c r="A76" s="15" t="s">
        <v>25</v>
      </c>
      <c r="B76" s="15" t="s">
        <v>285</v>
      </c>
      <c r="C76" s="16" t="s">
        <v>286</v>
      </c>
      <c r="D76" s="17"/>
      <c r="E76" s="17"/>
      <c r="F76" s="17"/>
      <c r="G76" s="17"/>
      <c r="H76" s="17"/>
      <c r="I76" s="17"/>
      <c r="J76" s="17"/>
      <c r="K76" s="17"/>
      <c r="L76" s="17"/>
      <c r="M76" s="17">
        <v>4250</v>
      </c>
      <c r="N76" s="17">
        <f t="shared" si="2"/>
        <v>4250</v>
      </c>
    </row>
    <row r="77" spans="1:14" ht="62.25" customHeight="1" x14ac:dyDescent="0.35">
      <c r="A77" s="15" t="s">
        <v>25</v>
      </c>
      <c r="B77" s="15" t="s">
        <v>181</v>
      </c>
      <c r="C77" s="16" t="s">
        <v>182</v>
      </c>
      <c r="D77" s="17">
        <f>D78</f>
        <v>115000</v>
      </c>
      <c r="E77" s="17">
        <f>E78</f>
        <v>0</v>
      </c>
      <c r="F77" s="17">
        <f>F78</f>
        <v>0</v>
      </c>
      <c r="G77" s="17">
        <f t="shared" ref="G77:M77" si="36">G78</f>
        <v>0</v>
      </c>
      <c r="H77" s="17">
        <f t="shared" si="36"/>
        <v>0</v>
      </c>
      <c r="I77" s="17">
        <f t="shared" si="36"/>
        <v>0</v>
      </c>
      <c r="J77" s="17">
        <f t="shared" si="36"/>
        <v>0</v>
      </c>
      <c r="K77" s="17">
        <f t="shared" si="36"/>
        <v>0</v>
      </c>
      <c r="L77" s="17">
        <f t="shared" si="36"/>
        <v>0</v>
      </c>
      <c r="M77" s="17">
        <f t="shared" si="36"/>
        <v>57300</v>
      </c>
      <c r="N77" s="17">
        <f t="shared" ref="N77:N149" si="37">D77+E77+F77+G77+H77+I77+J77+K77+L77+M77</f>
        <v>172300</v>
      </c>
    </row>
    <row r="78" spans="1:14" ht="63" customHeight="1" x14ac:dyDescent="0.35">
      <c r="A78" s="15" t="s">
        <v>25</v>
      </c>
      <c r="B78" s="15" t="s">
        <v>183</v>
      </c>
      <c r="C78" s="16" t="s">
        <v>184</v>
      </c>
      <c r="D78" s="17">
        <v>115000</v>
      </c>
      <c r="E78" s="17">
        <v>0</v>
      </c>
      <c r="F78" s="17"/>
      <c r="G78" s="17"/>
      <c r="H78" s="17"/>
      <c r="I78" s="17"/>
      <c r="J78" s="17"/>
      <c r="K78" s="17"/>
      <c r="L78" s="17"/>
      <c r="M78" s="17">
        <v>57300</v>
      </c>
      <c r="N78" s="17">
        <f t="shared" si="37"/>
        <v>172300</v>
      </c>
    </row>
    <row r="79" spans="1:14" ht="126" customHeight="1" x14ac:dyDescent="0.35">
      <c r="A79" s="15" t="s">
        <v>25</v>
      </c>
      <c r="B79" s="15" t="s">
        <v>129</v>
      </c>
      <c r="C79" s="16" t="s">
        <v>128</v>
      </c>
      <c r="D79" s="17">
        <f>D80+D82</f>
        <v>73000</v>
      </c>
      <c r="E79" s="17">
        <f>E80+E82</f>
        <v>0</v>
      </c>
      <c r="F79" s="17">
        <f>F80+F82</f>
        <v>0</v>
      </c>
      <c r="G79" s="17">
        <f t="shared" ref="G79:L79" si="38">G80+G82</f>
        <v>0</v>
      </c>
      <c r="H79" s="17">
        <f t="shared" si="38"/>
        <v>0</v>
      </c>
      <c r="I79" s="17">
        <f t="shared" si="38"/>
        <v>0</v>
      </c>
      <c r="J79" s="17">
        <f t="shared" si="38"/>
        <v>0</v>
      </c>
      <c r="K79" s="17">
        <f t="shared" si="38"/>
        <v>0</v>
      </c>
      <c r="L79" s="17">
        <f t="shared" si="38"/>
        <v>0</v>
      </c>
      <c r="M79" s="17">
        <f>M80+M82+M81</f>
        <v>-57992</v>
      </c>
      <c r="N79" s="17">
        <f t="shared" si="37"/>
        <v>15008</v>
      </c>
    </row>
    <row r="80" spans="1:14" ht="36" x14ac:dyDescent="0.35">
      <c r="A80" s="15" t="s">
        <v>25</v>
      </c>
      <c r="B80" s="15" t="s">
        <v>153</v>
      </c>
      <c r="C80" s="16" t="s">
        <v>154</v>
      </c>
      <c r="D80" s="17">
        <v>31000</v>
      </c>
      <c r="E80" s="17">
        <v>0</v>
      </c>
      <c r="F80" s="17"/>
      <c r="G80" s="17"/>
      <c r="H80" s="17"/>
      <c r="I80" s="17"/>
      <c r="J80" s="17"/>
      <c r="K80" s="17"/>
      <c r="L80" s="17"/>
      <c r="M80" s="17">
        <v>-16000</v>
      </c>
      <c r="N80" s="17">
        <f t="shared" si="37"/>
        <v>15000</v>
      </c>
    </row>
    <row r="81" spans="1:14" ht="36" x14ac:dyDescent="0.35">
      <c r="A81" s="15" t="s">
        <v>25</v>
      </c>
      <c r="B81" s="15" t="s">
        <v>287</v>
      </c>
      <c r="C81" s="16" t="s">
        <v>288</v>
      </c>
      <c r="D81" s="17"/>
      <c r="E81" s="17"/>
      <c r="F81" s="17"/>
      <c r="G81" s="17"/>
      <c r="H81" s="17"/>
      <c r="I81" s="17"/>
      <c r="J81" s="17"/>
      <c r="K81" s="17"/>
      <c r="L81" s="17"/>
      <c r="M81" s="17">
        <v>8</v>
      </c>
      <c r="N81" s="17">
        <f t="shared" si="37"/>
        <v>8</v>
      </c>
    </row>
    <row r="82" spans="1:14" ht="23.25" customHeight="1" x14ac:dyDescent="0.35">
      <c r="A82" s="15" t="s">
        <v>25</v>
      </c>
      <c r="B82" s="15" t="s">
        <v>179</v>
      </c>
      <c r="C82" s="16" t="s">
        <v>180</v>
      </c>
      <c r="D82" s="17">
        <v>42000</v>
      </c>
      <c r="E82" s="17">
        <v>0</v>
      </c>
      <c r="F82" s="17"/>
      <c r="G82" s="17"/>
      <c r="H82" s="17"/>
      <c r="I82" s="17"/>
      <c r="J82" s="17"/>
      <c r="K82" s="17"/>
      <c r="L82" s="17"/>
      <c r="M82" s="17">
        <v>-42000</v>
      </c>
      <c r="N82" s="17">
        <f t="shared" si="37"/>
        <v>0</v>
      </c>
    </row>
    <row r="83" spans="1:14" ht="54" x14ac:dyDescent="0.35">
      <c r="A83" s="15" t="s">
        <v>25</v>
      </c>
      <c r="B83" s="15" t="s">
        <v>289</v>
      </c>
      <c r="C83" s="16" t="s">
        <v>290</v>
      </c>
      <c r="D83" s="17"/>
      <c r="E83" s="17"/>
      <c r="F83" s="17"/>
      <c r="G83" s="17"/>
      <c r="H83" s="17"/>
      <c r="I83" s="17"/>
      <c r="J83" s="17"/>
      <c r="K83" s="17"/>
      <c r="L83" s="17"/>
      <c r="M83" s="17">
        <v>2380</v>
      </c>
      <c r="N83" s="17">
        <f t="shared" si="37"/>
        <v>2380</v>
      </c>
    </row>
    <row r="84" spans="1:14" ht="36" x14ac:dyDescent="0.35">
      <c r="A84" s="15" t="s">
        <v>25</v>
      </c>
      <c r="B84" s="15" t="s">
        <v>291</v>
      </c>
      <c r="C84" s="16" t="s">
        <v>298</v>
      </c>
      <c r="D84" s="17"/>
      <c r="E84" s="17"/>
      <c r="F84" s="17"/>
      <c r="G84" s="17"/>
      <c r="H84" s="17"/>
      <c r="I84" s="17"/>
      <c r="J84" s="17"/>
      <c r="K84" s="17"/>
      <c r="L84" s="17"/>
      <c r="M84" s="17">
        <f>M85</f>
        <v>419</v>
      </c>
      <c r="N84" s="17">
        <f t="shared" si="37"/>
        <v>419</v>
      </c>
    </row>
    <row r="85" spans="1:14" ht="54" x14ac:dyDescent="0.35">
      <c r="A85" s="15" t="s">
        <v>25</v>
      </c>
      <c r="B85" s="15" t="s">
        <v>292</v>
      </c>
      <c r="C85" s="16" t="s">
        <v>299</v>
      </c>
      <c r="D85" s="17"/>
      <c r="E85" s="17"/>
      <c r="F85" s="17"/>
      <c r="G85" s="17"/>
      <c r="H85" s="17"/>
      <c r="I85" s="17"/>
      <c r="J85" s="17"/>
      <c r="K85" s="17"/>
      <c r="L85" s="17"/>
      <c r="M85" s="17">
        <f>M86</f>
        <v>419</v>
      </c>
      <c r="N85" s="17">
        <f t="shared" si="37"/>
        <v>419</v>
      </c>
    </row>
    <row r="86" spans="1:14" ht="54" x14ac:dyDescent="0.35">
      <c r="A86" s="15" t="s">
        <v>25</v>
      </c>
      <c r="B86" s="15" t="s">
        <v>293</v>
      </c>
      <c r="C86" s="16" t="s">
        <v>300</v>
      </c>
      <c r="D86" s="17"/>
      <c r="E86" s="17"/>
      <c r="F86" s="17"/>
      <c r="G86" s="17"/>
      <c r="H86" s="17"/>
      <c r="I86" s="17"/>
      <c r="J86" s="17"/>
      <c r="K86" s="17"/>
      <c r="L86" s="17"/>
      <c r="M86" s="17">
        <v>419</v>
      </c>
      <c r="N86" s="17">
        <f t="shared" si="37"/>
        <v>419</v>
      </c>
    </row>
    <row r="87" spans="1:14" ht="54" x14ac:dyDescent="0.35">
      <c r="A87" s="15" t="s">
        <v>25</v>
      </c>
      <c r="B87" s="15" t="s">
        <v>294</v>
      </c>
      <c r="C87" s="16" t="s">
        <v>301</v>
      </c>
      <c r="D87" s="17"/>
      <c r="E87" s="17"/>
      <c r="F87" s="17"/>
      <c r="G87" s="17"/>
      <c r="H87" s="17"/>
      <c r="I87" s="17"/>
      <c r="J87" s="17"/>
      <c r="K87" s="17"/>
      <c r="L87" s="17"/>
      <c r="M87" s="17">
        <f>M88</f>
        <v>5007</v>
      </c>
      <c r="N87" s="17">
        <f t="shared" si="37"/>
        <v>5007</v>
      </c>
    </row>
    <row r="88" spans="1:14" ht="72" x14ac:dyDescent="0.35">
      <c r="A88" s="15" t="s">
        <v>25</v>
      </c>
      <c r="B88" s="15" t="s">
        <v>295</v>
      </c>
      <c r="C88" s="16" t="s">
        <v>302</v>
      </c>
      <c r="D88" s="17"/>
      <c r="E88" s="17"/>
      <c r="F88" s="17"/>
      <c r="G88" s="17"/>
      <c r="H88" s="17"/>
      <c r="I88" s="17"/>
      <c r="J88" s="17"/>
      <c r="K88" s="17"/>
      <c r="L88" s="17"/>
      <c r="M88" s="17">
        <v>5007</v>
      </c>
      <c r="N88" s="17">
        <f t="shared" si="37"/>
        <v>5007</v>
      </c>
    </row>
    <row r="89" spans="1:14" ht="36" x14ac:dyDescent="0.35">
      <c r="A89" s="15" t="s">
        <v>25</v>
      </c>
      <c r="B89" s="15" t="s">
        <v>296</v>
      </c>
      <c r="C89" s="16" t="s">
        <v>303</v>
      </c>
      <c r="D89" s="17"/>
      <c r="E89" s="17"/>
      <c r="F89" s="17"/>
      <c r="G89" s="17"/>
      <c r="H89" s="17"/>
      <c r="I89" s="17"/>
      <c r="J89" s="17"/>
      <c r="K89" s="17"/>
      <c r="L89" s="17"/>
      <c r="M89" s="17">
        <f>M90</f>
        <v>252713</v>
      </c>
      <c r="N89" s="17">
        <f t="shared" si="37"/>
        <v>252713</v>
      </c>
    </row>
    <row r="90" spans="1:14" ht="36" x14ac:dyDescent="0.35">
      <c r="A90" s="15" t="s">
        <v>25</v>
      </c>
      <c r="B90" s="15" t="s">
        <v>297</v>
      </c>
      <c r="C90" s="16" t="s">
        <v>304</v>
      </c>
      <c r="D90" s="17"/>
      <c r="E90" s="17"/>
      <c r="F90" s="17"/>
      <c r="G90" s="17"/>
      <c r="H90" s="17"/>
      <c r="I90" s="17"/>
      <c r="J90" s="17"/>
      <c r="K90" s="17"/>
      <c r="L90" s="17"/>
      <c r="M90" s="17">
        <v>252713</v>
      </c>
      <c r="N90" s="17">
        <f t="shared" si="37"/>
        <v>252713</v>
      </c>
    </row>
    <row r="91" spans="1:14" ht="63" customHeight="1" x14ac:dyDescent="0.35">
      <c r="A91" s="15" t="s">
        <v>25</v>
      </c>
      <c r="B91" s="15" t="s">
        <v>185</v>
      </c>
      <c r="C91" s="16" t="s">
        <v>186</v>
      </c>
      <c r="D91" s="17">
        <v>105000</v>
      </c>
      <c r="E91" s="17">
        <v>0</v>
      </c>
      <c r="F91" s="17"/>
      <c r="G91" s="17"/>
      <c r="H91" s="17"/>
      <c r="I91" s="17"/>
      <c r="J91" s="17"/>
      <c r="K91" s="17"/>
      <c r="L91" s="17"/>
      <c r="M91" s="17">
        <v>-74200</v>
      </c>
      <c r="N91" s="17">
        <f t="shared" si="37"/>
        <v>30800</v>
      </c>
    </row>
    <row r="92" spans="1:14" ht="39.75" customHeight="1" x14ac:dyDescent="0.35">
      <c r="A92" s="15" t="s">
        <v>25</v>
      </c>
      <c r="B92" s="15" t="s">
        <v>64</v>
      </c>
      <c r="C92" s="16" t="s">
        <v>65</v>
      </c>
      <c r="D92" s="17">
        <f>D93</f>
        <v>209000</v>
      </c>
      <c r="E92" s="17">
        <f>E93</f>
        <v>0</v>
      </c>
      <c r="F92" s="17">
        <f>F93</f>
        <v>0</v>
      </c>
      <c r="G92" s="17">
        <f t="shared" ref="G92:M92" si="39">G93</f>
        <v>0</v>
      </c>
      <c r="H92" s="17">
        <f t="shared" si="39"/>
        <v>0</v>
      </c>
      <c r="I92" s="17">
        <f t="shared" si="39"/>
        <v>0</v>
      </c>
      <c r="J92" s="17">
        <f t="shared" si="39"/>
        <v>0</v>
      </c>
      <c r="K92" s="17">
        <f t="shared" si="39"/>
        <v>528100</v>
      </c>
      <c r="L92" s="17">
        <f t="shared" si="39"/>
        <v>0</v>
      </c>
      <c r="M92" s="17">
        <f t="shared" si="39"/>
        <v>232024</v>
      </c>
      <c r="N92" s="17">
        <f t="shared" si="37"/>
        <v>969124</v>
      </c>
    </row>
    <row r="93" spans="1:14" ht="42.75" customHeight="1" x14ac:dyDescent="0.35">
      <c r="A93" s="15" t="s">
        <v>25</v>
      </c>
      <c r="B93" s="15" t="s">
        <v>47</v>
      </c>
      <c r="C93" s="16" t="s">
        <v>16</v>
      </c>
      <c r="D93" s="17">
        <v>209000</v>
      </c>
      <c r="E93" s="17">
        <v>0</v>
      </c>
      <c r="F93" s="17"/>
      <c r="G93" s="17"/>
      <c r="H93" s="17"/>
      <c r="I93" s="17"/>
      <c r="J93" s="17"/>
      <c r="K93" s="17">
        <v>528100</v>
      </c>
      <c r="L93" s="17"/>
      <c r="M93" s="17">
        <v>232024</v>
      </c>
      <c r="N93" s="17">
        <f t="shared" si="37"/>
        <v>969124</v>
      </c>
    </row>
    <row r="94" spans="1:14" ht="18" hidden="1" x14ac:dyDescent="0.35">
      <c r="A94" s="15" t="s">
        <v>25</v>
      </c>
      <c r="B94" s="15" t="s">
        <v>228</v>
      </c>
      <c r="C94" s="16" t="s">
        <v>227</v>
      </c>
      <c r="D94" s="17">
        <f>D95</f>
        <v>0</v>
      </c>
      <c r="E94" s="17">
        <f t="shared" ref="E94:M94" si="40">E95</f>
        <v>0</v>
      </c>
      <c r="F94" s="17">
        <f t="shared" si="40"/>
        <v>1769710</v>
      </c>
      <c r="G94" s="17">
        <f t="shared" si="40"/>
        <v>0</v>
      </c>
      <c r="H94" s="17">
        <f t="shared" si="40"/>
        <v>0</v>
      </c>
      <c r="I94" s="17">
        <f t="shared" si="40"/>
        <v>0</v>
      </c>
      <c r="J94" s="17">
        <f t="shared" si="40"/>
        <v>0</v>
      </c>
      <c r="K94" s="17">
        <f t="shared" si="40"/>
        <v>627400</v>
      </c>
      <c r="L94" s="17">
        <f t="shared" si="40"/>
        <v>0</v>
      </c>
      <c r="M94" s="17">
        <f t="shared" si="40"/>
        <v>0</v>
      </c>
      <c r="N94" s="17">
        <f t="shared" si="37"/>
        <v>2397110</v>
      </c>
    </row>
    <row r="95" spans="1:14" ht="18" hidden="1" x14ac:dyDescent="0.35">
      <c r="A95" s="15" t="s">
        <v>25</v>
      </c>
      <c r="B95" s="15" t="s">
        <v>230</v>
      </c>
      <c r="C95" s="16" t="s">
        <v>229</v>
      </c>
      <c r="D95" s="17">
        <f>D96</f>
        <v>0</v>
      </c>
      <c r="E95" s="17">
        <f t="shared" ref="E95:M95" si="41">E96</f>
        <v>0</v>
      </c>
      <c r="F95" s="17">
        <f t="shared" si="41"/>
        <v>1769710</v>
      </c>
      <c r="G95" s="17">
        <f t="shared" si="41"/>
        <v>0</v>
      </c>
      <c r="H95" s="17">
        <f t="shared" si="41"/>
        <v>0</v>
      </c>
      <c r="I95" s="17">
        <f t="shared" si="41"/>
        <v>0</v>
      </c>
      <c r="J95" s="17">
        <f t="shared" si="41"/>
        <v>0</v>
      </c>
      <c r="K95" s="17">
        <f t="shared" si="41"/>
        <v>627400</v>
      </c>
      <c r="L95" s="17">
        <f t="shared" si="41"/>
        <v>0</v>
      </c>
      <c r="M95" s="17">
        <f t="shared" si="41"/>
        <v>0</v>
      </c>
      <c r="N95" s="17">
        <f t="shared" si="37"/>
        <v>2397110</v>
      </c>
    </row>
    <row r="96" spans="1:14" ht="18" hidden="1" x14ac:dyDescent="0.35">
      <c r="A96" s="15" t="s">
        <v>25</v>
      </c>
      <c r="B96" s="15" t="s">
        <v>232</v>
      </c>
      <c r="C96" s="16" t="s">
        <v>231</v>
      </c>
      <c r="D96" s="17">
        <v>0</v>
      </c>
      <c r="E96" s="17">
        <v>0</v>
      </c>
      <c r="F96" s="17">
        <v>1769710</v>
      </c>
      <c r="G96" s="17"/>
      <c r="H96" s="17"/>
      <c r="I96" s="17"/>
      <c r="J96" s="17"/>
      <c r="K96" s="17">
        <v>627400</v>
      </c>
      <c r="L96" s="17"/>
      <c r="M96" s="17">
        <v>0</v>
      </c>
      <c r="N96" s="17">
        <f t="shared" si="37"/>
        <v>2397110</v>
      </c>
    </row>
    <row r="97" spans="1:14" s="7" customFormat="1" ht="21.75" customHeight="1" x14ac:dyDescent="0.3">
      <c r="A97" s="12" t="s">
        <v>25</v>
      </c>
      <c r="B97" s="12" t="s">
        <v>48</v>
      </c>
      <c r="C97" s="13" t="s">
        <v>9</v>
      </c>
      <c r="D97" s="14">
        <f>D98</f>
        <v>272701423.73000002</v>
      </c>
      <c r="E97" s="14">
        <f t="shared" ref="E97:M97" si="42">E98+E171</f>
        <v>2885081.2300000018</v>
      </c>
      <c r="F97" s="14">
        <f t="shared" si="42"/>
        <v>39065430.350000001</v>
      </c>
      <c r="G97" s="14">
        <f t="shared" si="42"/>
        <v>13397421.58</v>
      </c>
      <c r="H97" s="14">
        <f t="shared" si="42"/>
        <v>5242658.82</v>
      </c>
      <c r="I97" s="14">
        <f t="shared" si="42"/>
        <v>2953862.5300000003</v>
      </c>
      <c r="J97" s="14">
        <f t="shared" si="42"/>
        <v>0</v>
      </c>
      <c r="K97" s="14">
        <f t="shared" si="42"/>
        <v>8008787</v>
      </c>
      <c r="L97" s="14">
        <f t="shared" si="42"/>
        <v>374639.61</v>
      </c>
      <c r="M97" s="14">
        <f t="shared" si="42"/>
        <v>2309911.62</v>
      </c>
      <c r="N97" s="14">
        <f t="shared" si="37"/>
        <v>346939216.47000003</v>
      </c>
    </row>
    <row r="98" spans="1:14" s="7" customFormat="1" ht="39.75" customHeight="1" x14ac:dyDescent="0.3">
      <c r="A98" s="12" t="s">
        <v>25</v>
      </c>
      <c r="B98" s="12" t="s">
        <v>49</v>
      </c>
      <c r="C98" s="13" t="s">
        <v>161</v>
      </c>
      <c r="D98" s="14">
        <f t="shared" ref="D98:M98" si="43">D99+D127+D102+D161</f>
        <v>272701423.73000002</v>
      </c>
      <c r="E98" s="14">
        <f t="shared" si="43"/>
        <v>2651363.2300000018</v>
      </c>
      <c r="F98" s="14">
        <f t="shared" si="43"/>
        <v>39065430.350000001</v>
      </c>
      <c r="G98" s="14">
        <f t="shared" si="43"/>
        <v>13397421.58</v>
      </c>
      <c r="H98" s="14">
        <f t="shared" si="43"/>
        <v>5092658.82</v>
      </c>
      <c r="I98" s="14">
        <f t="shared" si="43"/>
        <v>2953862.5300000003</v>
      </c>
      <c r="J98" s="14">
        <f t="shared" si="43"/>
        <v>0</v>
      </c>
      <c r="K98" s="14">
        <f t="shared" si="43"/>
        <v>8008787</v>
      </c>
      <c r="L98" s="14">
        <f t="shared" si="43"/>
        <v>374639.61</v>
      </c>
      <c r="M98" s="14">
        <f t="shared" si="43"/>
        <v>2309911.62</v>
      </c>
      <c r="N98" s="14">
        <f t="shared" si="37"/>
        <v>346555498.47000003</v>
      </c>
    </row>
    <row r="99" spans="1:14" s="7" customFormat="1" ht="17.399999999999999" hidden="1" x14ac:dyDescent="0.3">
      <c r="A99" s="12" t="s">
        <v>25</v>
      </c>
      <c r="B99" s="12" t="s">
        <v>159</v>
      </c>
      <c r="C99" s="13" t="s">
        <v>157</v>
      </c>
      <c r="D99" s="14">
        <f t="shared" ref="D99:M100" si="44">D100</f>
        <v>104110700</v>
      </c>
      <c r="E99" s="14">
        <f t="shared" si="44"/>
        <v>0</v>
      </c>
      <c r="F99" s="14">
        <f t="shared" si="44"/>
        <v>0</v>
      </c>
      <c r="G99" s="14">
        <f t="shared" si="44"/>
        <v>0</v>
      </c>
      <c r="H99" s="14">
        <f t="shared" si="44"/>
        <v>0</v>
      </c>
      <c r="I99" s="14">
        <f t="shared" si="44"/>
        <v>0</v>
      </c>
      <c r="J99" s="14">
        <f t="shared" si="44"/>
        <v>0</v>
      </c>
      <c r="K99" s="14">
        <f t="shared" si="44"/>
        <v>0</v>
      </c>
      <c r="L99" s="14">
        <f t="shared" si="44"/>
        <v>0</v>
      </c>
      <c r="M99" s="14">
        <f t="shared" si="44"/>
        <v>0</v>
      </c>
      <c r="N99" s="14">
        <f t="shared" si="37"/>
        <v>104110700</v>
      </c>
    </row>
    <row r="100" spans="1:14" ht="22.5" hidden="1" customHeight="1" x14ac:dyDescent="0.35">
      <c r="A100" s="15" t="s">
        <v>25</v>
      </c>
      <c r="B100" s="15" t="s">
        <v>160</v>
      </c>
      <c r="C100" s="16" t="s">
        <v>17</v>
      </c>
      <c r="D100" s="17">
        <f t="shared" si="44"/>
        <v>104110700</v>
      </c>
      <c r="E100" s="17">
        <f t="shared" si="44"/>
        <v>0</v>
      </c>
      <c r="F100" s="17">
        <f t="shared" si="44"/>
        <v>0</v>
      </c>
      <c r="G100" s="17">
        <f t="shared" si="44"/>
        <v>0</v>
      </c>
      <c r="H100" s="17">
        <f t="shared" si="44"/>
        <v>0</v>
      </c>
      <c r="I100" s="17">
        <f t="shared" si="44"/>
        <v>0</v>
      </c>
      <c r="J100" s="17">
        <f t="shared" si="44"/>
        <v>0</v>
      </c>
      <c r="K100" s="17">
        <f t="shared" si="44"/>
        <v>0</v>
      </c>
      <c r="L100" s="17">
        <f t="shared" si="44"/>
        <v>0</v>
      </c>
      <c r="M100" s="17">
        <f t="shared" si="44"/>
        <v>0</v>
      </c>
      <c r="N100" s="17">
        <f t="shared" si="37"/>
        <v>104110700</v>
      </c>
    </row>
    <row r="101" spans="1:14" ht="39.75" hidden="1" customHeight="1" x14ac:dyDescent="0.35">
      <c r="A101" s="15" t="s">
        <v>25</v>
      </c>
      <c r="B101" s="15" t="s">
        <v>162</v>
      </c>
      <c r="C101" s="16" t="s">
        <v>18</v>
      </c>
      <c r="D101" s="17">
        <v>104110700</v>
      </c>
      <c r="E101" s="17">
        <v>0</v>
      </c>
      <c r="F101" s="17"/>
      <c r="G101" s="17"/>
      <c r="H101" s="17"/>
      <c r="I101" s="17"/>
      <c r="J101" s="17"/>
      <c r="K101" s="17">
        <v>0</v>
      </c>
      <c r="L101" s="17"/>
      <c r="M101" s="17"/>
      <c r="N101" s="17">
        <f t="shared" si="37"/>
        <v>104110700</v>
      </c>
    </row>
    <row r="102" spans="1:14" ht="34.799999999999997" hidden="1" x14ac:dyDescent="0.3">
      <c r="A102" s="12" t="s">
        <v>25</v>
      </c>
      <c r="B102" s="21" t="s">
        <v>163</v>
      </c>
      <c r="C102" s="22" t="s">
        <v>110</v>
      </c>
      <c r="D102" s="14">
        <f>D114+D103</f>
        <v>7611600</v>
      </c>
      <c r="E102" s="14">
        <f t="shared" ref="E102" si="45">E114+E103</f>
        <v>2124577</v>
      </c>
      <c r="F102" s="14">
        <f>F114+F103</f>
        <v>35000000</v>
      </c>
      <c r="G102" s="14">
        <f>G114+G103+G108</f>
        <v>9379600</v>
      </c>
      <c r="H102" s="14">
        <f t="shared" ref="H102:M102" si="46">H114+H103+H108+H110+H112</f>
        <v>4127230.82</v>
      </c>
      <c r="I102" s="14">
        <f t="shared" si="46"/>
        <v>1500000</v>
      </c>
      <c r="J102" s="14">
        <f t="shared" si="46"/>
        <v>0</v>
      </c>
      <c r="K102" s="14">
        <f t="shared" si="46"/>
        <v>-2.3283064365386963E-10</v>
      </c>
      <c r="L102" s="14">
        <f t="shared" si="46"/>
        <v>0</v>
      </c>
      <c r="M102" s="14">
        <f t="shared" si="46"/>
        <v>0</v>
      </c>
      <c r="N102" s="14">
        <f t="shared" si="37"/>
        <v>59743007.82</v>
      </c>
    </row>
    <row r="103" spans="1:14" ht="36" hidden="1" x14ac:dyDescent="0.35">
      <c r="A103" s="15" t="s">
        <v>25</v>
      </c>
      <c r="B103" s="19" t="s">
        <v>238</v>
      </c>
      <c r="C103" s="20" t="s">
        <v>239</v>
      </c>
      <c r="D103" s="17">
        <f>D104</f>
        <v>0</v>
      </c>
      <c r="E103" s="17">
        <f t="shared" ref="E103:M103" si="47">E104</f>
        <v>0</v>
      </c>
      <c r="F103" s="17">
        <f t="shared" si="47"/>
        <v>1544291.72</v>
      </c>
      <c r="G103" s="17">
        <f t="shared" si="47"/>
        <v>9960033.9100000001</v>
      </c>
      <c r="H103" s="17">
        <f t="shared" si="47"/>
        <v>0</v>
      </c>
      <c r="I103" s="17">
        <f t="shared" si="47"/>
        <v>0</v>
      </c>
      <c r="J103" s="17">
        <f t="shared" si="47"/>
        <v>0</v>
      </c>
      <c r="K103" s="17">
        <f t="shared" si="47"/>
        <v>1381256.14</v>
      </c>
      <c r="L103" s="17">
        <f t="shared" si="47"/>
        <v>0</v>
      </c>
      <c r="M103" s="17">
        <f t="shared" si="47"/>
        <v>0</v>
      </c>
      <c r="N103" s="17">
        <f t="shared" si="37"/>
        <v>12885581.770000001</v>
      </c>
    </row>
    <row r="104" spans="1:14" ht="36" hidden="1" x14ac:dyDescent="0.35">
      <c r="A104" s="15" t="s">
        <v>25</v>
      </c>
      <c r="B104" s="19" t="s">
        <v>240</v>
      </c>
      <c r="C104" s="20" t="s">
        <v>241</v>
      </c>
      <c r="D104" s="17">
        <f>D105</f>
        <v>0</v>
      </c>
      <c r="E104" s="17">
        <f t="shared" ref="E104:F104" si="48">E105</f>
        <v>0</v>
      </c>
      <c r="F104" s="17">
        <f t="shared" si="48"/>
        <v>1544291.72</v>
      </c>
      <c r="G104" s="17">
        <f>G105+G106</f>
        <v>9960033.9100000001</v>
      </c>
      <c r="H104" s="17">
        <f t="shared" ref="H104:J104" si="49">H105+H106</f>
        <v>0</v>
      </c>
      <c r="I104" s="17">
        <f t="shared" si="49"/>
        <v>0</v>
      </c>
      <c r="J104" s="17">
        <f t="shared" si="49"/>
        <v>0</v>
      </c>
      <c r="K104" s="17">
        <f>K105+K106+K107</f>
        <v>1381256.14</v>
      </c>
      <c r="L104" s="17">
        <f>L105+L106+L107</f>
        <v>0</v>
      </c>
      <c r="M104" s="17">
        <f>M105+M106+M107</f>
        <v>0</v>
      </c>
      <c r="N104" s="17">
        <f t="shared" si="37"/>
        <v>12885581.770000001</v>
      </c>
    </row>
    <row r="105" spans="1:14" ht="111.75" hidden="1" customHeight="1" x14ac:dyDescent="0.35">
      <c r="A105" s="15"/>
      <c r="B105" s="19"/>
      <c r="C105" s="20" t="s">
        <v>242</v>
      </c>
      <c r="D105" s="17">
        <v>0</v>
      </c>
      <c r="E105" s="17">
        <v>0</v>
      </c>
      <c r="F105" s="17">
        <v>1544291.72</v>
      </c>
      <c r="G105" s="17">
        <v>1580433.91</v>
      </c>
      <c r="H105" s="17"/>
      <c r="I105" s="17"/>
      <c r="J105" s="17"/>
      <c r="K105" s="17"/>
      <c r="L105" s="17"/>
      <c r="M105" s="17"/>
      <c r="N105" s="17">
        <f t="shared" si="37"/>
        <v>3124725.63</v>
      </c>
    </row>
    <row r="106" spans="1:14" ht="54" hidden="1" x14ac:dyDescent="0.35">
      <c r="A106" s="15"/>
      <c r="B106" s="19"/>
      <c r="C106" s="20" t="s">
        <v>243</v>
      </c>
      <c r="D106" s="17"/>
      <c r="E106" s="17"/>
      <c r="F106" s="17"/>
      <c r="G106" s="17">
        <v>8379600</v>
      </c>
      <c r="H106" s="17"/>
      <c r="I106" s="17"/>
      <c r="J106" s="17"/>
      <c r="K106" s="17"/>
      <c r="L106" s="17"/>
      <c r="M106" s="17"/>
      <c r="N106" s="17">
        <f t="shared" si="37"/>
        <v>8379600</v>
      </c>
    </row>
    <row r="107" spans="1:14" ht="90" hidden="1" x14ac:dyDescent="0.35">
      <c r="A107" s="15"/>
      <c r="B107" s="19"/>
      <c r="C107" s="20" t="s">
        <v>279</v>
      </c>
      <c r="D107" s="17"/>
      <c r="E107" s="17"/>
      <c r="F107" s="17"/>
      <c r="G107" s="17"/>
      <c r="H107" s="17"/>
      <c r="I107" s="17"/>
      <c r="J107" s="17"/>
      <c r="K107" s="17">
        <v>1381256.14</v>
      </c>
      <c r="L107" s="17"/>
      <c r="M107" s="17"/>
      <c r="N107" s="17">
        <f t="shared" si="37"/>
        <v>1381256.14</v>
      </c>
    </row>
    <row r="108" spans="1:14" ht="54" hidden="1" x14ac:dyDescent="0.35">
      <c r="A108" s="15" t="s">
        <v>25</v>
      </c>
      <c r="B108" s="19" t="s">
        <v>253</v>
      </c>
      <c r="C108" s="20" t="s">
        <v>255</v>
      </c>
      <c r="D108" s="17"/>
      <c r="E108" s="17"/>
      <c r="F108" s="17"/>
      <c r="G108" s="17">
        <f>G109</f>
        <v>1000000</v>
      </c>
      <c r="H108" s="17">
        <f t="shared" ref="H108:M108" si="50">H109</f>
        <v>0</v>
      </c>
      <c r="I108" s="17">
        <f t="shared" si="50"/>
        <v>0</v>
      </c>
      <c r="J108" s="17">
        <f t="shared" si="50"/>
        <v>0</v>
      </c>
      <c r="K108" s="17">
        <f t="shared" si="50"/>
        <v>0</v>
      </c>
      <c r="L108" s="17">
        <f t="shared" si="50"/>
        <v>0</v>
      </c>
      <c r="M108" s="17">
        <f t="shared" si="50"/>
        <v>0</v>
      </c>
      <c r="N108" s="17">
        <f t="shared" si="37"/>
        <v>1000000</v>
      </c>
    </row>
    <row r="109" spans="1:14" ht="54" hidden="1" x14ac:dyDescent="0.35">
      <c r="A109" s="15" t="s">
        <v>25</v>
      </c>
      <c r="B109" s="19" t="s">
        <v>252</v>
      </c>
      <c r="C109" s="20" t="s">
        <v>254</v>
      </c>
      <c r="D109" s="17"/>
      <c r="E109" s="17"/>
      <c r="F109" s="17"/>
      <c r="G109" s="17">
        <v>1000000</v>
      </c>
      <c r="H109" s="17"/>
      <c r="I109" s="17"/>
      <c r="J109" s="17"/>
      <c r="K109" s="17"/>
      <c r="L109" s="17"/>
      <c r="M109" s="17"/>
      <c r="N109" s="17">
        <f t="shared" si="37"/>
        <v>1000000</v>
      </c>
    </row>
    <row r="110" spans="1:14" ht="54" hidden="1" x14ac:dyDescent="0.35">
      <c r="A110" s="15" t="s">
        <v>25</v>
      </c>
      <c r="B110" s="19" t="s">
        <v>259</v>
      </c>
      <c r="C110" s="20" t="s">
        <v>260</v>
      </c>
      <c r="D110" s="17"/>
      <c r="E110" s="17"/>
      <c r="F110" s="17"/>
      <c r="G110" s="17"/>
      <c r="H110" s="17">
        <f t="shared" ref="H110:M110" si="51">H111</f>
        <v>3279630.9</v>
      </c>
      <c r="I110" s="17">
        <f t="shared" si="51"/>
        <v>0</v>
      </c>
      <c r="J110" s="17">
        <f t="shared" si="51"/>
        <v>0</v>
      </c>
      <c r="K110" s="17">
        <f t="shared" si="51"/>
        <v>0</v>
      </c>
      <c r="L110" s="17">
        <f t="shared" si="51"/>
        <v>0</v>
      </c>
      <c r="M110" s="17">
        <f t="shared" si="51"/>
        <v>0</v>
      </c>
      <c r="N110" s="17">
        <f t="shared" si="37"/>
        <v>3279630.9</v>
      </c>
    </row>
    <row r="111" spans="1:14" ht="54" hidden="1" x14ac:dyDescent="0.35">
      <c r="A111" s="15" t="s">
        <v>25</v>
      </c>
      <c r="B111" s="19" t="s">
        <v>261</v>
      </c>
      <c r="C111" s="20" t="s">
        <v>260</v>
      </c>
      <c r="D111" s="17"/>
      <c r="E111" s="17"/>
      <c r="F111" s="17"/>
      <c r="G111" s="17"/>
      <c r="H111" s="17">
        <v>3279630.9</v>
      </c>
      <c r="I111" s="17"/>
      <c r="J111" s="17"/>
      <c r="K111" s="17"/>
      <c r="L111" s="17"/>
      <c r="M111" s="17"/>
      <c r="N111" s="17">
        <f t="shared" si="37"/>
        <v>3279630.9</v>
      </c>
    </row>
    <row r="112" spans="1:14" ht="36" hidden="1" x14ac:dyDescent="0.35">
      <c r="A112" s="15" t="s">
        <v>25</v>
      </c>
      <c r="B112" s="19" t="s">
        <v>262</v>
      </c>
      <c r="C112" s="20" t="s">
        <v>264</v>
      </c>
      <c r="D112" s="17"/>
      <c r="E112" s="17"/>
      <c r="F112" s="17"/>
      <c r="G112" s="17"/>
      <c r="H112" s="17">
        <f t="shared" ref="H112:M112" si="52">H113</f>
        <v>847599.92</v>
      </c>
      <c r="I112" s="17">
        <f t="shared" si="52"/>
        <v>313495.86</v>
      </c>
      <c r="J112" s="17">
        <f t="shared" si="52"/>
        <v>0</v>
      </c>
      <c r="K112" s="17">
        <f t="shared" si="52"/>
        <v>0</v>
      </c>
      <c r="L112" s="17">
        <f t="shared" si="52"/>
        <v>0</v>
      </c>
      <c r="M112" s="17">
        <f t="shared" si="52"/>
        <v>0</v>
      </c>
      <c r="N112" s="17">
        <f t="shared" si="37"/>
        <v>1161095.78</v>
      </c>
    </row>
    <row r="113" spans="1:14" ht="36" hidden="1" x14ac:dyDescent="0.35">
      <c r="A113" s="15" t="s">
        <v>25</v>
      </c>
      <c r="B113" s="19" t="s">
        <v>263</v>
      </c>
      <c r="C113" s="20" t="s">
        <v>264</v>
      </c>
      <c r="D113" s="17"/>
      <c r="E113" s="17"/>
      <c r="F113" s="17"/>
      <c r="G113" s="17"/>
      <c r="H113" s="17">
        <v>847599.92</v>
      </c>
      <c r="I113" s="17">
        <v>313495.86</v>
      </c>
      <c r="J113" s="17"/>
      <c r="K113" s="17"/>
      <c r="L113" s="17"/>
      <c r="M113" s="17"/>
      <c r="N113" s="17">
        <f t="shared" si="37"/>
        <v>1161095.78</v>
      </c>
    </row>
    <row r="114" spans="1:14" ht="36" hidden="1" x14ac:dyDescent="0.35">
      <c r="A114" s="15" t="s">
        <v>25</v>
      </c>
      <c r="B114" s="19" t="s">
        <v>164</v>
      </c>
      <c r="C114" s="20" t="s">
        <v>151</v>
      </c>
      <c r="D114" s="17">
        <f t="shared" ref="D114:M114" si="53">D115</f>
        <v>7611600</v>
      </c>
      <c r="E114" s="17">
        <f t="shared" si="53"/>
        <v>2124577</v>
      </c>
      <c r="F114" s="17">
        <f t="shared" si="53"/>
        <v>33455708.280000001</v>
      </c>
      <c r="G114" s="17">
        <f t="shared" si="53"/>
        <v>-1580433.9099999997</v>
      </c>
      <c r="H114" s="17">
        <f t="shared" si="53"/>
        <v>0</v>
      </c>
      <c r="I114" s="17">
        <f t="shared" si="53"/>
        <v>1186504.1400000001</v>
      </c>
      <c r="J114" s="17">
        <f t="shared" si="53"/>
        <v>0</v>
      </c>
      <c r="K114" s="17">
        <f t="shared" si="53"/>
        <v>-1381256.1400000001</v>
      </c>
      <c r="L114" s="17">
        <f t="shared" si="53"/>
        <v>0</v>
      </c>
      <c r="M114" s="17">
        <f t="shared" si="53"/>
        <v>0</v>
      </c>
      <c r="N114" s="17">
        <f t="shared" si="37"/>
        <v>41416699.370000005</v>
      </c>
    </row>
    <row r="115" spans="1:14" ht="36" hidden="1" x14ac:dyDescent="0.35">
      <c r="A115" s="15" t="s">
        <v>25</v>
      </c>
      <c r="B115" s="19" t="s">
        <v>165</v>
      </c>
      <c r="C115" s="20" t="s">
        <v>21</v>
      </c>
      <c r="D115" s="17">
        <f>D116+D117+D120</f>
        <v>7611600</v>
      </c>
      <c r="E115" s="17">
        <f>E116+E117+E118+E119+E120</f>
        <v>2124577</v>
      </c>
      <c r="F115" s="17">
        <f>F116+F117+F118+F119+F120</f>
        <v>33455708.280000001</v>
      </c>
      <c r="G115" s="17">
        <f>G116+G117+G118+G119+G120+G121+G122+G123+G124</f>
        <v>-1580433.9099999997</v>
      </c>
      <c r="H115" s="17">
        <f t="shared" ref="H115" si="54">H116+H117+H118+H119+H120+H121+H122+H123+H124</f>
        <v>0</v>
      </c>
      <c r="I115" s="17">
        <f>I116+I117+I118+I119+I120+I121+I122+I123+I124+I125</f>
        <v>1186504.1400000001</v>
      </c>
      <c r="J115" s="17">
        <f>J116+J117+J118+J119+J120+J121+J122+J123+J124+J125</f>
        <v>0</v>
      </c>
      <c r="K115" s="17">
        <f>K116+K117+K118+K119+K120+K121+K122+K123+K124+K125+K126</f>
        <v>-1381256.1400000001</v>
      </c>
      <c r="L115" s="17">
        <f>L116+L117+L118+L119+L120+L121+L122+L123+L124+L125+L126</f>
        <v>0</v>
      </c>
      <c r="M115" s="17">
        <f>M116+M117+M118+M119+M120+M121+M122+M123+M124+M125+M126</f>
        <v>0</v>
      </c>
      <c r="N115" s="17">
        <f t="shared" si="37"/>
        <v>41416699.370000005</v>
      </c>
    </row>
    <row r="116" spans="1:14" ht="54" hidden="1" x14ac:dyDescent="0.35">
      <c r="A116" s="15"/>
      <c r="B116" s="19"/>
      <c r="C116" s="23" t="s">
        <v>130</v>
      </c>
      <c r="D116" s="17">
        <v>7516100</v>
      </c>
      <c r="E116" s="17">
        <v>0</v>
      </c>
      <c r="F116" s="17">
        <v>-1544291.72</v>
      </c>
      <c r="G116" s="17">
        <v>-3549140.88</v>
      </c>
      <c r="H116" s="17"/>
      <c r="I116" s="17">
        <v>-313495.86</v>
      </c>
      <c r="J116" s="17"/>
      <c r="K116" s="17">
        <v>-2109171.54</v>
      </c>
      <c r="L116" s="17"/>
      <c r="M116" s="17"/>
      <c r="N116" s="17">
        <f t="shared" si="37"/>
        <v>4.6566128730773926E-10</v>
      </c>
    </row>
    <row r="117" spans="1:14" ht="36" hidden="1" x14ac:dyDescent="0.35">
      <c r="A117" s="15"/>
      <c r="B117" s="19"/>
      <c r="C117" s="23" t="s">
        <v>139</v>
      </c>
      <c r="D117" s="17">
        <v>95500</v>
      </c>
      <c r="E117" s="17">
        <v>0</v>
      </c>
      <c r="F117" s="17"/>
      <c r="G117" s="17"/>
      <c r="H117" s="17"/>
      <c r="I117" s="17"/>
      <c r="J117" s="17"/>
      <c r="K117" s="17"/>
      <c r="L117" s="17"/>
      <c r="M117" s="17"/>
      <c r="N117" s="17">
        <f t="shared" si="37"/>
        <v>95500</v>
      </c>
    </row>
    <row r="118" spans="1:14" ht="36" hidden="1" x14ac:dyDescent="0.35">
      <c r="A118" s="15"/>
      <c r="B118" s="19"/>
      <c r="C118" s="23" t="s">
        <v>224</v>
      </c>
      <c r="D118" s="17"/>
      <c r="E118" s="17">
        <v>504577</v>
      </c>
      <c r="F118" s="17"/>
      <c r="G118" s="17"/>
      <c r="H118" s="17"/>
      <c r="I118" s="17"/>
      <c r="J118" s="17"/>
      <c r="K118" s="17"/>
      <c r="L118" s="17"/>
      <c r="M118" s="17"/>
      <c r="N118" s="17">
        <f t="shared" si="37"/>
        <v>504577</v>
      </c>
    </row>
    <row r="119" spans="1:14" ht="36" hidden="1" x14ac:dyDescent="0.35">
      <c r="A119" s="15"/>
      <c r="B119" s="19"/>
      <c r="C119" s="23" t="s">
        <v>225</v>
      </c>
      <c r="D119" s="17"/>
      <c r="E119" s="17">
        <v>1620000</v>
      </c>
      <c r="F119" s="17"/>
      <c r="G119" s="17"/>
      <c r="H119" s="17"/>
      <c r="I119" s="17"/>
      <c r="J119" s="17"/>
      <c r="K119" s="17"/>
      <c r="L119" s="17"/>
      <c r="M119" s="17"/>
      <c r="N119" s="17">
        <f t="shared" si="37"/>
        <v>1620000</v>
      </c>
    </row>
    <row r="120" spans="1:14" ht="63" hidden="1" customHeight="1" x14ac:dyDescent="0.35">
      <c r="A120" s="15"/>
      <c r="B120" s="19"/>
      <c r="C120" s="23" t="s">
        <v>233</v>
      </c>
      <c r="D120" s="17">
        <v>0</v>
      </c>
      <c r="E120" s="17">
        <v>0</v>
      </c>
      <c r="F120" s="17">
        <v>35000000</v>
      </c>
      <c r="G120" s="17"/>
      <c r="H120" s="17"/>
      <c r="I120" s="17"/>
      <c r="J120" s="17"/>
      <c r="K120" s="17"/>
      <c r="L120" s="17"/>
      <c r="M120" s="17"/>
      <c r="N120" s="17">
        <f t="shared" si="37"/>
        <v>35000000</v>
      </c>
    </row>
    <row r="121" spans="1:14" ht="63" hidden="1" customHeight="1" x14ac:dyDescent="0.35">
      <c r="A121" s="15"/>
      <c r="B121" s="19"/>
      <c r="C121" s="23" t="s">
        <v>244</v>
      </c>
      <c r="D121" s="17"/>
      <c r="E121" s="17"/>
      <c r="F121" s="17"/>
      <c r="G121" s="17">
        <v>721686.66</v>
      </c>
      <c r="H121" s="17"/>
      <c r="I121" s="17"/>
      <c r="J121" s="17"/>
      <c r="K121" s="27">
        <v>-118202.42</v>
      </c>
      <c r="L121" s="27"/>
      <c r="M121" s="27"/>
      <c r="N121" s="17">
        <f t="shared" si="37"/>
        <v>603484.24</v>
      </c>
    </row>
    <row r="122" spans="1:14" ht="63" hidden="1" customHeight="1" x14ac:dyDescent="0.35">
      <c r="A122" s="15"/>
      <c r="B122" s="19"/>
      <c r="C122" s="23" t="s">
        <v>246</v>
      </c>
      <c r="D122" s="17"/>
      <c r="E122" s="17"/>
      <c r="F122" s="17"/>
      <c r="G122" s="17">
        <v>403151.37</v>
      </c>
      <c r="H122" s="17"/>
      <c r="I122" s="17"/>
      <c r="J122" s="17"/>
      <c r="K122" s="17">
        <v>-113635.16</v>
      </c>
      <c r="L122" s="17"/>
      <c r="M122" s="17"/>
      <c r="N122" s="17">
        <f t="shared" si="37"/>
        <v>289516.20999999996</v>
      </c>
    </row>
    <row r="123" spans="1:14" ht="63" hidden="1" customHeight="1" x14ac:dyDescent="0.35">
      <c r="A123" s="15"/>
      <c r="B123" s="19"/>
      <c r="C123" s="23" t="s">
        <v>245</v>
      </c>
      <c r="D123" s="17"/>
      <c r="E123" s="17"/>
      <c r="F123" s="17"/>
      <c r="G123" s="17">
        <v>293768.94</v>
      </c>
      <c r="H123" s="17"/>
      <c r="I123" s="17"/>
      <c r="J123" s="17"/>
      <c r="K123" s="17">
        <v>-71130.34</v>
      </c>
      <c r="L123" s="17"/>
      <c r="M123" s="17"/>
      <c r="N123" s="17">
        <f t="shared" si="37"/>
        <v>222638.6</v>
      </c>
    </row>
    <row r="124" spans="1:14" ht="63" hidden="1" customHeight="1" x14ac:dyDescent="0.35">
      <c r="A124" s="15"/>
      <c r="B124" s="19"/>
      <c r="C124" s="23" t="s">
        <v>247</v>
      </c>
      <c r="D124" s="17"/>
      <c r="E124" s="17"/>
      <c r="F124" s="17"/>
      <c r="G124" s="17">
        <v>550100</v>
      </c>
      <c r="H124" s="17"/>
      <c r="I124" s="17"/>
      <c r="J124" s="17"/>
      <c r="K124" s="17"/>
      <c r="L124" s="17"/>
      <c r="M124" s="17"/>
      <c r="N124" s="17">
        <f t="shared" si="37"/>
        <v>550100</v>
      </c>
    </row>
    <row r="125" spans="1:14" ht="63" hidden="1" customHeight="1" x14ac:dyDescent="0.35">
      <c r="A125" s="15"/>
      <c r="B125" s="19"/>
      <c r="C125" s="23" t="s">
        <v>266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1500000</v>
      </c>
      <c r="J125" s="17"/>
      <c r="K125" s="17"/>
      <c r="L125" s="17"/>
      <c r="M125" s="17"/>
      <c r="N125" s="17">
        <f t="shared" si="37"/>
        <v>1500000</v>
      </c>
    </row>
    <row r="126" spans="1:14" ht="42" hidden="1" customHeight="1" x14ac:dyDescent="0.35">
      <c r="A126" s="15"/>
      <c r="B126" s="19"/>
      <c r="C126" s="23" t="s">
        <v>280</v>
      </c>
      <c r="D126" s="17"/>
      <c r="E126" s="17"/>
      <c r="F126" s="17"/>
      <c r="G126" s="17"/>
      <c r="H126" s="17"/>
      <c r="I126" s="17"/>
      <c r="J126" s="17"/>
      <c r="K126" s="17">
        <v>1030883.32</v>
      </c>
      <c r="L126" s="17"/>
      <c r="M126" s="17"/>
      <c r="N126" s="17">
        <f t="shared" si="37"/>
        <v>1030883.32</v>
      </c>
    </row>
    <row r="127" spans="1:14" s="7" customFormat="1" ht="17.399999999999999" x14ac:dyDescent="0.3">
      <c r="A127" s="12" t="s">
        <v>25</v>
      </c>
      <c r="B127" s="12" t="s">
        <v>166</v>
      </c>
      <c r="C127" s="13" t="s">
        <v>158</v>
      </c>
      <c r="D127" s="14">
        <f>D128+D157+D149+D151+D155</f>
        <v>156872000</v>
      </c>
      <c r="E127" s="14">
        <f>E128+E157+E149+E151+E155+E147</f>
        <v>-25.079999998211861</v>
      </c>
      <c r="F127" s="14">
        <f>F128+F157+F149+F151+F155+F147+F153</f>
        <v>0</v>
      </c>
      <c r="G127" s="14">
        <f>G128+G157+G149+G151+G155+G147+G153</f>
        <v>0</v>
      </c>
      <c r="H127" s="14">
        <f t="shared" ref="H127:M127" si="55">H128+H157+H149+H151+H155+H147+H153</f>
        <v>0</v>
      </c>
      <c r="I127" s="14">
        <f t="shared" si="55"/>
        <v>1065122</v>
      </c>
      <c r="J127" s="14">
        <f t="shared" si="55"/>
        <v>0</v>
      </c>
      <c r="K127" s="14">
        <f t="shared" si="55"/>
        <v>8169126</v>
      </c>
      <c r="L127" s="14">
        <f t="shared" si="55"/>
        <v>352200</v>
      </c>
      <c r="M127" s="14">
        <f t="shared" si="55"/>
        <v>2734800</v>
      </c>
      <c r="N127" s="14">
        <f t="shared" si="37"/>
        <v>169193222.92000002</v>
      </c>
    </row>
    <row r="128" spans="1:14" ht="42.75" customHeight="1" x14ac:dyDescent="0.35">
      <c r="A128" s="15" t="s">
        <v>25</v>
      </c>
      <c r="B128" s="15" t="s">
        <v>167</v>
      </c>
      <c r="C128" s="16" t="s">
        <v>67</v>
      </c>
      <c r="D128" s="17">
        <f>D129</f>
        <v>152936300</v>
      </c>
      <c r="E128" s="17">
        <f>E129</f>
        <v>-10012370</v>
      </c>
      <c r="F128" s="17">
        <f>F129</f>
        <v>-54830</v>
      </c>
      <c r="G128" s="17">
        <f>G129</f>
        <v>0</v>
      </c>
      <c r="H128" s="17">
        <f t="shared" ref="H128:I128" si="56">H129</f>
        <v>0</v>
      </c>
      <c r="I128" s="17">
        <f t="shared" si="56"/>
        <v>10500</v>
      </c>
      <c r="J128" s="17">
        <f>J129</f>
        <v>0</v>
      </c>
      <c r="K128" s="17">
        <f>K129</f>
        <v>8143800</v>
      </c>
      <c r="L128" s="17">
        <f>L129</f>
        <v>352200</v>
      </c>
      <c r="M128" s="17">
        <f>M129</f>
        <v>2734800</v>
      </c>
      <c r="N128" s="17">
        <f t="shared" si="37"/>
        <v>154110400</v>
      </c>
    </row>
    <row r="129" spans="1:14" ht="45" customHeight="1" x14ac:dyDescent="0.35">
      <c r="A129" s="15" t="s">
        <v>25</v>
      </c>
      <c r="B129" s="15" t="s">
        <v>168</v>
      </c>
      <c r="C129" s="16" t="s">
        <v>22</v>
      </c>
      <c r="D129" s="17">
        <f>D131+D132+D133+D134+D135+D136+D137+D138+D139+D140+D141+D142+D143+D144+D145</f>
        <v>152936300</v>
      </c>
      <c r="E129" s="17">
        <f>E131+E132+E133+E134+E135+E136+E137+E138+E139+E140+E141+E142+E143+E144+E145</f>
        <v>-10012370</v>
      </c>
      <c r="F129" s="17">
        <f>F131+F132+F133+F134+F135+F136+F137+F138+F139+F140+F141+F142+F143+F144+F145</f>
        <v>-54830</v>
      </c>
      <c r="G129" s="17">
        <f>G131+G132+G133+G134+G135+G136+G137+G138+G139+G140+G141+G142+G143+G144+G145</f>
        <v>0</v>
      </c>
      <c r="H129" s="17">
        <f t="shared" ref="H129" si="57">H131+H132+H133+H134+H135+H136+H137+H138+H139+H140+H141+H142+H143+H144+H145</f>
        <v>0</v>
      </c>
      <c r="I129" s="17">
        <f>I131+I132+I133+I134+I135+I136+I137+I138+I139+I140+I141+I142+I143+I144+I145+I146</f>
        <v>10500</v>
      </c>
      <c r="J129" s="17">
        <f>J131+J132+J133+J134+J135+J136+J137+J138+J139+J140+J141+J142+J143+J144+J145+J146</f>
        <v>0</v>
      </c>
      <c r="K129" s="17">
        <f>K131+K132+K133+K134+K135+K136+K137+K138+K139+K140+K141+K142+K143+K144+K145+K146</f>
        <v>8143800</v>
      </c>
      <c r="L129" s="17">
        <f>L131+L132+L133+L134+L135+L136+L137+L138+L139+L140+L141+L142+L143+L144+L145+L146</f>
        <v>352200</v>
      </c>
      <c r="M129" s="17">
        <f>M131+M132+M133+M134+M135+M136+M137+M138+M139+M140+M141+M142+M143+M144+M145+M146</f>
        <v>2734800</v>
      </c>
      <c r="N129" s="17">
        <f t="shared" si="37"/>
        <v>154110400</v>
      </c>
    </row>
    <row r="130" spans="1:14" ht="18" x14ac:dyDescent="0.35">
      <c r="A130" s="15"/>
      <c r="B130" s="15"/>
      <c r="C130" s="16" t="s">
        <v>54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</row>
    <row r="131" spans="1:14" ht="42" customHeight="1" x14ac:dyDescent="0.35">
      <c r="A131" s="15"/>
      <c r="B131" s="15"/>
      <c r="C131" s="16" t="s">
        <v>210</v>
      </c>
      <c r="D131" s="17">
        <v>134514700</v>
      </c>
      <c r="E131" s="17">
        <v>0</v>
      </c>
      <c r="F131" s="17"/>
      <c r="G131" s="17"/>
      <c r="H131" s="17"/>
      <c r="I131" s="17"/>
      <c r="J131" s="17"/>
      <c r="K131" s="17">
        <v>8143500</v>
      </c>
      <c r="L131" s="17"/>
      <c r="M131" s="17">
        <v>2734800</v>
      </c>
      <c r="N131" s="17">
        <f t="shared" si="37"/>
        <v>145393000</v>
      </c>
    </row>
    <row r="132" spans="1:14" ht="103.5" hidden="1" customHeight="1" x14ac:dyDescent="0.35">
      <c r="A132" s="15"/>
      <c r="B132" s="15"/>
      <c r="C132" s="16" t="s">
        <v>155</v>
      </c>
      <c r="D132" s="17">
        <v>4638600</v>
      </c>
      <c r="E132" s="17">
        <v>0</v>
      </c>
      <c r="F132" s="17"/>
      <c r="G132" s="17"/>
      <c r="H132" s="17"/>
      <c r="I132" s="17"/>
      <c r="J132" s="17"/>
      <c r="K132" s="17"/>
      <c r="L132" s="17">
        <v>352200</v>
      </c>
      <c r="M132" s="17"/>
      <c r="N132" s="17">
        <f t="shared" si="37"/>
        <v>4990800</v>
      </c>
    </row>
    <row r="133" spans="1:14" ht="99.75" hidden="1" customHeight="1" x14ac:dyDescent="0.35">
      <c r="A133" s="15"/>
      <c r="B133" s="15"/>
      <c r="C133" s="16" t="s">
        <v>146</v>
      </c>
      <c r="D133" s="17">
        <v>261100</v>
      </c>
      <c r="E133" s="17">
        <v>0</v>
      </c>
      <c r="F133" s="17"/>
      <c r="G133" s="17"/>
      <c r="H133" s="17"/>
      <c r="I133" s="17"/>
      <c r="J133" s="17"/>
      <c r="K133" s="17"/>
      <c r="L133" s="17">
        <v>0</v>
      </c>
      <c r="M133" s="17"/>
      <c r="N133" s="17">
        <f t="shared" si="37"/>
        <v>261100</v>
      </c>
    </row>
    <row r="134" spans="1:14" ht="84.75" hidden="1" customHeight="1" x14ac:dyDescent="0.35">
      <c r="A134" s="15"/>
      <c r="B134" s="15"/>
      <c r="C134" s="16" t="s">
        <v>156</v>
      </c>
      <c r="D134" s="17">
        <v>600</v>
      </c>
      <c r="E134" s="17">
        <v>0</v>
      </c>
      <c r="F134" s="17"/>
      <c r="G134" s="17"/>
      <c r="H134" s="17"/>
      <c r="I134" s="17"/>
      <c r="J134" s="17"/>
      <c r="K134" s="17"/>
      <c r="L134" s="17"/>
      <c r="M134" s="17"/>
      <c r="N134" s="17">
        <f t="shared" si="37"/>
        <v>600</v>
      </c>
    </row>
    <row r="135" spans="1:14" ht="40.5" hidden="1" customHeight="1" x14ac:dyDescent="0.35">
      <c r="A135" s="15"/>
      <c r="B135" s="15"/>
      <c r="C135" s="16" t="s">
        <v>107</v>
      </c>
      <c r="D135" s="17">
        <v>755200</v>
      </c>
      <c r="E135" s="17">
        <v>0</v>
      </c>
      <c r="F135" s="17"/>
      <c r="G135" s="17"/>
      <c r="H135" s="17"/>
      <c r="I135" s="17"/>
      <c r="J135" s="17"/>
      <c r="K135" s="17"/>
      <c r="L135" s="17"/>
      <c r="M135" s="17"/>
      <c r="N135" s="17">
        <f t="shared" si="37"/>
        <v>755200</v>
      </c>
    </row>
    <row r="136" spans="1:14" ht="25.5" hidden="1" customHeight="1" x14ac:dyDescent="0.35">
      <c r="A136" s="15"/>
      <c r="B136" s="15"/>
      <c r="C136" s="16" t="s">
        <v>187</v>
      </c>
      <c r="D136" s="17">
        <v>1850300</v>
      </c>
      <c r="E136" s="17">
        <v>0</v>
      </c>
      <c r="F136" s="17"/>
      <c r="G136" s="17"/>
      <c r="H136" s="17"/>
      <c r="I136" s="17"/>
      <c r="J136" s="17"/>
      <c r="K136" s="17"/>
      <c r="L136" s="17"/>
      <c r="M136" s="17"/>
      <c r="N136" s="17">
        <f t="shared" si="37"/>
        <v>1850300</v>
      </c>
    </row>
    <row r="137" spans="1:14" ht="60" hidden="1" customHeight="1" x14ac:dyDescent="0.35">
      <c r="A137" s="15"/>
      <c r="B137" s="15"/>
      <c r="C137" s="23" t="s">
        <v>108</v>
      </c>
      <c r="D137" s="17">
        <v>181500</v>
      </c>
      <c r="E137" s="17">
        <v>0</v>
      </c>
      <c r="F137" s="17"/>
      <c r="G137" s="17"/>
      <c r="H137" s="17"/>
      <c r="I137" s="17"/>
      <c r="J137" s="17"/>
      <c r="K137" s="17"/>
      <c r="L137" s="17"/>
      <c r="M137" s="17"/>
      <c r="N137" s="17">
        <f t="shared" si="37"/>
        <v>181500</v>
      </c>
    </row>
    <row r="138" spans="1:14" ht="36" hidden="1" x14ac:dyDescent="0.35">
      <c r="A138" s="15"/>
      <c r="B138" s="15"/>
      <c r="C138" s="16" t="s">
        <v>109</v>
      </c>
      <c r="D138" s="17">
        <v>2100</v>
      </c>
      <c r="E138" s="17">
        <v>0</v>
      </c>
      <c r="F138" s="17"/>
      <c r="G138" s="17"/>
      <c r="H138" s="17"/>
      <c r="I138" s="17"/>
      <c r="J138" s="17"/>
      <c r="K138" s="17"/>
      <c r="L138" s="17"/>
      <c r="M138" s="17"/>
      <c r="N138" s="17">
        <f t="shared" si="37"/>
        <v>2100</v>
      </c>
    </row>
    <row r="139" spans="1:14" ht="36" hidden="1" x14ac:dyDescent="0.35">
      <c r="A139" s="15"/>
      <c r="B139" s="15"/>
      <c r="C139" s="16" t="s">
        <v>152</v>
      </c>
      <c r="D139" s="17">
        <v>43700</v>
      </c>
      <c r="E139" s="17">
        <v>0</v>
      </c>
      <c r="F139" s="17"/>
      <c r="G139" s="17"/>
      <c r="H139" s="17"/>
      <c r="I139" s="17"/>
      <c r="J139" s="17"/>
      <c r="K139" s="17"/>
      <c r="L139" s="17"/>
      <c r="M139" s="17"/>
      <c r="N139" s="17">
        <f t="shared" si="37"/>
        <v>43700</v>
      </c>
    </row>
    <row r="140" spans="1:14" s="28" customFormat="1" ht="36" hidden="1" x14ac:dyDescent="0.35">
      <c r="A140" s="25"/>
      <c r="B140" s="25"/>
      <c r="C140" s="26" t="s">
        <v>211</v>
      </c>
      <c r="D140" s="27">
        <v>54000</v>
      </c>
      <c r="E140" s="27">
        <v>30</v>
      </c>
      <c r="F140" s="27">
        <v>-54030</v>
      </c>
      <c r="G140" s="27"/>
      <c r="H140" s="27"/>
      <c r="I140" s="27"/>
      <c r="J140" s="27"/>
      <c r="K140" s="27"/>
      <c r="L140" s="27"/>
      <c r="M140" s="27"/>
      <c r="N140" s="17">
        <f t="shared" si="37"/>
        <v>0</v>
      </c>
    </row>
    <row r="141" spans="1:14" s="28" customFormat="1" ht="54" hidden="1" x14ac:dyDescent="0.35">
      <c r="A141" s="25"/>
      <c r="B141" s="25"/>
      <c r="C141" s="26" t="s">
        <v>212</v>
      </c>
      <c r="D141" s="27">
        <v>800</v>
      </c>
      <c r="E141" s="27">
        <v>0</v>
      </c>
      <c r="F141" s="27">
        <v>-800</v>
      </c>
      <c r="G141" s="27"/>
      <c r="H141" s="27"/>
      <c r="I141" s="27"/>
      <c r="J141" s="27"/>
      <c r="K141" s="27"/>
      <c r="L141" s="27"/>
      <c r="M141" s="27"/>
      <c r="N141" s="17">
        <f t="shared" si="37"/>
        <v>0</v>
      </c>
    </row>
    <row r="142" spans="1:14" ht="36" hidden="1" x14ac:dyDescent="0.35">
      <c r="A142" s="15"/>
      <c r="B142" s="15"/>
      <c r="C142" s="16" t="s">
        <v>188</v>
      </c>
      <c r="D142" s="17">
        <v>502200</v>
      </c>
      <c r="E142" s="17">
        <v>0</v>
      </c>
      <c r="F142" s="17"/>
      <c r="G142" s="17"/>
      <c r="H142" s="17"/>
      <c r="I142" s="17"/>
      <c r="J142" s="17"/>
      <c r="K142" s="17"/>
      <c r="L142" s="17"/>
      <c r="M142" s="17"/>
      <c r="N142" s="17">
        <f t="shared" si="37"/>
        <v>502200</v>
      </c>
    </row>
    <row r="143" spans="1:14" ht="63.75" hidden="1" customHeight="1" x14ac:dyDescent="0.35">
      <c r="A143" s="15"/>
      <c r="B143" s="15"/>
      <c r="C143" s="16" t="s">
        <v>189</v>
      </c>
      <c r="D143" s="17">
        <v>9400</v>
      </c>
      <c r="E143" s="17">
        <v>0</v>
      </c>
      <c r="F143" s="17"/>
      <c r="G143" s="17"/>
      <c r="H143" s="17"/>
      <c r="I143" s="17"/>
      <c r="J143" s="17"/>
      <c r="K143" s="17"/>
      <c r="L143" s="17"/>
      <c r="M143" s="17"/>
      <c r="N143" s="17">
        <f t="shared" si="37"/>
        <v>9400</v>
      </c>
    </row>
    <row r="144" spans="1:14" ht="100.5" hidden="1" customHeight="1" x14ac:dyDescent="0.35">
      <c r="A144" s="15"/>
      <c r="B144" s="15"/>
      <c r="C144" s="16" t="s">
        <v>195</v>
      </c>
      <c r="D144" s="17">
        <v>10012400</v>
      </c>
      <c r="E144" s="17">
        <v>-10012400</v>
      </c>
      <c r="F144" s="17"/>
      <c r="G144" s="17"/>
      <c r="H144" s="17"/>
      <c r="I144" s="17"/>
      <c r="J144" s="17"/>
      <c r="K144" s="17"/>
      <c r="L144" s="17"/>
      <c r="M144" s="17"/>
      <c r="N144" s="17">
        <f t="shared" si="37"/>
        <v>0</v>
      </c>
    </row>
    <row r="145" spans="1:14" ht="72" hidden="1" x14ac:dyDescent="0.35">
      <c r="A145" s="15"/>
      <c r="B145" s="15"/>
      <c r="C145" s="16" t="s">
        <v>196</v>
      </c>
      <c r="D145" s="17">
        <v>109700</v>
      </c>
      <c r="E145" s="17">
        <v>0</v>
      </c>
      <c r="F145" s="17"/>
      <c r="G145" s="17"/>
      <c r="H145" s="17"/>
      <c r="I145" s="17"/>
      <c r="J145" s="17"/>
      <c r="K145" s="17"/>
      <c r="L145" s="17"/>
      <c r="M145" s="17"/>
      <c r="N145" s="17">
        <f t="shared" si="37"/>
        <v>109700</v>
      </c>
    </row>
    <row r="146" spans="1:14" ht="72" hidden="1" x14ac:dyDescent="0.35">
      <c r="A146" s="15"/>
      <c r="B146" s="15"/>
      <c r="C146" s="16" t="s">
        <v>267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10500</v>
      </c>
      <c r="J146" s="17"/>
      <c r="K146" s="17">
        <v>300</v>
      </c>
      <c r="L146" s="17"/>
      <c r="M146" s="17"/>
      <c r="N146" s="17">
        <f t="shared" si="37"/>
        <v>10800</v>
      </c>
    </row>
    <row r="147" spans="1:14" ht="72" hidden="1" x14ac:dyDescent="0.35">
      <c r="A147" s="15" t="s">
        <v>25</v>
      </c>
      <c r="B147" s="15" t="s">
        <v>205</v>
      </c>
      <c r="C147" s="16" t="s">
        <v>206</v>
      </c>
      <c r="D147" s="17">
        <f>D148</f>
        <v>0</v>
      </c>
      <c r="E147" s="17">
        <f>E148</f>
        <v>10012368.960000001</v>
      </c>
      <c r="F147" s="17">
        <f>F148</f>
        <v>0</v>
      </c>
      <c r="G147" s="17">
        <f>G148</f>
        <v>0</v>
      </c>
      <c r="H147" s="17">
        <f t="shared" ref="H147:M147" si="58">H148</f>
        <v>0</v>
      </c>
      <c r="I147" s="17">
        <f t="shared" si="58"/>
        <v>0</v>
      </c>
      <c r="J147" s="17">
        <f t="shared" si="58"/>
        <v>0</v>
      </c>
      <c r="K147" s="17">
        <f t="shared" si="58"/>
        <v>0</v>
      </c>
      <c r="L147" s="17">
        <f t="shared" si="58"/>
        <v>0</v>
      </c>
      <c r="M147" s="17">
        <f t="shared" si="58"/>
        <v>0</v>
      </c>
      <c r="N147" s="17">
        <f t="shared" si="37"/>
        <v>10012368.960000001</v>
      </c>
    </row>
    <row r="148" spans="1:14" ht="72" hidden="1" x14ac:dyDescent="0.35">
      <c r="A148" s="15" t="s">
        <v>25</v>
      </c>
      <c r="B148" s="15" t="s">
        <v>207</v>
      </c>
      <c r="C148" s="16" t="s">
        <v>208</v>
      </c>
      <c r="D148" s="17">
        <v>0</v>
      </c>
      <c r="E148" s="17">
        <v>10012368.960000001</v>
      </c>
      <c r="F148" s="17"/>
      <c r="G148" s="17"/>
      <c r="H148" s="17"/>
      <c r="I148" s="17"/>
      <c r="J148" s="17"/>
      <c r="K148" s="17"/>
      <c r="L148" s="17"/>
      <c r="M148" s="17"/>
      <c r="N148" s="17">
        <f t="shared" si="37"/>
        <v>10012368.960000001</v>
      </c>
    </row>
    <row r="149" spans="1:14" ht="54" hidden="1" x14ac:dyDescent="0.35">
      <c r="A149" s="15" t="s">
        <v>25</v>
      </c>
      <c r="B149" s="15" t="s">
        <v>191</v>
      </c>
      <c r="C149" s="16" t="s">
        <v>190</v>
      </c>
      <c r="D149" s="17">
        <f>D150</f>
        <v>4700</v>
      </c>
      <c r="E149" s="17">
        <f>E150</f>
        <v>0</v>
      </c>
      <c r="F149" s="17">
        <f>F150</f>
        <v>0</v>
      </c>
      <c r="G149" s="17">
        <f>G150</f>
        <v>0</v>
      </c>
      <c r="H149" s="17">
        <f t="shared" ref="H149:M149" si="59">H150</f>
        <v>0</v>
      </c>
      <c r="I149" s="17">
        <f t="shared" si="59"/>
        <v>0</v>
      </c>
      <c r="J149" s="17">
        <f t="shared" si="59"/>
        <v>0</v>
      </c>
      <c r="K149" s="17">
        <f t="shared" si="59"/>
        <v>0</v>
      </c>
      <c r="L149" s="17">
        <f t="shared" si="59"/>
        <v>0</v>
      </c>
      <c r="M149" s="17">
        <f t="shared" si="59"/>
        <v>0</v>
      </c>
      <c r="N149" s="17">
        <f t="shared" si="37"/>
        <v>4700</v>
      </c>
    </row>
    <row r="150" spans="1:14" ht="72" hidden="1" x14ac:dyDescent="0.35">
      <c r="A150" s="15" t="s">
        <v>25</v>
      </c>
      <c r="B150" s="15" t="s">
        <v>192</v>
      </c>
      <c r="C150" s="16" t="s">
        <v>193</v>
      </c>
      <c r="D150" s="17">
        <v>4700</v>
      </c>
      <c r="E150" s="17">
        <v>0</v>
      </c>
      <c r="F150" s="17"/>
      <c r="G150" s="17"/>
      <c r="H150" s="17"/>
      <c r="I150" s="17"/>
      <c r="J150" s="17"/>
      <c r="K150" s="17"/>
      <c r="L150" s="17"/>
      <c r="M150" s="17"/>
      <c r="N150" s="17">
        <f t="shared" ref="N150:N175" si="60">D150+E150+F150+G150+H150+I150+J150+K150+L150+M150</f>
        <v>4700</v>
      </c>
    </row>
    <row r="151" spans="1:14" ht="108" hidden="1" x14ac:dyDescent="0.35">
      <c r="A151" s="15" t="s">
        <v>25</v>
      </c>
      <c r="B151" s="15" t="s">
        <v>197</v>
      </c>
      <c r="C151" s="16" t="s">
        <v>199</v>
      </c>
      <c r="D151" s="17">
        <f>D152</f>
        <v>2603200</v>
      </c>
      <c r="E151" s="17">
        <f>E152</f>
        <v>0</v>
      </c>
      <c r="F151" s="17">
        <f>F152</f>
        <v>0</v>
      </c>
      <c r="G151" s="17">
        <f>G152</f>
        <v>0</v>
      </c>
      <c r="H151" s="17">
        <f t="shared" ref="H151:M151" si="61">H152</f>
        <v>0</v>
      </c>
      <c r="I151" s="17">
        <f t="shared" si="61"/>
        <v>-40</v>
      </c>
      <c r="J151" s="17">
        <f t="shared" si="61"/>
        <v>0</v>
      </c>
      <c r="K151" s="17">
        <f t="shared" si="61"/>
        <v>0</v>
      </c>
      <c r="L151" s="17">
        <f t="shared" si="61"/>
        <v>0</v>
      </c>
      <c r="M151" s="17">
        <f t="shared" si="61"/>
        <v>0</v>
      </c>
      <c r="N151" s="17">
        <f t="shared" si="60"/>
        <v>2603160</v>
      </c>
    </row>
    <row r="152" spans="1:14" ht="108" hidden="1" x14ac:dyDescent="0.35">
      <c r="A152" s="15" t="s">
        <v>25</v>
      </c>
      <c r="B152" s="15" t="s">
        <v>198</v>
      </c>
      <c r="C152" s="16" t="s">
        <v>200</v>
      </c>
      <c r="D152" s="17">
        <v>2603200</v>
      </c>
      <c r="E152" s="17">
        <v>0</v>
      </c>
      <c r="F152" s="17"/>
      <c r="G152" s="17"/>
      <c r="H152" s="17"/>
      <c r="I152" s="17">
        <v>-40</v>
      </c>
      <c r="J152" s="17"/>
      <c r="K152" s="17"/>
      <c r="L152" s="17"/>
      <c r="M152" s="17"/>
      <c r="N152" s="17">
        <f t="shared" si="60"/>
        <v>2603160</v>
      </c>
    </row>
    <row r="153" spans="1:14" ht="54" hidden="1" x14ac:dyDescent="0.35">
      <c r="A153" s="15" t="s">
        <v>25</v>
      </c>
      <c r="B153" s="15" t="s">
        <v>237</v>
      </c>
      <c r="C153" s="16" t="s">
        <v>236</v>
      </c>
      <c r="D153" s="17">
        <f>D154</f>
        <v>0</v>
      </c>
      <c r="E153" s="17">
        <f t="shared" ref="E153:M153" si="62">E154</f>
        <v>0</v>
      </c>
      <c r="F153" s="17">
        <f t="shared" si="62"/>
        <v>54830</v>
      </c>
      <c r="G153" s="17">
        <f t="shared" si="62"/>
        <v>0</v>
      </c>
      <c r="H153" s="17">
        <f t="shared" si="62"/>
        <v>0</v>
      </c>
      <c r="I153" s="17">
        <f t="shared" si="62"/>
        <v>0</v>
      </c>
      <c r="J153" s="17">
        <f t="shared" si="62"/>
        <v>0</v>
      </c>
      <c r="K153" s="17">
        <f t="shared" si="62"/>
        <v>0</v>
      </c>
      <c r="L153" s="17">
        <f t="shared" si="62"/>
        <v>0</v>
      </c>
      <c r="M153" s="17">
        <f t="shared" si="62"/>
        <v>0</v>
      </c>
      <c r="N153" s="17">
        <f t="shared" si="60"/>
        <v>54830</v>
      </c>
    </row>
    <row r="154" spans="1:14" ht="54" hidden="1" x14ac:dyDescent="0.35">
      <c r="A154" s="15" t="s">
        <v>25</v>
      </c>
      <c r="B154" s="15" t="s">
        <v>234</v>
      </c>
      <c r="C154" s="16" t="s">
        <v>235</v>
      </c>
      <c r="D154" s="17">
        <v>0</v>
      </c>
      <c r="E154" s="17">
        <v>0</v>
      </c>
      <c r="F154" s="17">
        <v>54830</v>
      </c>
      <c r="G154" s="17"/>
      <c r="H154" s="17"/>
      <c r="I154" s="17"/>
      <c r="J154" s="17"/>
      <c r="K154" s="17"/>
      <c r="L154" s="17"/>
      <c r="M154" s="17"/>
      <c r="N154" s="17">
        <f t="shared" si="60"/>
        <v>54830</v>
      </c>
    </row>
    <row r="155" spans="1:14" ht="36" hidden="1" x14ac:dyDescent="0.35">
      <c r="A155" s="15" t="s">
        <v>25</v>
      </c>
      <c r="B155" s="15" t="s">
        <v>203</v>
      </c>
      <c r="C155" s="24" t="s">
        <v>201</v>
      </c>
      <c r="D155" s="17">
        <f>D156</f>
        <v>1238600</v>
      </c>
      <c r="E155" s="17">
        <f>E156</f>
        <v>0</v>
      </c>
      <c r="F155" s="17">
        <f>F156</f>
        <v>0</v>
      </c>
      <c r="G155" s="17">
        <f>G156</f>
        <v>0</v>
      </c>
      <c r="H155" s="17">
        <f t="shared" ref="H155:M155" si="63">H156</f>
        <v>0</v>
      </c>
      <c r="I155" s="17">
        <f t="shared" si="63"/>
        <v>0</v>
      </c>
      <c r="J155" s="17">
        <f t="shared" si="63"/>
        <v>0</v>
      </c>
      <c r="K155" s="17">
        <f t="shared" si="63"/>
        <v>0</v>
      </c>
      <c r="L155" s="17">
        <f t="shared" si="63"/>
        <v>0</v>
      </c>
      <c r="M155" s="17">
        <f t="shared" si="63"/>
        <v>0</v>
      </c>
      <c r="N155" s="17">
        <f t="shared" si="60"/>
        <v>1238600</v>
      </c>
    </row>
    <row r="156" spans="1:14" ht="36" hidden="1" x14ac:dyDescent="0.35">
      <c r="A156" s="15" t="s">
        <v>25</v>
      </c>
      <c r="B156" s="15" t="s">
        <v>204</v>
      </c>
      <c r="C156" s="24" t="s">
        <v>202</v>
      </c>
      <c r="D156" s="17">
        <v>1238600</v>
      </c>
      <c r="E156" s="17">
        <v>0</v>
      </c>
      <c r="F156" s="17"/>
      <c r="G156" s="17"/>
      <c r="H156" s="17"/>
      <c r="I156" s="17"/>
      <c r="J156" s="17"/>
      <c r="K156" s="17"/>
      <c r="L156" s="17"/>
      <c r="M156" s="17"/>
      <c r="N156" s="17">
        <f t="shared" si="60"/>
        <v>1238600</v>
      </c>
    </row>
    <row r="157" spans="1:14" ht="18" hidden="1" x14ac:dyDescent="0.35">
      <c r="A157" s="15" t="s">
        <v>25</v>
      </c>
      <c r="B157" s="15" t="s">
        <v>169</v>
      </c>
      <c r="C157" s="16" t="s">
        <v>131</v>
      </c>
      <c r="D157" s="17">
        <f t="shared" ref="D157:H158" si="64">D158</f>
        <v>89200</v>
      </c>
      <c r="E157" s="17">
        <f t="shared" si="64"/>
        <v>-24.04</v>
      </c>
      <c r="F157" s="17">
        <f t="shared" si="64"/>
        <v>0</v>
      </c>
      <c r="G157" s="17">
        <f t="shared" si="64"/>
        <v>0</v>
      </c>
      <c r="H157" s="17">
        <f t="shared" si="64"/>
        <v>0</v>
      </c>
      <c r="I157" s="17">
        <f>I158</f>
        <v>1054662</v>
      </c>
      <c r="J157" s="17">
        <f t="shared" ref="J157:M157" si="65">J158</f>
        <v>0</v>
      </c>
      <c r="K157" s="17">
        <f t="shared" si="65"/>
        <v>25326</v>
      </c>
      <c r="L157" s="17">
        <f t="shared" si="65"/>
        <v>0</v>
      </c>
      <c r="M157" s="17">
        <f t="shared" si="65"/>
        <v>0</v>
      </c>
      <c r="N157" s="17">
        <f t="shared" si="60"/>
        <v>1169163.96</v>
      </c>
    </row>
    <row r="158" spans="1:14" ht="18" hidden="1" x14ac:dyDescent="0.35">
      <c r="A158" s="15" t="s">
        <v>25</v>
      </c>
      <c r="B158" s="15" t="s">
        <v>170</v>
      </c>
      <c r="C158" s="16" t="s">
        <v>132</v>
      </c>
      <c r="D158" s="17">
        <f t="shared" si="64"/>
        <v>89200</v>
      </c>
      <c r="E158" s="17">
        <f t="shared" si="64"/>
        <v>-24.04</v>
      </c>
      <c r="F158" s="17">
        <f t="shared" si="64"/>
        <v>0</v>
      </c>
      <c r="G158" s="17">
        <f t="shared" si="64"/>
        <v>0</v>
      </c>
      <c r="H158" s="17">
        <f t="shared" si="64"/>
        <v>0</v>
      </c>
      <c r="I158" s="17">
        <f>I159+I160</f>
        <v>1054662</v>
      </c>
      <c r="J158" s="17">
        <f t="shared" ref="J158:M158" si="66">J159+J160</f>
        <v>0</v>
      </c>
      <c r="K158" s="17">
        <f t="shared" si="66"/>
        <v>25326</v>
      </c>
      <c r="L158" s="17">
        <f t="shared" si="66"/>
        <v>0</v>
      </c>
      <c r="M158" s="17">
        <f t="shared" si="66"/>
        <v>0</v>
      </c>
      <c r="N158" s="17">
        <f t="shared" si="60"/>
        <v>1169163.96</v>
      </c>
    </row>
    <row r="159" spans="1:14" ht="62.25" hidden="1" customHeight="1" x14ac:dyDescent="0.35">
      <c r="A159" s="15"/>
      <c r="B159" s="15"/>
      <c r="C159" s="16" t="s">
        <v>194</v>
      </c>
      <c r="D159" s="17">
        <v>89200</v>
      </c>
      <c r="E159" s="17">
        <v>-24.04</v>
      </c>
      <c r="F159" s="17"/>
      <c r="G159" s="17"/>
      <c r="H159" s="17"/>
      <c r="I159" s="17"/>
      <c r="J159" s="17"/>
      <c r="K159" s="17"/>
      <c r="L159" s="17"/>
      <c r="M159" s="17"/>
      <c r="N159" s="17">
        <f t="shared" si="60"/>
        <v>89175.96</v>
      </c>
    </row>
    <row r="160" spans="1:14" ht="62.25" hidden="1" customHeight="1" x14ac:dyDescent="0.35">
      <c r="A160" s="15"/>
      <c r="B160" s="15"/>
      <c r="C160" s="16" t="s">
        <v>268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1054662</v>
      </c>
      <c r="J160" s="17"/>
      <c r="K160" s="17">
        <v>25326</v>
      </c>
      <c r="L160" s="17"/>
      <c r="M160" s="17"/>
      <c r="N160" s="17">
        <f t="shared" si="60"/>
        <v>1079988</v>
      </c>
    </row>
    <row r="161" spans="1:14" s="7" customFormat="1" ht="22.5" customHeight="1" x14ac:dyDescent="0.3">
      <c r="A161" s="12" t="s">
        <v>25</v>
      </c>
      <c r="B161" s="21" t="s">
        <v>171</v>
      </c>
      <c r="C161" s="22" t="s">
        <v>66</v>
      </c>
      <c r="D161" s="14">
        <f t="shared" ref="D161:F162" si="67">D162</f>
        <v>4107123.73</v>
      </c>
      <c r="E161" s="14">
        <f t="shared" si="67"/>
        <v>526811.31000000006</v>
      </c>
      <c r="F161" s="14">
        <f t="shared" si="67"/>
        <v>4065430.35</v>
      </c>
      <c r="G161" s="14">
        <f t="shared" ref="G161:M161" si="68">G162+G164</f>
        <v>4017821.58</v>
      </c>
      <c r="H161" s="14">
        <f t="shared" si="68"/>
        <v>965428</v>
      </c>
      <c r="I161" s="14">
        <f t="shared" si="68"/>
        <v>388740.53</v>
      </c>
      <c r="J161" s="14">
        <f t="shared" si="68"/>
        <v>0</v>
      </c>
      <c r="K161" s="14">
        <f t="shared" si="68"/>
        <v>-160339</v>
      </c>
      <c r="L161" s="14">
        <f t="shared" si="68"/>
        <v>22439.61</v>
      </c>
      <c r="M161" s="14">
        <f t="shared" si="68"/>
        <v>-424888.38</v>
      </c>
      <c r="N161" s="14">
        <f t="shared" si="60"/>
        <v>13508567.729999999</v>
      </c>
    </row>
    <row r="162" spans="1:14" ht="59.25" customHeight="1" x14ac:dyDescent="0.35">
      <c r="A162" s="15" t="s">
        <v>25</v>
      </c>
      <c r="B162" s="19" t="s">
        <v>172</v>
      </c>
      <c r="C162" s="20" t="s">
        <v>97</v>
      </c>
      <c r="D162" s="17">
        <f t="shared" si="67"/>
        <v>4107123.73</v>
      </c>
      <c r="E162" s="17">
        <f t="shared" si="67"/>
        <v>526811.31000000006</v>
      </c>
      <c r="F162" s="17">
        <f t="shared" si="67"/>
        <v>4065430.35</v>
      </c>
      <c r="G162" s="17">
        <f>G163</f>
        <v>1749019.58</v>
      </c>
      <c r="H162" s="17">
        <f>H163</f>
        <v>965428</v>
      </c>
      <c r="I162" s="17">
        <f>I163</f>
        <v>214363.73</v>
      </c>
      <c r="J162" s="17">
        <f t="shared" ref="J162:M162" si="69">J163</f>
        <v>0</v>
      </c>
      <c r="K162" s="17">
        <f t="shared" si="69"/>
        <v>-160339</v>
      </c>
      <c r="L162" s="17">
        <f t="shared" si="69"/>
        <v>22439.61</v>
      </c>
      <c r="M162" s="17">
        <f t="shared" si="69"/>
        <v>-529098.38</v>
      </c>
      <c r="N162" s="17">
        <f t="shared" si="60"/>
        <v>10961178.93</v>
      </c>
    </row>
    <row r="163" spans="1:14" ht="79.5" customHeight="1" x14ac:dyDescent="0.35">
      <c r="A163" s="15" t="s">
        <v>25</v>
      </c>
      <c r="B163" s="19" t="s">
        <v>173</v>
      </c>
      <c r="C163" s="20" t="s">
        <v>98</v>
      </c>
      <c r="D163" s="17">
        <v>4107123.73</v>
      </c>
      <c r="E163" s="17">
        <v>526811.31000000006</v>
      </c>
      <c r="F163" s="17">
        <v>4065430.35</v>
      </c>
      <c r="G163" s="17">
        <v>1749019.58</v>
      </c>
      <c r="H163" s="17">
        <v>965428</v>
      </c>
      <c r="I163" s="17">
        <v>214363.73</v>
      </c>
      <c r="J163" s="17"/>
      <c r="K163" s="17">
        <v>-160339</v>
      </c>
      <c r="L163" s="17">
        <v>22439.61</v>
      </c>
      <c r="M163" s="17">
        <v>-529098.38</v>
      </c>
      <c r="N163" s="17">
        <f t="shared" si="60"/>
        <v>10961178.93</v>
      </c>
    </row>
    <row r="164" spans="1:14" ht="36" x14ac:dyDescent="0.35">
      <c r="A164" s="15" t="s">
        <v>25</v>
      </c>
      <c r="B164" s="19" t="s">
        <v>250</v>
      </c>
      <c r="C164" s="20" t="s">
        <v>251</v>
      </c>
      <c r="D164" s="17"/>
      <c r="E164" s="17"/>
      <c r="F164" s="17"/>
      <c r="G164" s="17">
        <f>G165</f>
        <v>2268802</v>
      </c>
      <c r="H164" s="17">
        <f t="shared" ref="H164:M165" si="70">H165</f>
        <v>0</v>
      </c>
      <c r="I164" s="17">
        <f t="shared" si="70"/>
        <v>174376.8</v>
      </c>
      <c r="J164" s="17">
        <f t="shared" si="70"/>
        <v>0</v>
      </c>
      <c r="K164" s="17">
        <f t="shared" si="70"/>
        <v>0</v>
      </c>
      <c r="L164" s="17">
        <f t="shared" si="70"/>
        <v>0</v>
      </c>
      <c r="M164" s="17">
        <f t="shared" si="70"/>
        <v>104210</v>
      </c>
      <c r="N164" s="17">
        <f t="shared" si="60"/>
        <v>2547388.7999999998</v>
      </c>
    </row>
    <row r="165" spans="1:14" ht="36" x14ac:dyDescent="0.35">
      <c r="A165" s="15" t="s">
        <v>25</v>
      </c>
      <c r="B165" s="19" t="s">
        <v>248</v>
      </c>
      <c r="C165" s="20" t="s">
        <v>249</v>
      </c>
      <c r="D165" s="17"/>
      <c r="E165" s="17"/>
      <c r="F165" s="17"/>
      <c r="G165" s="17">
        <f>G166</f>
        <v>2268802</v>
      </c>
      <c r="H165" s="17">
        <f t="shared" si="70"/>
        <v>0</v>
      </c>
      <c r="I165" s="17">
        <f>I166+I167</f>
        <v>174376.8</v>
      </c>
      <c r="J165" s="17">
        <f t="shared" ref="J165:L165" si="71">J166+J167</f>
        <v>0</v>
      </c>
      <c r="K165" s="17">
        <f t="shared" si="71"/>
        <v>0</v>
      </c>
      <c r="L165" s="17">
        <f t="shared" si="71"/>
        <v>0</v>
      </c>
      <c r="M165" s="17">
        <f>M166+M167+M168+M169+M170</f>
        <v>104210</v>
      </c>
      <c r="N165" s="17">
        <f t="shared" si="60"/>
        <v>2547388.7999999998</v>
      </c>
    </row>
    <row r="166" spans="1:14" ht="27.75" hidden="1" customHeight="1" x14ac:dyDescent="0.35">
      <c r="A166" s="15"/>
      <c r="B166" s="19"/>
      <c r="C166" s="20" t="s">
        <v>257</v>
      </c>
      <c r="D166" s="17"/>
      <c r="E166" s="17"/>
      <c r="F166" s="17"/>
      <c r="G166" s="17">
        <v>2268802</v>
      </c>
      <c r="H166" s="17"/>
      <c r="I166" s="17"/>
      <c r="J166" s="17"/>
      <c r="K166" s="17"/>
      <c r="L166" s="17"/>
      <c r="M166" s="17"/>
      <c r="N166" s="17">
        <f t="shared" si="60"/>
        <v>2268802</v>
      </c>
    </row>
    <row r="167" spans="1:14" ht="36" hidden="1" x14ac:dyDescent="0.35">
      <c r="A167" s="15"/>
      <c r="B167" s="19"/>
      <c r="C167" s="20" t="s">
        <v>269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174376.8</v>
      </c>
      <c r="J167" s="17"/>
      <c r="K167" s="17"/>
      <c r="L167" s="17"/>
      <c r="M167" s="17"/>
      <c r="N167" s="17">
        <f t="shared" si="60"/>
        <v>174376.8</v>
      </c>
    </row>
    <row r="168" spans="1:14" ht="54" x14ac:dyDescent="0.35">
      <c r="A168" s="15"/>
      <c r="B168" s="19"/>
      <c r="C168" s="20" t="s">
        <v>306</v>
      </c>
      <c r="D168" s="17"/>
      <c r="E168" s="17"/>
      <c r="F168" s="17"/>
      <c r="G168" s="17"/>
      <c r="H168" s="17"/>
      <c r="I168" s="17"/>
      <c r="J168" s="17"/>
      <c r="K168" s="17"/>
      <c r="L168" s="17"/>
      <c r="M168" s="17">
        <v>89985</v>
      </c>
      <c r="N168" s="17">
        <f t="shared" si="60"/>
        <v>89985</v>
      </c>
    </row>
    <row r="169" spans="1:14" ht="36" x14ac:dyDescent="0.35">
      <c r="A169" s="15"/>
      <c r="B169" s="19"/>
      <c r="C169" s="20" t="s">
        <v>307</v>
      </c>
      <c r="D169" s="17"/>
      <c r="E169" s="17"/>
      <c r="F169" s="17"/>
      <c r="G169" s="17"/>
      <c r="H169" s="17"/>
      <c r="I169" s="17"/>
      <c r="J169" s="17"/>
      <c r="K169" s="17"/>
      <c r="L169" s="17"/>
      <c r="M169" s="17">
        <v>9225</v>
      </c>
      <c r="N169" s="17">
        <f t="shared" si="60"/>
        <v>9225</v>
      </c>
    </row>
    <row r="170" spans="1:14" ht="47.25" customHeight="1" x14ac:dyDescent="0.35">
      <c r="A170" s="15"/>
      <c r="B170" s="19"/>
      <c r="C170" s="20" t="s">
        <v>308</v>
      </c>
      <c r="D170" s="17"/>
      <c r="E170" s="17"/>
      <c r="F170" s="17"/>
      <c r="G170" s="17"/>
      <c r="H170" s="17"/>
      <c r="I170" s="17"/>
      <c r="J170" s="17"/>
      <c r="K170" s="17"/>
      <c r="L170" s="17"/>
      <c r="M170" s="17">
        <v>5000</v>
      </c>
      <c r="N170" s="17">
        <f t="shared" si="60"/>
        <v>5000</v>
      </c>
    </row>
    <row r="171" spans="1:14" s="7" customFormat="1" ht="34.799999999999997" hidden="1" x14ac:dyDescent="0.3">
      <c r="A171" s="12" t="s">
        <v>25</v>
      </c>
      <c r="B171" s="21" t="s">
        <v>218</v>
      </c>
      <c r="C171" s="22" t="s">
        <v>217</v>
      </c>
      <c r="D171" s="14"/>
      <c r="E171" s="14">
        <f t="shared" ref="E171:K171" si="72">E172</f>
        <v>233718</v>
      </c>
      <c r="F171" s="14">
        <f t="shared" si="72"/>
        <v>0</v>
      </c>
      <c r="G171" s="14">
        <f t="shared" si="72"/>
        <v>0</v>
      </c>
      <c r="H171" s="14">
        <f t="shared" si="72"/>
        <v>150000</v>
      </c>
      <c r="I171" s="14">
        <f t="shared" si="72"/>
        <v>0</v>
      </c>
      <c r="J171" s="14">
        <f t="shared" si="72"/>
        <v>0</v>
      </c>
      <c r="K171" s="14">
        <f t="shared" si="72"/>
        <v>0</v>
      </c>
      <c r="L171" s="14">
        <f>L172</f>
        <v>0</v>
      </c>
      <c r="M171" s="14">
        <f>M172</f>
        <v>0</v>
      </c>
      <c r="N171" s="14">
        <f t="shared" si="60"/>
        <v>383718</v>
      </c>
    </row>
    <row r="172" spans="1:14" ht="36" hidden="1" x14ac:dyDescent="0.35">
      <c r="A172" s="15" t="s">
        <v>25</v>
      </c>
      <c r="B172" s="19" t="s">
        <v>220</v>
      </c>
      <c r="C172" s="20" t="s">
        <v>219</v>
      </c>
      <c r="D172" s="17"/>
      <c r="E172" s="17">
        <f>E173+E174</f>
        <v>233718</v>
      </c>
      <c r="F172" s="17">
        <f>F173+F174</f>
        <v>0</v>
      </c>
      <c r="G172" s="17">
        <f>G173+G174</f>
        <v>0</v>
      </c>
      <c r="H172" s="17">
        <f>H173+H174</f>
        <v>150000</v>
      </c>
      <c r="I172" s="17">
        <f>I173+I174</f>
        <v>0</v>
      </c>
      <c r="J172" s="17">
        <f t="shared" ref="J172:M172" si="73">J173+J174</f>
        <v>0</v>
      </c>
      <c r="K172" s="17">
        <f t="shared" si="73"/>
        <v>0</v>
      </c>
      <c r="L172" s="17">
        <f t="shared" si="73"/>
        <v>0</v>
      </c>
      <c r="M172" s="17">
        <f t="shared" si="73"/>
        <v>0</v>
      </c>
      <c r="N172" s="17">
        <f t="shared" si="60"/>
        <v>383718</v>
      </c>
    </row>
    <row r="173" spans="1:14" ht="54" hidden="1" x14ac:dyDescent="0.35">
      <c r="A173" s="15" t="s">
        <v>25</v>
      </c>
      <c r="B173" s="19" t="s">
        <v>222</v>
      </c>
      <c r="C173" s="20" t="s">
        <v>221</v>
      </c>
      <c r="D173" s="17"/>
      <c r="E173" s="17">
        <v>118040</v>
      </c>
      <c r="F173" s="17"/>
      <c r="G173" s="17"/>
      <c r="H173" s="17"/>
      <c r="I173" s="17"/>
      <c r="J173" s="17"/>
      <c r="K173" s="17"/>
      <c r="L173" s="17"/>
      <c r="M173" s="17"/>
      <c r="N173" s="17">
        <f t="shared" si="60"/>
        <v>118040</v>
      </c>
    </row>
    <row r="174" spans="1:14" ht="36" hidden="1" x14ac:dyDescent="0.35">
      <c r="A174" s="15" t="s">
        <v>25</v>
      </c>
      <c r="B174" s="19" t="s">
        <v>223</v>
      </c>
      <c r="C174" s="20" t="s">
        <v>219</v>
      </c>
      <c r="D174" s="17"/>
      <c r="E174" s="17">
        <v>115678</v>
      </c>
      <c r="F174" s="17"/>
      <c r="G174" s="17"/>
      <c r="H174" s="17">
        <v>150000</v>
      </c>
      <c r="I174" s="17"/>
      <c r="J174" s="17"/>
      <c r="K174" s="17"/>
      <c r="L174" s="17"/>
      <c r="M174" s="17"/>
      <c r="N174" s="17">
        <f t="shared" si="60"/>
        <v>265678</v>
      </c>
    </row>
    <row r="175" spans="1:14" s="7" customFormat="1" ht="20.25" customHeight="1" x14ac:dyDescent="0.3">
      <c r="A175" s="12"/>
      <c r="B175" s="12"/>
      <c r="C175" s="13" t="s">
        <v>68</v>
      </c>
      <c r="D175" s="14">
        <f t="shared" ref="D175:M175" si="74">D97+D10</f>
        <v>322176423.73000002</v>
      </c>
      <c r="E175" s="14">
        <f t="shared" si="74"/>
        <v>2885081.2300000018</v>
      </c>
      <c r="F175" s="14">
        <f t="shared" si="74"/>
        <v>42919140.350000001</v>
      </c>
      <c r="G175" s="14">
        <f t="shared" si="74"/>
        <v>13397421.58</v>
      </c>
      <c r="H175" s="14">
        <f t="shared" si="74"/>
        <v>5272658.82</v>
      </c>
      <c r="I175" s="14">
        <f t="shared" si="74"/>
        <v>3353464.25</v>
      </c>
      <c r="J175" s="14">
        <f t="shared" si="74"/>
        <v>1700000</v>
      </c>
      <c r="K175" s="14">
        <f t="shared" si="74"/>
        <v>11938787</v>
      </c>
      <c r="L175" s="14">
        <f t="shared" si="74"/>
        <v>1120139.6099999999</v>
      </c>
      <c r="M175" s="14">
        <f t="shared" si="74"/>
        <v>6109911.6200000001</v>
      </c>
      <c r="N175" s="14">
        <f t="shared" si="60"/>
        <v>410873028.19000006</v>
      </c>
    </row>
  </sheetData>
  <mergeCells count="14">
    <mergeCell ref="N7:N8"/>
    <mergeCell ref="A5:N5"/>
    <mergeCell ref="A7:B8"/>
    <mergeCell ref="D7:D8"/>
    <mergeCell ref="C7:C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honeticPr fontId="0" type="noConversion"/>
  <pageMargins left="0.98425196850393704" right="0.39370078740157483" top="0.59055118110236227" bottom="0.59055118110236227" header="0.39370078740157483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</dc:creator>
  <cp:lastModifiedBy>Уразбаева Марина Витальевна</cp:lastModifiedBy>
  <cp:lastPrinted>2018-12-12T11:19:03Z</cp:lastPrinted>
  <dcterms:created xsi:type="dcterms:W3CDTF">2006-06-21T10:20:58Z</dcterms:created>
  <dcterms:modified xsi:type="dcterms:W3CDTF">2018-12-12T11:19:05Z</dcterms:modified>
</cp:coreProperties>
</file>