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ДЧБ!$A$14</definedName>
    <definedName name="FIO" localSheetId="0">ДЧБ!$G$14</definedName>
    <definedName name="LAST_CELL" localSheetId="0">ДЧБ!$K$278</definedName>
    <definedName name="SIGN" localSheetId="0">ДЧБ!$A$14:$I$15</definedName>
    <definedName name="_xlnm.Print_Titles" localSheetId="0">ДЧБ!$3:$4</definedName>
  </definedNames>
  <calcPr calcId="124519" fullCalcOnLoad="1"/>
</workbook>
</file>

<file path=xl/calcChain.xml><?xml version="1.0" encoding="utf-8"?>
<calcChain xmlns="http://schemas.openxmlformats.org/spreadsheetml/2006/main">
  <c r="N6" i="1"/>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4"/>
  <c r="M265"/>
  <c r="M266"/>
  <c r="M267"/>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30"/>
  <c r="K131"/>
  <c r="K132"/>
  <c r="K133"/>
  <c r="K134"/>
  <c r="K135"/>
  <c r="K136"/>
  <c r="K137"/>
  <c r="K138"/>
  <c r="K139"/>
  <c r="K140"/>
  <c r="K141"/>
  <c r="K142"/>
  <c r="K143"/>
  <c r="K144"/>
  <c r="K145"/>
  <c r="K146"/>
  <c r="K147"/>
  <c r="K148"/>
  <c r="K149"/>
  <c r="K150"/>
  <c r="K151"/>
  <c r="K152"/>
  <c r="K153"/>
  <c r="K154"/>
  <c r="K156"/>
  <c r="K157"/>
  <c r="K158"/>
  <c r="K159"/>
  <c r="K160"/>
  <c r="K161"/>
  <c r="K162"/>
  <c r="K163"/>
  <c r="K164"/>
  <c r="K165"/>
  <c r="K166"/>
  <c r="K167"/>
  <c r="K168"/>
  <c r="K169"/>
  <c r="K170"/>
  <c r="K172"/>
  <c r="K173"/>
  <c r="K175"/>
  <c r="K176"/>
  <c r="K177"/>
  <c r="K178"/>
  <c r="K180"/>
  <c r="K181"/>
  <c r="K183"/>
  <c r="K184"/>
  <c r="K185"/>
  <c r="K186"/>
  <c r="K187"/>
  <c r="K188"/>
  <c r="K189"/>
  <c r="K190"/>
  <c r="K191"/>
  <c r="K192"/>
  <c r="K193"/>
  <c r="K194"/>
  <c r="K195"/>
  <c r="K198"/>
  <c r="K199"/>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60"/>
  <c r="K262"/>
  <c r="K264"/>
  <c r="K265"/>
  <c r="K266"/>
  <c r="K267"/>
  <c r="N5"/>
  <c r="M5"/>
  <c r="L5"/>
  <c r="K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5"/>
  <c r="I176"/>
  <c r="I177"/>
  <c r="I178"/>
  <c r="I179"/>
  <c r="I180"/>
  <c r="I181"/>
  <c r="I183"/>
  <c r="I184"/>
  <c r="I185"/>
  <c r="I186"/>
  <c r="I187"/>
  <c r="I188"/>
  <c r="I189"/>
  <c r="I190"/>
  <c r="I191"/>
  <c r="I192"/>
  <c r="I193"/>
  <c r="I194"/>
  <c r="I195"/>
  <c r="I196"/>
  <c r="I197"/>
  <c r="I198"/>
  <c r="I199"/>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60"/>
  <c r="I261"/>
  <c r="I262"/>
  <c r="I263"/>
  <c r="I264"/>
  <c r="I265"/>
  <c r="I266"/>
  <c r="I267"/>
  <c r="I268"/>
  <c r="I5"/>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6"/>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5"/>
  <c r="C5" l="1"/>
  <c r="C80"/>
  <c r="D147"/>
  <c r="E147"/>
  <c r="F147"/>
  <c r="C147"/>
  <c r="D196"/>
  <c r="E196"/>
  <c r="F196"/>
  <c r="C196"/>
  <c r="C203"/>
  <c r="D204"/>
  <c r="E204"/>
  <c r="E203" s="1"/>
  <c r="F204"/>
  <c r="F203" s="1"/>
  <c r="C204"/>
  <c r="E257"/>
  <c r="C257"/>
  <c r="D258"/>
  <c r="D257" s="1"/>
  <c r="E258"/>
  <c r="F258"/>
  <c r="F257" s="1"/>
  <c r="C258"/>
  <c r="D203" l="1"/>
  <c r="D132"/>
  <c r="E132"/>
  <c r="F132"/>
  <c r="C132"/>
  <c r="D125"/>
  <c r="D120" s="1"/>
  <c r="E125"/>
  <c r="E120" s="1"/>
  <c r="F125"/>
  <c r="F120" s="1"/>
  <c r="C125"/>
  <c r="C120" s="1"/>
  <c r="D82"/>
  <c r="D81" s="1"/>
  <c r="D80" s="1"/>
  <c r="E82"/>
  <c r="E81" s="1"/>
  <c r="E80" s="1"/>
  <c r="F82"/>
  <c r="F81" s="1"/>
  <c r="F80" s="1"/>
  <c r="C82"/>
  <c r="C81" s="1"/>
  <c r="D62"/>
  <c r="D61" s="1"/>
  <c r="E62"/>
  <c r="E61" s="1"/>
  <c r="F62"/>
  <c r="F61" s="1"/>
  <c r="C62"/>
  <c r="C61" s="1"/>
  <c r="D44"/>
  <c r="E44"/>
  <c r="F44"/>
  <c r="C44"/>
  <c r="D8"/>
  <c r="D7" s="1"/>
  <c r="D6" s="1"/>
  <c r="E8"/>
  <c r="E7" s="1"/>
  <c r="E6" s="1"/>
  <c r="E5" s="1"/>
  <c r="F8"/>
  <c r="F7" s="1"/>
  <c r="F6" s="1"/>
  <c r="F5" s="1"/>
  <c r="C8"/>
  <c r="C7" s="1"/>
  <c r="C6" s="1"/>
  <c r="D5" l="1"/>
</calcChain>
</file>

<file path=xl/sharedStrings.xml><?xml version="1.0" encoding="utf-8"?>
<sst xmlns="http://schemas.openxmlformats.org/spreadsheetml/2006/main" count="568" uniqueCount="380">
  <si>
    <t>Единица измерения руб.</t>
  </si>
  <si>
    <t>КВД</t>
  </si>
  <si>
    <t>Наименование КВД</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</si>
  <si>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</si>
  <si>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</si>
  <si>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</si>
  <si>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</si>
  <si>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</si>
  <si>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</si>
  <si>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</si>
  <si>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</si>
  <si>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</si>
  <si>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</si>
  <si>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</si>
  <si>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</si>
  <si>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</si>
  <si>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</si>
  <si>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</si>
  <si>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</si>
  <si>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</si>
  <si>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</si>
  <si>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</si>
  <si>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</si>
  <si>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</si>
  <si>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</si>
  <si>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</si>
  <si>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</si>
  <si>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</si>
  <si>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</si>
  <si>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</si>
  <si>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</si>
  <si>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</si>
  <si>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</si>
  <si>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</si>
  <si>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</si>
  <si>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</si>
  <si>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</si>
  <si>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</si>
  <si>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</si>
  <si>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</si>
  <si>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</si>
  <si>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</si>
  <si>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</si>
  <si>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</si>
  <si>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</si>
  <si>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</si>
  <si>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</si>
  <si>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</si>
  <si>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</si>
  <si>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</si>
  <si>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</si>
  <si>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</si>
  <si>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</si>
  <si>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</si>
  <si>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</si>
  <si>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</si>
  <si>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</si>
  <si>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</si>
  <si>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</si>
  <si>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</si>
  <si>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</si>
  <si>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</si>
  <si>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</si>
  <si>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</si>
  <si>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 5</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</si>
  <si>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</si>
  <si>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</si>
  <si>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</si>
  <si>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</si>
  <si>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</si>
  <si>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</si>
  <si>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</si>
  <si>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</si>
  <si>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</si>
  <si>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</si>
  <si>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</si>
  <si>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</si>
  <si>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</si>
  <si>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</si>
  <si>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</si>
  <si>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</si>
  <si>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</si>
  <si>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</si>
  <si>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</si>
  <si>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</si>
  <si>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</si>
  <si>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</si>
  <si>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</si>
  <si>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</si>
  <si>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</si>
  <si>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</si>
  <si>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</si>
  <si>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</si>
  <si>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</si>
  <si>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</si>
  <si>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</si>
  <si>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</si>
  <si>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</si>
  <si>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</si>
  <si>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</si>
  <si>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</si>
  <si>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</si>
  <si>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</si>
  <si>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</si>
  <si>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</si>
  <si>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</si>
  <si>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</si>
  <si>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</si>
  <si>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</si>
  <si>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</si>
  <si>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</si>
  <si>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</si>
  <si>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</si>
  <si>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</si>
  <si>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</si>
  <si>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</si>
  <si>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</si>
  <si>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</si>
  <si>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</si>
  <si>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</si>
  <si>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</si>
  <si>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</si>
  <si>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</si>
  <si>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</si>
  <si>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</si>
  <si>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</si>
  <si>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</si>
  <si>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</si>
  <si>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</si>
  <si>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</si>
  <si>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</si>
  <si>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</si>
  <si>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</si>
  <si>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</si>
  <si>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</si>
  <si>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</si>
  <si>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</si>
  <si>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</si>
  <si>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</si>
  <si>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11201041010000120</t>
  </si>
  <si>
    <t>Плата за размещение отходов производства</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</si>
  <si>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</si>
  <si>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</si>
  <si>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11201042010000120</t>
  </si>
  <si>
    <t>Плата за размещение твердых коммунальных отходов</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</si>
  <si>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</si>
  <si>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</si>
  <si>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</si>
  <si>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</si>
  <si>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</si>
  <si>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</si>
  <si>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</si>
  <si>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</si>
  <si>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</si>
  <si>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</si>
  <si>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</si>
  <si>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</si>
  <si>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</si>
  <si>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</si>
  <si>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</si>
  <si>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</si>
  <si>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</si>
  <si>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</si>
  <si>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</si>
  <si>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</si>
  <si>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</si>
  <si>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</si>
  <si>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</si>
  <si>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</si>
  <si>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</si>
  <si>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</si>
  <si>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</si>
  <si>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</si>
  <si>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</si>
  <si>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</si>
  <si>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</si>
  <si>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</si>
  <si>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11402050050000440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</si>
  <si>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</si>
  <si>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11402052050000440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</si>
  <si>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</si>
  <si>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</si>
  <si>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</si>
  <si>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</si>
  <si>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</si>
  <si>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</si>
  <si>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</si>
  <si>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</si>
  <si>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</si>
  <si>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</si>
  <si>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</si>
  <si>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</si>
  <si>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</si>
  <si>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</si>
  <si>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</si>
  <si>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</si>
  <si>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</si>
  <si>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</si>
  <si>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</si>
  <si>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</si>
  <si>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</si>
  <si>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</si>
  <si>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</si>
  <si>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</si>
  <si>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</si>
  <si>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</si>
  <si>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</si>
  <si>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</si>
  <si>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</si>
  <si>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</si>
  <si>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</si>
  <si>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</si>
  <si>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</si>
  <si>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</si>
  <si>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</si>
  <si>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11625050010000140</t>
  </si>
  <si>
    <t>Денежные взыскания (штрафы) за нарушение законодательства в области охраны окружающей среды</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</si>
  <si>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</si>
  <si>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</si>
  <si>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</si>
  <si>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</si>
  <si>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</si>
  <si>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</si>
  <si>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</si>
  <si>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</si>
  <si>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</si>
  <si>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</si>
  <si>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</si>
  <si>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</si>
  <si>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</si>
  <si>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</si>
  <si>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11630014016000140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</si>
  <si>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</si>
  <si>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</si>
  <si>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</si>
  <si>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</si>
  <si>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</si>
  <si>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11635000000000140</t>
  </si>
  <si>
    <t>Суммы по искам о возмещении вреда, причиненного окружающей среде</t>
  </si>
  <si>
    <t>11635030050000140</t>
  </si>
  <si>
    <t>Суммы по искам о возмещении вреда, причиненного окружающей среде, подлежащие зачислению в бюджеты муниципальных районов</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</si>
  <si>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</si>
  <si>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</si>
  <si>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</si>
  <si>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</si>
  <si>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</si>
  <si>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</si>
  <si>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</si>
  <si>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</si>
  <si>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</si>
  <si>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</si>
  <si>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</si>
  <si>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</si>
  <si>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</si>
  <si>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</si>
  <si>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</si>
  <si>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</si>
  <si>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11705000000000180</t>
  </si>
  <si>
    <t>Прочие неналоговые доходы</t>
  </si>
  <si>
    <t>11705050050000180</t>
  </si>
  <si>
    <t>Прочие неналоговые доходы бюджетов муниципальных районов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</si>
  <si>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</si>
  <si>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</si>
  <si>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</si>
  <si>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</si>
  <si>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</si>
  <si>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</si>
  <si>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</si>
  <si>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</si>
  <si>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20215001050000151</t>
  </si>
  <si>
    <t>Дотации бюджетам муниципальных районов на выравнивание бюджетной обеспеченности</t>
  </si>
  <si>
    <t>20215002000000151</t>
  </si>
  <si>
    <t>Дотации бюджетам на поддержку мер по обеспечению сбалансированности бюджетов</t>
  </si>
  <si>
    <t>20215002050000151</t>
  </si>
  <si>
    <t>Дотации бюджетам муниципальных районов на поддержку мер по обеспечению сбалансированности бюджетов</t>
  </si>
  <si>
    <t>20220000000000151</t>
  </si>
  <si>
    <t>Субсидии бюджетам бюджетной системы Российской Федерации (межбюджетные субсидии)</t>
  </si>
  <si>
    <t>20220077000000151</t>
  </si>
  <si>
    <t>Субсидии бюджетам на софинансирование капитальных вложений в объекты государственной (муниципальной) собственности</t>
  </si>
  <si>
    <t>20220077050000151</t>
  </si>
  <si>
    <t>Субсидии бюджетам муниципальных районов на софинансирование капитальных вложений в объекты муниципальной собственности</t>
  </si>
  <si>
    <t>20225467000000151</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</si>
  <si>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</si>
  <si>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20225467050000151</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</si>
  <si>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</si>
  <si>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</si>
  <si>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</si>
  <si>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20225555050000151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</si>
  <si>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</si>
  <si>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20225567000000151</t>
  </si>
  <si>
    <t>Субсидии бюджетам на реализацию мероприятий по устойчивому развитию сельских территорий</t>
  </si>
  <si>
    <t>20225567050000151</t>
  </si>
  <si>
    <t>Субсидии бюджетам муниципальных районов на реализацию мероприятий по устойчивому развитию сельских территорий</t>
  </si>
  <si>
    <t>20229999000000151</t>
  </si>
  <si>
    <t>Прочие субсидии</t>
  </si>
  <si>
    <t>20229999050000151</t>
  </si>
  <si>
    <t>Прочие субсидии бюджетам муниципальных районов</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</si>
  <si>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</si>
  <si>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</si>
  <si>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</si>
  <si>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</si>
  <si>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20230024050000151</t>
  </si>
  <si>
    <t>Субвенции бюджетам муниципальных районов на выполнение передаваемых полномочий субъектов Российской Федерации</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</si>
  <si>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</si>
  <si>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</si>
  <si>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</si>
  <si>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</si>
  <si>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</si>
  <si>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</si>
  <si>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</si>
  <si>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</si>
  <si>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20235134000000151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</si>
  <si>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</si>
  <si>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</si>
  <si>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</si>
  <si>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20235543000000151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</si>
  <si>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</si>
  <si>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20235543050000151</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</si>
  <si>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</si>
  <si>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20235930000000151</t>
  </si>
  <si>
    <t>Субвенции бюджетам на государственную регистрацию актов гражданского состояния</t>
  </si>
  <si>
    <t>20235930050000151</t>
  </si>
  <si>
    <t>Субвенции бюджетам муниципальных районов на государственную регистрацию актов гражданского состояния</t>
  </si>
  <si>
    <t>20239999000000151</t>
  </si>
  <si>
    <t>Прочие субвенции</t>
  </si>
  <si>
    <t>20239999050000151</t>
  </si>
  <si>
    <t>Прочие субвенции бюджетам муниципальных районов</t>
  </si>
  <si>
    <t>20240000000000151</t>
  </si>
  <si>
    <t>Иные межбюджетные трансферты</t>
  </si>
  <si>
    <t>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</si>
  <si>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</si>
  <si>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</si>
  <si>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</si>
  <si>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20249999000000151</t>
  </si>
  <si>
    <t>Прочие межбюджетные трансферты, передаваемые бюджетам</t>
  </si>
  <si>
    <t>20249999050000151</t>
  </si>
  <si>
    <t>Прочие межбюджетные трансферты, передаваемые бюджетам муниципальных районов</t>
  </si>
  <si>
    <t>20700000000000000</t>
  </si>
  <si>
    <t>ПРОЧИЕ БЕЗВОЗМЕЗДНЫЕ ПОСТУПЛЕНИЯ</t>
  </si>
  <si>
    <t>20705000050000180</t>
  </si>
  <si>
    <t>Прочие безвозмездные поступления в бюджеты муниципальных районов</t>
  </si>
  <si>
    <t>20705020050000180</t>
  </si>
  <si>
    <t>Поступления от денежных пожертвований, предоставляемых физическими лицами получателям средств бюджетов муниципальных районов</t>
  </si>
  <si>
    <t>20705030050000180</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</si>
  <si>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</si>
  <si>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</si>
  <si>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</si>
  <si>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</si>
  <si>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</si>
  <si>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</si>
  <si>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</si>
  <si>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</si>
  <si>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</si>
  <si>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</si>
  <si>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</si>
  <si>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</si>
  <si>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21925018050000151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</si>
  <si>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</si>
  <si>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21960010050000151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</si>
  <si>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</si>
  <si>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НАЛОГИ НА ТОВАРЫ (РАБОТЫ, УСЛУГИ), РЕАЛИЗУЕМЫЕ НА ТЕРРИТОРИИ РОССИЙСКОЙ ФЕДЕРАЦИИ (АКЦИЗЫ)</t>
  </si>
  <si>
    <t>Факт за 2017 год</t>
  </si>
  <si>
    <t>Перв. план на 2018 год</t>
  </si>
  <si>
    <t>Уточн. план на 2018 год</t>
  </si>
  <si>
    <t>Факт за 2018 год</t>
  </si>
  <si>
    <t>НАЛОГОВЫЕ ДОХОДЫ</t>
  </si>
  <si>
    <t>НЕНАЛОГОВЫЕ ДОХОДЫ</t>
  </si>
  <si>
    <t>Анализ исполнения доходной части районного бюджета за 2018 год</t>
  </si>
  <si>
    <t>ИТОГО  ДОХОДОВ</t>
  </si>
  <si>
    <t>11606000010000140</t>
  </si>
  <si>
    <t>Денежные взыскания (штрафы) за нарушения законодательства о применении ККТ при осуществлении наличных денежных расчетов и (или) расчетов с использованием платежных карт</t>
  </si>
  <si>
    <t>Удельный вес, %</t>
  </si>
  <si>
    <t>Исполнение к факту за 2017 год</t>
  </si>
  <si>
    <t>Исполнение к перв. плану</t>
  </si>
  <si>
    <t>Исполнение к уточн. плану</t>
  </si>
  <si>
    <t>в общ. дох.</t>
  </si>
  <si>
    <t>в нал. и ненал. дох.</t>
  </si>
  <si>
    <t>%</t>
  </si>
  <si>
    <t>(+,-)</t>
  </si>
  <si>
    <t>х</t>
  </si>
</sst>
</file>

<file path=xl/styles.xml><?xml version="1.0" encoding="utf-8"?>
<styleSheet xmlns="http://schemas.openxmlformats.org/spreadsheetml/2006/main">
  <numFmts count="2">
    <numFmt numFmtId="173" formatCode="?"/>
    <numFmt numFmtId="174" formatCode="#,##0.0"/>
  </numFmts>
  <fonts count="10">
    <font>
      <sz val="10"/>
      <name val="Arial"/>
    </font>
    <font>
      <sz val="8.5"/>
      <name val="MS Sans Serif"/>
    </font>
    <font>
      <b/>
      <sz val="8.5"/>
      <name val="MS Sans Serif"/>
    </font>
    <font>
      <b/>
      <sz val="8"/>
      <name val="MS Sans Serif"/>
    </font>
    <font>
      <b/>
      <sz val="8"/>
      <name val="Arial Narrow"/>
    </font>
    <font>
      <sz val="8"/>
      <name val="Arial Narrow"/>
    </font>
    <font>
      <b/>
      <sz val="8"/>
      <name val="Arial Narrow"/>
      <family val="2"/>
      <charset val="204"/>
    </font>
    <font>
      <b/>
      <sz val="12"/>
      <name val="MS Sans Serif"/>
      <family val="2"/>
      <charset val="204"/>
    </font>
    <font>
      <sz val="8"/>
      <name val="Arial Narrow"/>
      <family val="2"/>
      <charset val="204"/>
    </font>
    <font>
      <sz val="10"/>
      <name val="Arial"/>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1" fillId="0" borderId="0" xfId="0" applyFont="1" applyBorder="1" applyAlignment="1" applyProtection="1"/>
    <xf numFmtId="49" fontId="2" fillId="0" borderId="1"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left" vertical="center" wrapText="1"/>
    </xf>
    <xf numFmtId="4" fontId="4" fillId="0" borderId="3" xfId="0" applyNumberFormat="1" applyFont="1" applyBorder="1" applyAlignment="1" applyProtection="1">
      <alignment horizontal="right" vertical="center" wrapText="1"/>
    </xf>
    <xf numFmtId="49" fontId="5" fillId="0" borderId="4"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left" vertical="center" wrapText="1"/>
    </xf>
    <xf numFmtId="4" fontId="5" fillId="0" borderId="4" xfId="0" applyNumberFormat="1" applyFont="1" applyBorder="1" applyAlignment="1" applyProtection="1">
      <alignment horizontal="right" vertical="center" wrapText="1"/>
    </xf>
    <xf numFmtId="0" fontId="1" fillId="0" borderId="0" xfId="0" applyFont="1" applyBorder="1" applyAlignment="1" applyProtection="1">
      <alignment vertical="center"/>
    </xf>
    <xf numFmtId="0" fontId="0" fillId="0" borderId="0" xfId="0" applyAlignment="1">
      <alignment vertical="center"/>
    </xf>
    <xf numFmtId="49" fontId="2"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xf>
    <xf numFmtId="49" fontId="6" fillId="0" borderId="1" xfId="0" applyNumberFormat="1" applyFont="1" applyBorder="1" applyAlignment="1" applyProtection="1">
      <alignment horizontal="left"/>
    </xf>
    <xf numFmtId="4" fontId="6" fillId="0" borderId="1" xfId="0" applyNumberFormat="1" applyFont="1" applyBorder="1" applyAlignment="1" applyProtection="1">
      <alignment horizontal="right" vertical="center"/>
    </xf>
    <xf numFmtId="49"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4" fontId="4" fillId="0" borderId="1" xfId="0" applyNumberFormat="1" applyFont="1" applyBorder="1" applyAlignment="1" applyProtection="1">
      <alignment horizontal="right" vertical="center" wrapText="1"/>
    </xf>
    <xf numFmtId="49" fontId="6" fillId="0" borderId="1" xfId="0" applyNumberFormat="1" applyFont="1" applyBorder="1" applyAlignment="1" applyProtection="1">
      <alignment horizontal="left" vertical="center" wrapText="1"/>
    </xf>
    <xf numFmtId="173"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center" vertical="center" wrapText="1"/>
    </xf>
    <xf numFmtId="173" fontId="5" fillId="0" borderId="1" xfId="0" applyNumberFormat="1" applyFont="1" applyBorder="1" applyAlignment="1" applyProtection="1">
      <alignment horizontal="left" vertical="center" wrapText="1"/>
    </xf>
    <xf numFmtId="4" fontId="5" fillId="0" borderId="1" xfId="0" applyNumberFormat="1" applyFont="1" applyBorder="1" applyAlignment="1" applyProtection="1">
      <alignment horizontal="right" vertical="center" wrapText="1"/>
    </xf>
    <xf numFmtId="49" fontId="5" fillId="0" borderId="1" xfId="0" applyNumberFormat="1" applyFont="1" applyBorder="1" applyAlignment="1" applyProtection="1">
      <alignment horizontal="left" vertical="center" wrapText="1"/>
    </xf>
    <xf numFmtId="0" fontId="7" fillId="0" borderId="0" xfId="0" applyFont="1" applyBorder="1" applyAlignment="1" applyProtection="1">
      <alignment horizontal="center" wrapText="1"/>
    </xf>
    <xf numFmtId="174" fontId="6" fillId="0" borderId="1" xfId="0" applyNumberFormat="1" applyFont="1" applyBorder="1" applyAlignment="1" applyProtection="1">
      <alignment horizontal="right" vertical="center"/>
    </xf>
    <xf numFmtId="4" fontId="6" fillId="0" borderId="1" xfId="0" applyNumberFormat="1" applyFont="1" applyBorder="1" applyAlignment="1" applyProtection="1">
      <alignment horizontal="right" vertical="center" wrapText="1"/>
    </xf>
    <xf numFmtId="174" fontId="4"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4" fontId="8"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wrapText="1"/>
    </xf>
    <xf numFmtId="174" fontId="8" fillId="0" borderId="1" xfId="0" applyNumberFormat="1" applyFont="1" applyBorder="1" applyAlignment="1" applyProtection="1">
      <alignment horizontal="right" vertical="center"/>
    </xf>
    <xf numFmtId="174" fontId="8"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xf>
    <xf numFmtId="0" fontId="9" fillId="0" borderId="0" xfId="0" applyFont="1"/>
    <xf numFmtId="173" fontId="8" fillId="0" borderId="1" xfId="0" applyNumberFormat="1" applyFont="1" applyBorder="1" applyAlignment="1" applyProtection="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N273"/>
  <sheetViews>
    <sheetView showGridLines="0" tabSelected="1" topLeftCell="A70" workbookViewId="0">
      <selection activeCell="O182" sqref="O182"/>
    </sheetView>
  </sheetViews>
  <sheetFormatPr defaultRowHeight="12.75" customHeight="1" outlineLevelRow="7"/>
  <cols>
    <col min="1" max="1" width="15" customWidth="1"/>
    <col min="2" max="2" width="30.7109375" customWidth="1"/>
    <col min="3" max="3" width="10.85546875" style="10" customWidth="1"/>
    <col min="4" max="4" width="11.28515625" customWidth="1"/>
    <col min="5" max="6" width="11" customWidth="1"/>
    <col min="7" max="7" width="6.28515625" customWidth="1"/>
    <col min="8" max="8" width="7.7109375" customWidth="1"/>
    <col min="9" max="9" width="8.28515625" customWidth="1"/>
    <col min="10" max="10" width="10" customWidth="1"/>
    <col min="11" max="11" width="6.85546875" customWidth="1"/>
    <col min="12" max="12" width="10.7109375" customWidth="1"/>
    <col min="13" max="13" width="5.7109375" customWidth="1"/>
    <col min="14" max="14" width="9.85546875" customWidth="1"/>
  </cols>
  <sheetData>
    <row r="1" spans="1:14" ht="16.5" customHeight="1">
      <c r="A1" s="24" t="s">
        <v>367</v>
      </c>
      <c r="B1" s="24"/>
      <c r="C1" s="24"/>
      <c r="D1" s="24"/>
      <c r="E1" s="24"/>
      <c r="F1" s="24"/>
      <c r="G1" s="24"/>
      <c r="H1" s="24"/>
      <c r="I1" s="24"/>
      <c r="J1" s="24"/>
      <c r="K1" s="24"/>
      <c r="L1" s="24"/>
      <c r="M1" s="24"/>
      <c r="N1" s="24"/>
    </row>
    <row r="2" spans="1:14">
      <c r="A2" s="1" t="s">
        <v>0</v>
      </c>
      <c r="B2" s="1"/>
      <c r="C2" s="9"/>
      <c r="D2" s="1"/>
      <c r="E2" s="1"/>
      <c r="F2" s="1"/>
      <c r="G2" s="1"/>
      <c r="H2" s="1"/>
      <c r="I2" s="1"/>
      <c r="J2" s="1"/>
      <c r="K2" s="1"/>
      <c r="L2" s="1"/>
      <c r="M2" s="1"/>
      <c r="N2" s="1"/>
    </row>
    <row r="3" spans="1:14" ht="29.25" customHeight="1">
      <c r="A3" s="11" t="s">
        <v>1</v>
      </c>
      <c r="B3" s="11" t="s">
        <v>2</v>
      </c>
      <c r="C3" s="11" t="s">
        <v>361</v>
      </c>
      <c r="D3" s="11" t="s">
        <v>362</v>
      </c>
      <c r="E3" s="11" t="s">
        <v>363</v>
      </c>
      <c r="F3" s="11" t="s">
        <v>364</v>
      </c>
      <c r="G3" s="11" t="s">
        <v>371</v>
      </c>
      <c r="H3" s="11"/>
      <c r="I3" s="11" t="s">
        <v>372</v>
      </c>
      <c r="J3" s="11"/>
      <c r="K3" s="11" t="s">
        <v>373</v>
      </c>
      <c r="L3" s="11"/>
      <c r="M3" s="11" t="s">
        <v>374</v>
      </c>
      <c r="N3" s="11"/>
    </row>
    <row r="4" spans="1:14" ht="32.25" customHeight="1">
      <c r="A4" s="11"/>
      <c r="B4" s="11"/>
      <c r="C4" s="11"/>
      <c r="D4" s="11"/>
      <c r="E4" s="11"/>
      <c r="F4" s="11"/>
      <c r="G4" s="2" t="s">
        <v>375</v>
      </c>
      <c r="H4" s="2" t="s">
        <v>376</v>
      </c>
      <c r="I4" s="2" t="s">
        <v>377</v>
      </c>
      <c r="J4" s="2" t="s">
        <v>378</v>
      </c>
      <c r="K4" s="2" t="s">
        <v>377</v>
      </c>
      <c r="L4" s="2" t="s">
        <v>378</v>
      </c>
      <c r="M4" s="2" t="s">
        <v>377</v>
      </c>
      <c r="N4" s="2" t="s">
        <v>378</v>
      </c>
    </row>
    <row r="5" spans="1:14" ht="13.5">
      <c r="A5" s="12"/>
      <c r="B5" s="13" t="s">
        <v>368</v>
      </c>
      <c r="C5" s="14">
        <f>C6+C203</f>
        <v>344648524</v>
      </c>
      <c r="D5" s="14">
        <f t="shared" ref="D5:F5" si="0">D6+D203</f>
        <v>322176423.73000002</v>
      </c>
      <c r="E5" s="14">
        <f t="shared" si="0"/>
        <v>416847128.19000006</v>
      </c>
      <c r="F5" s="14">
        <f t="shared" si="0"/>
        <v>412089108.06999993</v>
      </c>
      <c r="G5" s="25">
        <f>F5/F$5*100</f>
        <v>100</v>
      </c>
      <c r="H5" s="14" t="s">
        <v>379</v>
      </c>
      <c r="I5" s="25">
        <f>F5/C5*100</f>
        <v>119.56793062314112</v>
      </c>
      <c r="J5" s="14">
        <f>F5-C5</f>
        <v>67440584.069999933</v>
      </c>
      <c r="K5" s="25">
        <f>F5/D5*100</f>
        <v>127.90790316033529</v>
      </c>
      <c r="L5" s="14">
        <f>F5-D5</f>
        <v>89912684.339999914</v>
      </c>
      <c r="M5" s="25">
        <f>F5/E5*100</f>
        <v>98.858569533473812</v>
      </c>
      <c r="N5" s="14">
        <f>F5-E5</f>
        <v>-4758020.120000124</v>
      </c>
    </row>
    <row r="6" spans="1:14">
      <c r="A6" s="15" t="s">
        <v>3</v>
      </c>
      <c r="B6" s="16" t="s">
        <v>4</v>
      </c>
      <c r="C6" s="17">
        <f>C7+C80</f>
        <v>53098018.299999997</v>
      </c>
      <c r="D6" s="17">
        <f t="shared" ref="D6:F6" si="1">D7+D80</f>
        <v>49475000</v>
      </c>
      <c r="E6" s="17">
        <f t="shared" si="1"/>
        <v>66033811.719999999</v>
      </c>
      <c r="F6" s="17">
        <f t="shared" si="1"/>
        <v>67331244.760000005</v>
      </c>
      <c r="G6" s="25">
        <f t="shared" ref="G6:G69" si="2">F6/F$5*100</f>
        <v>16.339001308562302</v>
      </c>
      <c r="H6" s="27">
        <f>F6/F$6*100</f>
        <v>100</v>
      </c>
      <c r="I6" s="25">
        <f t="shared" ref="I6:I69" si="3">F6/C6*100</f>
        <v>126.80556999243042</v>
      </c>
      <c r="J6" s="14">
        <f t="shared" ref="J6:J69" si="4">F6-C6</f>
        <v>14233226.460000008</v>
      </c>
      <c r="K6" s="25">
        <f t="shared" ref="K6:K69" si="5">F6/D6*100</f>
        <v>136.09144974229409</v>
      </c>
      <c r="L6" s="14">
        <f t="shared" ref="L6:L69" si="6">F6-D6</f>
        <v>17856244.760000005</v>
      </c>
      <c r="M6" s="25">
        <f t="shared" ref="M6:M69" si="7">F6/E6*100</f>
        <v>101.96480107115646</v>
      </c>
      <c r="N6" s="14">
        <f t="shared" ref="N6:N69" si="8">F6-E6</f>
        <v>1297433.0400000066</v>
      </c>
    </row>
    <row r="7" spans="1:14">
      <c r="A7" s="15"/>
      <c r="B7" s="18" t="s">
        <v>365</v>
      </c>
      <c r="C7" s="17">
        <f>C8+C34+C44+C61+C75</f>
        <v>25646016.16</v>
      </c>
      <c r="D7" s="17">
        <f t="shared" ref="D7:F7" si="9">D8+D34+D44+D61+D75</f>
        <v>25859600</v>
      </c>
      <c r="E7" s="17">
        <f t="shared" si="9"/>
        <v>30036223</v>
      </c>
      <c r="F7" s="17">
        <f t="shared" si="9"/>
        <v>30960443.580000002</v>
      </c>
      <c r="G7" s="25">
        <f t="shared" si="2"/>
        <v>7.5130458373437223</v>
      </c>
      <c r="H7" s="27">
        <f t="shared" ref="H7:H70" si="10">F7/F$6*100</f>
        <v>45.982283099558721</v>
      </c>
      <c r="I7" s="25">
        <f t="shared" si="3"/>
        <v>120.72223376466906</v>
      </c>
      <c r="J7" s="14">
        <f t="shared" si="4"/>
        <v>5314427.4200000018</v>
      </c>
      <c r="K7" s="25">
        <f t="shared" si="5"/>
        <v>119.72514493650328</v>
      </c>
      <c r="L7" s="14">
        <f t="shared" si="6"/>
        <v>5100843.5800000019</v>
      </c>
      <c r="M7" s="25">
        <f t="shared" si="7"/>
        <v>103.07701997018735</v>
      </c>
      <c r="N7" s="14">
        <f t="shared" si="8"/>
        <v>924220.58000000194</v>
      </c>
    </row>
    <row r="8" spans="1:14" s="35" customFormat="1" ht="13.5" outlineLevel="1">
      <c r="A8" s="28" t="s">
        <v>5</v>
      </c>
      <c r="B8" s="29" t="s">
        <v>6</v>
      </c>
      <c r="C8" s="30">
        <f>C9</f>
        <v>14124688.16</v>
      </c>
      <c r="D8" s="31">
        <f t="shared" ref="D8:F8" si="11">D9</f>
        <v>13210000</v>
      </c>
      <c r="E8" s="31">
        <f t="shared" si="11"/>
        <v>17469823</v>
      </c>
      <c r="F8" s="31">
        <f t="shared" si="11"/>
        <v>18323013.039999999</v>
      </c>
      <c r="G8" s="32">
        <f t="shared" si="2"/>
        <v>4.4463715932253036</v>
      </c>
      <c r="H8" s="33">
        <f t="shared" si="10"/>
        <v>27.213239715546283</v>
      </c>
      <c r="I8" s="32">
        <f t="shared" si="3"/>
        <v>129.72331022421665</v>
      </c>
      <c r="J8" s="34">
        <f t="shared" si="4"/>
        <v>4198324.879999999</v>
      </c>
      <c r="K8" s="32">
        <f t="shared" si="5"/>
        <v>138.70562482967449</v>
      </c>
      <c r="L8" s="34">
        <f t="shared" si="6"/>
        <v>5113013.0399999991</v>
      </c>
      <c r="M8" s="32">
        <f t="shared" si="7"/>
        <v>104.88379327025808</v>
      </c>
      <c r="N8" s="34">
        <f t="shared" si="8"/>
        <v>853190.03999999911</v>
      </c>
    </row>
    <row r="9" spans="1:14" s="35" customFormat="1" outlineLevel="2" collapsed="1">
      <c r="A9" s="28" t="s">
        <v>7</v>
      </c>
      <c r="B9" s="29" t="s">
        <v>8</v>
      </c>
      <c r="C9" s="30">
        <v>14124688.16</v>
      </c>
      <c r="D9" s="30">
        <v>13210000</v>
      </c>
      <c r="E9" s="30">
        <v>17469823</v>
      </c>
      <c r="F9" s="30">
        <v>18323013.039999999</v>
      </c>
      <c r="G9" s="32">
        <f t="shared" si="2"/>
        <v>4.4463715932253036</v>
      </c>
      <c r="H9" s="33">
        <f t="shared" si="10"/>
        <v>27.213239715546283</v>
      </c>
      <c r="I9" s="32">
        <f t="shared" si="3"/>
        <v>129.72331022421665</v>
      </c>
      <c r="J9" s="34">
        <f t="shared" si="4"/>
        <v>4198324.879999999</v>
      </c>
      <c r="K9" s="32">
        <f t="shared" si="5"/>
        <v>138.70562482967449</v>
      </c>
      <c r="L9" s="34">
        <f t="shared" si="6"/>
        <v>5113013.0399999991</v>
      </c>
      <c r="M9" s="32">
        <f t="shared" si="7"/>
        <v>104.88379327025808</v>
      </c>
      <c r="N9" s="34">
        <f t="shared" si="8"/>
        <v>853190.03999999911</v>
      </c>
    </row>
    <row r="10" spans="1:14" s="35" customFormat="1" ht="89.25" hidden="1" outlineLevel="3">
      <c r="A10" s="28" t="s">
        <v>9</v>
      </c>
      <c r="B10" s="29" t="s">
        <v>10</v>
      </c>
      <c r="C10" s="30"/>
      <c r="D10" s="30">
        <v>13088000</v>
      </c>
      <c r="E10" s="30">
        <v>17307518</v>
      </c>
      <c r="F10" s="30">
        <v>18166492.199999999</v>
      </c>
      <c r="G10" s="32">
        <f t="shared" si="2"/>
        <v>4.4083893129527052</v>
      </c>
      <c r="H10" s="33">
        <f t="shared" si="10"/>
        <v>26.980775811814944</v>
      </c>
      <c r="I10" s="32" t="e">
        <f t="shared" si="3"/>
        <v>#DIV/0!</v>
      </c>
      <c r="J10" s="34">
        <f t="shared" si="4"/>
        <v>18166492.199999999</v>
      </c>
      <c r="K10" s="32">
        <f t="shared" si="5"/>
        <v>138.80266045232273</v>
      </c>
      <c r="L10" s="34">
        <f t="shared" si="6"/>
        <v>5078492.1999999993</v>
      </c>
      <c r="M10" s="32">
        <f t="shared" si="7"/>
        <v>104.96301202749001</v>
      </c>
      <c r="N10" s="34">
        <f t="shared" si="8"/>
        <v>858974.19999999925</v>
      </c>
    </row>
    <row r="11" spans="1:14" s="35" customFormat="1" ht="127.5" hidden="1" outlineLevel="4">
      <c r="A11" s="28" t="s">
        <v>11</v>
      </c>
      <c r="B11" s="36" t="s">
        <v>12</v>
      </c>
      <c r="C11" s="30"/>
      <c r="D11" s="30">
        <v>13088000</v>
      </c>
      <c r="E11" s="30">
        <v>17307518</v>
      </c>
      <c r="F11" s="30">
        <v>18078405.18</v>
      </c>
      <c r="G11" s="32">
        <f t="shared" si="2"/>
        <v>4.3870135914703905</v>
      </c>
      <c r="H11" s="33">
        <f t="shared" si="10"/>
        <v>26.849949446857664</v>
      </c>
      <c r="I11" s="32" t="e">
        <f t="shared" si="3"/>
        <v>#DIV/0!</v>
      </c>
      <c r="J11" s="34">
        <f t="shared" si="4"/>
        <v>18078405.18</v>
      </c>
      <c r="K11" s="32">
        <f t="shared" si="5"/>
        <v>138.12962393031785</v>
      </c>
      <c r="L11" s="34">
        <f t="shared" si="6"/>
        <v>4990405.18</v>
      </c>
      <c r="M11" s="32">
        <f t="shared" si="7"/>
        <v>104.45405967510766</v>
      </c>
      <c r="N11" s="34">
        <f t="shared" si="8"/>
        <v>770887.1799999997</v>
      </c>
    </row>
    <row r="12" spans="1:14" s="35" customFormat="1" ht="127.5" hidden="1" outlineLevel="7">
      <c r="A12" s="28" t="s">
        <v>11</v>
      </c>
      <c r="B12" s="36" t="s">
        <v>12</v>
      </c>
      <c r="C12" s="30"/>
      <c r="D12" s="30">
        <v>13088000</v>
      </c>
      <c r="E12" s="30">
        <v>17307518</v>
      </c>
      <c r="F12" s="30">
        <v>18078405.18</v>
      </c>
      <c r="G12" s="32">
        <f t="shared" si="2"/>
        <v>4.3870135914703905</v>
      </c>
      <c r="H12" s="33">
        <f t="shared" si="10"/>
        <v>26.849949446857664</v>
      </c>
      <c r="I12" s="32" t="e">
        <f t="shared" si="3"/>
        <v>#DIV/0!</v>
      </c>
      <c r="J12" s="34">
        <f t="shared" si="4"/>
        <v>18078405.18</v>
      </c>
      <c r="K12" s="32">
        <f t="shared" si="5"/>
        <v>138.12962393031785</v>
      </c>
      <c r="L12" s="34">
        <f t="shared" si="6"/>
        <v>4990405.18</v>
      </c>
      <c r="M12" s="32">
        <f t="shared" si="7"/>
        <v>104.45405967510766</v>
      </c>
      <c r="N12" s="34">
        <f t="shared" si="8"/>
        <v>770887.1799999997</v>
      </c>
    </row>
    <row r="13" spans="1:14" s="35" customFormat="1" ht="102" hidden="1" outlineLevel="4">
      <c r="A13" s="28" t="s">
        <v>13</v>
      </c>
      <c r="B13" s="36" t="s">
        <v>14</v>
      </c>
      <c r="C13" s="30"/>
      <c r="D13" s="30">
        <v>0</v>
      </c>
      <c r="E13" s="30">
        <v>0</v>
      </c>
      <c r="F13" s="30">
        <v>22252.9</v>
      </c>
      <c r="G13" s="32">
        <f t="shared" si="2"/>
        <v>5.4000213944552953E-3</v>
      </c>
      <c r="H13" s="33">
        <f t="shared" si="10"/>
        <v>3.3049886541262868E-2</v>
      </c>
      <c r="I13" s="32" t="e">
        <f t="shared" si="3"/>
        <v>#DIV/0!</v>
      </c>
      <c r="J13" s="34">
        <f t="shared" si="4"/>
        <v>22252.9</v>
      </c>
      <c r="K13" s="32" t="e">
        <f t="shared" si="5"/>
        <v>#DIV/0!</v>
      </c>
      <c r="L13" s="34">
        <f t="shared" si="6"/>
        <v>22252.9</v>
      </c>
      <c r="M13" s="32" t="e">
        <f t="shared" si="7"/>
        <v>#DIV/0!</v>
      </c>
      <c r="N13" s="34">
        <f t="shared" si="8"/>
        <v>22252.9</v>
      </c>
    </row>
    <row r="14" spans="1:14" s="35" customFormat="1" ht="102" hidden="1" outlineLevel="7">
      <c r="A14" s="28" t="s">
        <v>13</v>
      </c>
      <c r="B14" s="36" t="s">
        <v>14</v>
      </c>
      <c r="C14" s="30"/>
      <c r="D14" s="30">
        <v>0</v>
      </c>
      <c r="E14" s="30">
        <v>0</v>
      </c>
      <c r="F14" s="30">
        <v>22252.9</v>
      </c>
      <c r="G14" s="32">
        <f t="shared" si="2"/>
        <v>5.4000213944552953E-3</v>
      </c>
      <c r="H14" s="33">
        <f t="shared" si="10"/>
        <v>3.3049886541262868E-2</v>
      </c>
      <c r="I14" s="32" t="e">
        <f t="shared" si="3"/>
        <v>#DIV/0!</v>
      </c>
      <c r="J14" s="34">
        <f t="shared" si="4"/>
        <v>22252.9</v>
      </c>
      <c r="K14" s="32" t="e">
        <f t="shared" si="5"/>
        <v>#DIV/0!</v>
      </c>
      <c r="L14" s="34">
        <f t="shared" si="6"/>
        <v>22252.9</v>
      </c>
      <c r="M14" s="32" t="e">
        <f t="shared" si="7"/>
        <v>#DIV/0!</v>
      </c>
      <c r="N14" s="34">
        <f t="shared" si="8"/>
        <v>22252.9</v>
      </c>
    </row>
    <row r="15" spans="1:14" s="35" customFormat="1" ht="127.5" hidden="1" outlineLevel="4">
      <c r="A15" s="28" t="s">
        <v>15</v>
      </c>
      <c r="B15" s="36" t="s">
        <v>16</v>
      </c>
      <c r="C15" s="30"/>
      <c r="D15" s="30">
        <v>0</v>
      </c>
      <c r="E15" s="30">
        <v>0</v>
      </c>
      <c r="F15" s="30">
        <v>65834.12</v>
      </c>
      <c r="G15" s="32">
        <f t="shared" si="2"/>
        <v>1.5975700087859885E-2</v>
      </c>
      <c r="H15" s="33">
        <f t="shared" si="10"/>
        <v>9.7776478416021467E-2</v>
      </c>
      <c r="I15" s="32" t="e">
        <f t="shared" si="3"/>
        <v>#DIV/0!</v>
      </c>
      <c r="J15" s="34">
        <f t="shared" si="4"/>
        <v>65834.12</v>
      </c>
      <c r="K15" s="32" t="e">
        <f t="shared" si="5"/>
        <v>#DIV/0!</v>
      </c>
      <c r="L15" s="34">
        <f t="shared" si="6"/>
        <v>65834.12</v>
      </c>
      <c r="M15" s="32" t="e">
        <f t="shared" si="7"/>
        <v>#DIV/0!</v>
      </c>
      <c r="N15" s="34">
        <f t="shared" si="8"/>
        <v>65834.12</v>
      </c>
    </row>
    <row r="16" spans="1:14" s="35" customFormat="1" ht="127.5" hidden="1" outlineLevel="7">
      <c r="A16" s="28" t="s">
        <v>15</v>
      </c>
      <c r="B16" s="36" t="s">
        <v>16</v>
      </c>
      <c r="C16" s="30"/>
      <c r="D16" s="30">
        <v>0</v>
      </c>
      <c r="E16" s="30">
        <v>0</v>
      </c>
      <c r="F16" s="30">
        <v>65834.12</v>
      </c>
      <c r="G16" s="32">
        <f t="shared" si="2"/>
        <v>1.5975700087859885E-2</v>
      </c>
      <c r="H16" s="33">
        <f t="shared" si="10"/>
        <v>9.7776478416021467E-2</v>
      </c>
      <c r="I16" s="32" t="e">
        <f t="shared" si="3"/>
        <v>#DIV/0!</v>
      </c>
      <c r="J16" s="34">
        <f t="shared" si="4"/>
        <v>65834.12</v>
      </c>
      <c r="K16" s="32" t="e">
        <f t="shared" si="5"/>
        <v>#DIV/0!</v>
      </c>
      <c r="L16" s="34">
        <f t="shared" si="6"/>
        <v>65834.12</v>
      </c>
      <c r="M16" s="32" t="e">
        <f t="shared" si="7"/>
        <v>#DIV/0!</v>
      </c>
      <c r="N16" s="34">
        <f t="shared" si="8"/>
        <v>65834.12</v>
      </c>
    </row>
    <row r="17" spans="1:14" s="35" customFormat="1" ht="127.5" hidden="1" outlineLevel="3">
      <c r="A17" s="28" t="s">
        <v>17</v>
      </c>
      <c r="B17" s="36" t="s">
        <v>18</v>
      </c>
      <c r="C17" s="30"/>
      <c r="D17" s="30">
        <v>40000</v>
      </c>
      <c r="E17" s="30">
        <v>10000</v>
      </c>
      <c r="F17" s="30">
        <v>3358.21</v>
      </c>
      <c r="G17" s="32">
        <f t="shared" si="2"/>
        <v>8.1492326155573969E-4</v>
      </c>
      <c r="H17" s="33">
        <f t="shared" si="10"/>
        <v>4.9875953013645133E-3</v>
      </c>
      <c r="I17" s="32" t="e">
        <f t="shared" si="3"/>
        <v>#DIV/0!</v>
      </c>
      <c r="J17" s="34">
        <f t="shared" si="4"/>
        <v>3358.21</v>
      </c>
      <c r="K17" s="32">
        <f t="shared" si="5"/>
        <v>8.3955249999999992</v>
      </c>
      <c r="L17" s="34">
        <f t="shared" si="6"/>
        <v>-36641.79</v>
      </c>
      <c r="M17" s="32">
        <f t="shared" si="7"/>
        <v>33.582099999999997</v>
      </c>
      <c r="N17" s="34">
        <f t="shared" si="8"/>
        <v>-6641.79</v>
      </c>
    </row>
    <row r="18" spans="1:14" s="35" customFormat="1" ht="165.75" hidden="1" outlineLevel="4">
      <c r="A18" s="28" t="s">
        <v>19</v>
      </c>
      <c r="B18" s="36" t="s">
        <v>20</v>
      </c>
      <c r="C18" s="30"/>
      <c r="D18" s="30">
        <v>40000</v>
      </c>
      <c r="E18" s="30">
        <v>10000</v>
      </c>
      <c r="F18" s="30">
        <v>18146.41</v>
      </c>
      <c r="G18" s="32">
        <f t="shared" si="2"/>
        <v>4.4035160465628088E-3</v>
      </c>
      <c r="H18" s="33">
        <f t="shared" si="10"/>
        <v>2.695094983715551E-2</v>
      </c>
      <c r="I18" s="32" t="e">
        <f t="shared" si="3"/>
        <v>#DIV/0!</v>
      </c>
      <c r="J18" s="34">
        <f t="shared" si="4"/>
        <v>18146.41</v>
      </c>
      <c r="K18" s="32">
        <f t="shared" si="5"/>
        <v>45.366025</v>
      </c>
      <c r="L18" s="34">
        <f t="shared" si="6"/>
        <v>-21853.59</v>
      </c>
      <c r="M18" s="32">
        <f t="shared" si="7"/>
        <v>181.4641</v>
      </c>
      <c r="N18" s="34">
        <f t="shared" si="8"/>
        <v>8146.41</v>
      </c>
    </row>
    <row r="19" spans="1:14" s="35" customFormat="1" ht="165.75" hidden="1" outlineLevel="7">
      <c r="A19" s="28" t="s">
        <v>19</v>
      </c>
      <c r="B19" s="36" t="s">
        <v>20</v>
      </c>
      <c r="C19" s="30"/>
      <c r="D19" s="30">
        <v>40000</v>
      </c>
      <c r="E19" s="30">
        <v>10000</v>
      </c>
      <c r="F19" s="30">
        <v>18146.41</v>
      </c>
      <c r="G19" s="32">
        <f t="shared" si="2"/>
        <v>4.4035160465628088E-3</v>
      </c>
      <c r="H19" s="33">
        <f t="shared" si="10"/>
        <v>2.695094983715551E-2</v>
      </c>
      <c r="I19" s="32" t="e">
        <f t="shared" si="3"/>
        <v>#DIV/0!</v>
      </c>
      <c r="J19" s="34">
        <f t="shared" si="4"/>
        <v>18146.41</v>
      </c>
      <c r="K19" s="32">
        <f t="shared" si="5"/>
        <v>45.366025</v>
      </c>
      <c r="L19" s="34">
        <f t="shared" si="6"/>
        <v>-21853.59</v>
      </c>
      <c r="M19" s="32">
        <f t="shared" si="7"/>
        <v>181.4641</v>
      </c>
      <c r="N19" s="34">
        <f t="shared" si="8"/>
        <v>8146.41</v>
      </c>
    </row>
    <row r="20" spans="1:14" s="35" customFormat="1" ht="140.25" hidden="1" outlineLevel="4">
      <c r="A20" s="28" t="s">
        <v>21</v>
      </c>
      <c r="B20" s="36" t="s">
        <v>22</v>
      </c>
      <c r="C20" s="30"/>
      <c r="D20" s="30">
        <v>0</v>
      </c>
      <c r="E20" s="30">
        <v>0</v>
      </c>
      <c r="F20" s="30">
        <v>-15193.2</v>
      </c>
      <c r="G20" s="32">
        <f t="shared" si="2"/>
        <v>-3.6868724997747796E-3</v>
      </c>
      <c r="H20" s="33">
        <f t="shared" si="10"/>
        <v>-2.2564858342001042E-2</v>
      </c>
      <c r="I20" s="32" t="e">
        <f t="shared" si="3"/>
        <v>#DIV/0!</v>
      </c>
      <c r="J20" s="34">
        <f t="shared" si="4"/>
        <v>-15193.2</v>
      </c>
      <c r="K20" s="32" t="e">
        <f t="shared" si="5"/>
        <v>#DIV/0!</v>
      </c>
      <c r="L20" s="34">
        <f t="shared" si="6"/>
        <v>-15193.2</v>
      </c>
      <c r="M20" s="32" t="e">
        <f t="shared" si="7"/>
        <v>#DIV/0!</v>
      </c>
      <c r="N20" s="34">
        <f t="shared" si="8"/>
        <v>-15193.2</v>
      </c>
    </row>
    <row r="21" spans="1:14" s="35" customFormat="1" ht="140.25" hidden="1" outlineLevel="7">
      <c r="A21" s="28" t="s">
        <v>21</v>
      </c>
      <c r="B21" s="36" t="s">
        <v>22</v>
      </c>
      <c r="C21" s="30"/>
      <c r="D21" s="30">
        <v>0</v>
      </c>
      <c r="E21" s="30">
        <v>0</v>
      </c>
      <c r="F21" s="30">
        <v>-15193.2</v>
      </c>
      <c r="G21" s="32">
        <f t="shared" si="2"/>
        <v>-3.6868724997747796E-3</v>
      </c>
      <c r="H21" s="33">
        <f t="shared" si="10"/>
        <v>-2.2564858342001042E-2</v>
      </c>
      <c r="I21" s="32" t="e">
        <f t="shared" si="3"/>
        <v>#DIV/0!</v>
      </c>
      <c r="J21" s="34">
        <f t="shared" si="4"/>
        <v>-15193.2</v>
      </c>
      <c r="K21" s="32" t="e">
        <f t="shared" si="5"/>
        <v>#DIV/0!</v>
      </c>
      <c r="L21" s="34">
        <f t="shared" si="6"/>
        <v>-15193.2</v>
      </c>
      <c r="M21" s="32" t="e">
        <f t="shared" si="7"/>
        <v>#DIV/0!</v>
      </c>
      <c r="N21" s="34">
        <f t="shared" si="8"/>
        <v>-15193.2</v>
      </c>
    </row>
    <row r="22" spans="1:14" s="35" customFormat="1" ht="165.75" hidden="1" outlineLevel="4">
      <c r="A22" s="28" t="s">
        <v>23</v>
      </c>
      <c r="B22" s="36" t="s">
        <v>24</v>
      </c>
      <c r="C22" s="30"/>
      <c r="D22" s="30">
        <v>0</v>
      </c>
      <c r="E22" s="30">
        <v>0</v>
      </c>
      <c r="F22" s="30">
        <v>405</v>
      </c>
      <c r="G22" s="32">
        <f t="shared" si="2"/>
        <v>9.8279714767710933E-5</v>
      </c>
      <c r="H22" s="33">
        <f t="shared" si="10"/>
        <v>6.0150380621004282E-4</v>
      </c>
      <c r="I22" s="32" t="e">
        <f t="shared" si="3"/>
        <v>#DIV/0!</v>
      </c>
      <c r="J22" s="34">
        <f t="shared" si="4"/>
        <v>405</v>
      </c>
      <c r="K22" s="32" t="e">
        <f t="shared" si="5"/>
        <v>#DIV/0!</v>
      </c>
      <c r="L22" s="34">
        <f t="shared" si="6"/>
        <v>405</v>
      </c>
      <c r="M22" s="32" t="e">
        <f t="shared" si="7"/>
        <v>#DIV/0!</v>
      </c>
      <c r="N22" s="34">
        <f t="shared" si="8"/>
        <v>405</v>
      </c>
    </row>
    <row r="23" spans="1:14" s="35" customFormat="1" ht="165.75" hidden="1" outlineLevel="7">
      <c r="A23" s="28" t="s">
        <v>23</v>
      </c>
      <c r="B23" s="36" t="s">
        <v>24</v>
      </c>
      <c r="C23" s="30"/>
      <c r="D23" s="30">
        <v>0</v>
      </c>
      <c r="E23" s="30">
        <v>0</v>
      </c>
      <c r="F23" s="30">
        <v>405</v>
      </c>
      <c r="G23" s="32">
        <f t="shared" si="2"/>
        <v>9.8279714767710933E-5</v>
      </c>
      <c r="H23" s="33">
        <f t="shared" si="10"/>
        <v>6.0150380621004282E-4</v>
      </c>
      <c r="I23" s="32" t="e">
        <f t="shared" si="3"/>
        <v>#DIV/0!</v>
      </c>
      <c r="J23" s="34">
        <f t="shared" si="4"/>
        <v>405</v>
      </c>
      <c r="K23" s="32" t="e">
        <f t="shared" si="5"/>
        <v>#DIV/0!</v>
      </c>
      <c r="L23" s="34">
        <f t="shared" si="6"/>
        <v>405</v>
      </c>
      <c r="M23" s="32" t="e">
        <f t="shared" si="7"/>
        <v>#DIV/0!</v>
      </c>
      <c r="N23" s="34">
        <f t="shared" si="8"/>
        <v>405</v>
      </c>
    </row>
    <row r="24" spans="1:14" s="35" customFormat="1" ht="51" hidden="1" outlineLevel="3">
      <c r="A24" s="28" t="s">
        <v>25</v>
      </c>
      <c r="B24" s="29" t="s">
        <v>26</v>
      </c>
      <c r="C24" s="30"/>
      <c r="D24" s="30">
        <v>79000</v>
      </c>
      <c r="E24" s="30">
        <v>149305</v>
      </c>
      <c r="F24" s="30">
        <v>151702.63</v>
      </c>
      <c r="G24" s="32">
        <f t="shared" si="2"/>
        <v>3.6813064705954544E-2</v>
      </c>
      <c r="H24" s="33">
        <f t="shared" si="10"/>
        <v>0.2253079243384539</v>
      </c>
      <c r="I24" s="32" t="e">
        <f t="shared" si="3"/>
        <v>#DIV/0!</v>
      </c>
      <c r="J24" s="34">
        <f t="shared" si="4"/>
        <v>151702.63</v>
      </c>
      <c r="K24" s="32">
        <f t="shared" si="5"/>
        <v>192.02864556962024</v>
      </c>
      <c r="L24" s="34">
        <f t="shared" si="6"/>
        <v>72702.63</v>
      </c>
      <c r="M24" s="32">
        <f t="shared" si="7"/>
        <v>101.60586048692275</v>
      </c>
      <c r="N24" s="34">
        <f t="shared" si="8"/>
        <v>2397.6300000000047</v>
      </c>
    </row>
    <row r="25" spans="1:14" s="35" customFormat="1" ht="89.25" hidden="1" outlineLevel="4">
      <c r="A25" s="28" t="s">
        <v>27</v>
      </c>
      <c r="B25" s="29" t="s">
        <v>28</v>
      </c>
      <c r="C25" s="30"/>
      <c r="D25" s="30">
        <v>79000</v>
      </c>
      <c r="E25" s="30">
        <v>149305</v>
      </c>
      <c r="F25" s="30">
        <v>141746.48000000001</v>
      </c>
      <c r="G25" s="32">
        <f t="shared" si="2"/>
        <v>3.4397045984511224E-2</v>
      </c>
      <c r="H25" s="33">
        <f t="shared" si="10"/>
        <v>0.21052110428858201</v>
      </c>
      <c r="I25" s="32" t="e">
        <f t="shared" si="3"/>
        <v>#DIV/0!</v>
      </c>
      <c r="J25" s="34">
        <f t="shared" si="4"/>
        <v>141746.48000000001</v>
      </c>
      <c r="K25" s="32">
        <f t="shared" si="5"/>
        <v>179.42592405063294</v>
      </c>
      <c r="L25" s="34">
        <f t="shared" si="6"/>
        <v>62746.48000000001</v>
      </c>
      <c r="M25" s="32">
        <f t="shared" si="7"/>
        <v>94.937530558253243</v>
      </c>
      <c r="N25" s="34">
        <f t="shared" si="8"/>
        <v>-7558.5199999999895</v>
      </c>
    </row>
    <row r="26" spans="1:14" s="35" customFormat="1" ht="89.25" hidden="1" outlineLevel="7">
      <c r="A26" s="28" t="s">
        <v>27</v>
      </c>
      <c r="B26" s="29" t="s">
        <v>28</v>
      </c>
      <c r="C26" s="30"/>
      <c r="D26" s="30">
        <v>79000</v>
      </c>
      <c r="E26" s="30">
        <v>149305</v>
      </c>
      <c r="F26" s="30">
        <v>141746.48000000001</v>
      </c>
      <c r="G26" s="32">
        <f t="shared" si="2"/>
        <v>3.4397045984511224E-2</v>
      </c>
      <c r="H26" s="33">
        <f t="shared" si="10"/>
        <v>0.21052110428858201</v>
      </c>
      <c r="I26" s="32" t="e">
        <f t="shared" si="3"/>
        <v>#DIV/0!</v>
      </c>
      <c r="J26" s="34">
        <f t="shared" si="4"/>
        <v>141746.48000000001</v>
      </c>
      <c r="K26" s="32">
        <f t="shared" si="5"/>
        <v>179.42592405063294</v>
      </c>
      <c r="L26" s="34">
        <f t="shared" si="6"/>
        <v>62746.48000000001</v>
      </c>
      <c r="M26" s="32">
        <f t="shared" si="7"/>
        <v>94.937530558253243</v>
      </c>
      <c r="N26" s="34">
        <f t="shared" si="8"/>
        <v>-7558.5199999999895</v>
      </c>
    </row>
    <row r="27" spans="1:14" s="35" customFormat="1" ht="63.75" hidden="1" outlineLevel="4">
      <c r="A27" s="28" t="s">
        <v>29</v>
      </c>
      <c r="B27" s="29" t="s">
        <v>30</v>
      </c>
      <c r="C27" s="30"/>
      <c r="D27" s="30">
        <v>0</v>
      </c>
      <c r="E27" s="30">
        <v>0</v>
      </c>
      <c r="F27" s="30">
        <v>1960.85</v>
      </c>
      <c r="G27" s="32">
        <f t="shared" si="2"/>
        <v>4.75831552351274E-4</v>
      </c>
      <c r="H27" s="33">
        <f t="shared" si="10"/>
        <v>2.912243798535709E-3</v>
      </c>
      <c r="I27" s="32" t="e">
        <f t="shared" si="3"/>
        <v>#DIV/0!</v>
      </c>
      <c r="J27" s="34">
        <f t="shared" si="4"/>
        <v>1960.85</v>
      </c>
      <c r="K27" s="32" t="e">
        <f t="shared" si="5"/>
        <v>#DIV/0!</v>
      </c>
      <c r="L27" s="34">
        <f t="shared" si="6"/>
        <v>1960.85</v>
      </c>
      <c r="M27" s="32" t="e">
        <f t="shared" si="7"/>
        <v>#DIV/0!</v>
      </c>
      <c r="N27" s="34">
        <f t="shared" si="8"/>
        <v>1960.85</v>
      </c>
    </row>
    <row r="28" spans="1:14" s="35" customFormat="1" ht="63.75" hidden="1" outlineLevel="7">
      <c r="A28" s="28" t="s">
        <v>29</v>
      </c>
      <c r="B28" s="29" t="s">
        <v>30</v>
      </c>
      <c r="C28" s="30"/>
      <c r="D28" s="30">
        <v>0</v>
      </c>
      <c r="E28" s="30">
        <v>0</v>
      </c>
      <c r="F28" s="30">
        <v>1960.85</v>
      </c>
      <c r="G28" s="32">
        <f t="shared" si="2"/>
        <v>4.75831552351274E-4</v>
      </c>
      <c r="H28" s="33">
        <f t="shared" si="10"/>
        <v>2.912243798535709E-3</v>
      </c>
      <c r="I28" s="32" t="e">
        <f t="shared" si="3"/>
        <v>#DIV/0!</v>
      </c>
      <c r="J28" s="34">
        <f t="shared" si="4"/>
        <v>1960.85</v>
      </c>
      <c r="K28" s="32" t="e">
        <f t="shared" si="5"/>
        <v>#DIV/0!</v>
      </c>
      <c r="L28" s="34">
        <f t="shared" si="6"/>
        <v>1960.85</v>
      </c>
      <c r="M28" s="32" t="e">
        <f t="shared" si="7"/>
        <v>#DIV/0!</v>
      </c>
      <c r="N28" s="34">
        <f t="shared" si="8"/>
        <v>1960.85</v>
      </c>
    </row>
    <row r="29" spans="1:14" s="35" customFormat="1" ht="89.25" hidden="1" outlineLevel="4">
      <c r="A29" s="28" t="s">
        <v>31</v>
      </c>
      <c r="B29" s="29" t="s">
        <v>32</v>
      </c>
      <c r="C29" s="30"/>
      <c r="D29" s="30">
        <v>0</v>
      </c>
      <c r="E29" s="30">
        <v>0</v>
      </c>
      <c r="F29" s="30">
        <v>7995.3</v>
      </c>
      <c r="G29" s="32">
        <f t="shared" si="2"/>
        <v>1.9401871690920473E-3</v>
      </c>
      <c r="H29" s="33">
        <f t="shared" si="10"/>
        <v>1.1874576251336184E-2</v>
      </c>
      <c r="I29" s="32" t="e">
        <f t="shared" si="3"/>
        <v>#DIV/0!</v>
      </c>
      <c r="J29" s="34">
        <f t="shared" si="4"/>
        <v>7995.3</v>
      </c>
      <c r="K29" s="32" t="e">
        <f t="shared" si="5"/>
        <v>#DIV/0!</v>
      </c>
      <c r="L29" s="34">
        <f t="shared" si="6"/>
        <v>7995.3</v>
      </c>
      <c r="M29" s="32" t="e">
        <f t="shared" si="7"/>
        <v>#DIV/0!</v>
      </c>
      <c r="N29" s="34">
        <f t="shared" si="8"/>
        <v>7995.3</v>
      </c>
    </row>
    <row r="30" spans="1:14" s="35" customFormat="1" ht="89.25" hidden="1" outlineLevel="7">
      <c r="A30" s="28" t="s">
        <v>31</v>
      </c>
      <c r="B30" s="29" t="s">
        <v>32</v>
      </c>
      <c r="C30" s="30"/>
      <c r="D30" s="30">
        <v>0</v>
      </c>
      <c r="E30" s="30">
        <v>0</v>
      </c>
      <c r="F30" s="30">
        <v>7995.3</v>
      </c>
      <c r="G30" s="32">
        <f t="shared" si="2"/>
        <v>1.9401871690920473E-3</v>
      </c>
      <c r="H30" s="33">
        <f t="shared" si="10"/>
        <v>1.1874576251336184E-2</v>
      </c>
      <c r="I30" s="32" t="e">
        <f t="shared" si="3"/>
        <v>#DIV/0!</v>
      </c>
      <c r="J30" s="34">
        <f t="shared" si="4"/>
        <v>7995.3</v>
      </c>
      <c r="K30" s="32" t="e">
        <f t="shared" si="5"/>
        <v>#DIV/0!</v>
      </c>
      <c r="L30" s="34">
        <f t="shared" si="6"/>
        <v>7995.3</v>
      </c>
      <c r="M30" s="32" t="e">
        <f t="shared" si="7"/>
        <v>#DIV/0!</v>
      </c>
      <c r="N30" s="34">
        <f t="shared" si="8"/>
        <v>7995.3</v>
      </c>
    </row>
    <row r="31" spans="1:14" s="35" customFormat="1" ht="102" hidden="1" outlineLevel="3">
      <c r="A31" s="28" t="s">
        <v>33</v>
      </c>
      <c r="B31" s="36" t="s">
        <v>34</v>
      </c>
      <c r="C31" s="30"/>
      <c r="D31" s="30">
        <v>3000</v>
      </c>
      <c r="E31" s="30">
        <v>3000</v>
      </c>
      <c r="F31" s="30">
        <v>1460</v>
      </c>
      <c r="G31" s="32">
        <f t="shared" si="2"/>
        <v>3.5429230508853818E-4</v>
      </c>
      <c r="H31" s="33">
        <f t="shared" si="10"/>
        <v>2.168384091522623E-3</v>
      </c>
      <c r="I31" s="32" t="e">
        <f t="shared" si="3"/>
        <v>#DIV/0!</v>
      </c>
      <c r="J31" s="34">
        <f t="shared" si="4"/>
        <v>1460</v>
      </c>
      <c r="K31" s="32">
        <f t="shared" si="5"/>
        <v>48.666666666666671</v>
      </c>
      <c r="L31" s="34">
        <f t="shared" si="6"/>
        <v>-1540</v>
      </c>
      <c r="M31" s="32">
        <f t="shared" si="7"/>
        <v>48.666666666666671</v>
      </c>
      <c r="N31" s="34">
        <f t="shared" si="8"/>
        <v>-1540</v>
      </c>
    </row>
    <row r="32" spans="1:14" s="35" customFormat="1" ht="140.25" hidden="1" outlineLevel="4">
      <c r="A32" s="28" t="s">
        <v>35</v>
      </c>
      <c r="B32" s="36" t="s">
        <v>36</v>
      </c>
      <c r="C32" s="30"/>
      <c r="D32" s="30">
        <v>3000</v>
      </c>
      <c r="E32" s="30">
        <v>3000</v>
      </c>
      <c r="F32" s="30">
        <v>1460</v>
      </c>
      <c r="G32" s="32">
        <f t="shared" si="2"/>
        <v>3.5429230508853818E-4</v>
      </c>
      <c r="H32" s="33">
        <f t="shared" si="10"/>
        <v>2.168384091522623E-3</v>
      </c>
      <c r="I32" s="32" t="e">
        <f t="shared" si="3"/>
        <v>#DIV/0!</v>
      </c>
      <c r="J32" s="34">
        <f t="shared" si="4"/>
        <v>1460</v>
      </c>
      <c r="K32" s="32">
        <f t="shared" si="5"/>
        <v>48.666666666666671</v>
      </c>
      <c r="L32" s="34">
        <f t="shared" si="6"/>
        <v>-1540</v>
      </c>
      <c r="M32" s="32">
        <f t="shared" si="7"/>
        <v>48.666666666666671</v>
      </c>
      <c r="N32" s="34">
        <f t="shared" si="8"/>
        <v>-1540</v>
      </c>
    </row>
    <row r="33" spans="1:14" s="35" customFormat="1" ht="140.25" hidden="1" outlineLevel="7">
      <c r="A33" s="28" t="s">
        <v>35</v>
      </c>
      <c r="B33" s="36" t="s">
        <v>36</v>
      </c>
      <c r="C33" s="30"/>
      <c r="D33" s="30">
        <v>3000</v>
      </c>
      <c r="E33" s="30">
        <v>3000</v>
      </c>
      <c r="F33" s="30">
        <v>1460</v>
      </c>
      <c r="G33" s="32">
        <f t="shared" si="2"/>
        <v>3.5429230508853818E-4</v>
      </c>
      <c r="H33" s="33">
        <f t="shared" si="10"/>
        <v>2.168384091522623E-3</v>
      </c>
      <c r="I33" s="32" t="e">
        <f t="shared" si="3"/>
        <v>#DIV/0!</v>
      </c>
      <c r="J33" s="34">
        <f t="shared" si="4"/>
        <v>1460</v>
      </c>
      <c r="K33" s="32">
        <f t="shared" si="5"/>
        <v>48.666666666666671</v>
      </c>
      <c r="L33" s="34">
        <f t="shared" si="6"/>
        <v>-1540</v>
      </c>
      <c r="M33" s="32">
        <f t="shared" si="7"/>
        <v>48.666666666666671</v>
      </c>
      <c r="N33" s="34">
        <f t="shared" si="8"/>
        <v>-1540</v>
      </c>
    </row>
    <row r="34" spans="1:14" s="35" customFormat="1" ht="38.25" outlineLevel="1" collapsed="1">
      <c r="A34" s="28" t="s">
        <v>37</v>
      </c>
      <c r="B34" s="29" t="s">
        <v>360</v>
      </c>
      <c r="C34" s="30">
        <v>3179718.91</v>
      </c>
      <c r="D34" s="30">
        <v>3565100</v>
      </c>
      <c r="E34" s="30">
        <v>3565100</v>
      </c>
      <c r="F34" s="30">
        <v>3470115.18</v>
      </c>
      <c r="G34" s="32">
        <f t="shared" si="2"/>
        <v>0.84207883975679976</v>
      </c>
      <c r="H34" s="33">
        <f t="shared" si="10"/>
        <v>5.1537962685364143</v>
      </c>
      <c r="I34" s="32">
        <f t="shared" si="3"/>
        <v>109.13276544938371</v>
      </c>
      <c r="J34" s="34">
        <f t="shared" si="4"/>
        <v>290396.27</v>
      </c>
      <c r="K34" s="32">
        <f t="shared" si="5"/>
        <v>97.335703907323776</v>
      </c>
      <c r="L34" s="34">
        <f t="shared" si="6"/>
        <v>-94984.819999999832</v>
      </c>
      <c r="M34" s="32">
        <f t="shared" si="7"/>
        <v>97.335703907323776</v>
      </c>
      <c r="N34" s="34">
        <f t="shared" si="8"/>
        <v>-94984.819999999832</v>
      </c>
    </row>
    <row r="35" spans="1:14" s="35" customFormat="1" ht="38.25" hidden="1" outlineLevel="2">
      <c r="A35" s="28" t="s">
        <v>38</v>
      </c>
      <c r="B35" s="29" t="s">
        <v>39</v>
      </c>
      <c r="C35" s="30"/>
      <c r="D35" s="30">
        <v>3565100</v>
      </c>
      <c r="E35" s="30">
        <v>3565100</v>
      </c>
      <c r="F35" s="30">
        <v>3470115.18</v>
      </c>
      <c r="G35" s="32">
        <f t="shared" si="2"/>
        <v>0.84207883975679976</v>
      </c>
      <c r="H35" s="33">
        <f t="shared" si="10"/>
        <v>5.1537962685364143</v>
      </c>
      <c r="I35" s="32" t="e">
        <f t="shared" si="3"/>
        <v>#DIV/0!</v>
      </c>
      <c r="J35" s="34">
        <f t="shared" si="4"/>
        <v>3470115.18</v>
      </c>
      <c r="K35" s="32">
        <f t="shared" si="5"/>
        <v>97.335703907323776</v>
      </c>
      <c r="L35" s="34">
        <f t="shared" si="6"/>
        <v>-94984.819999999832</v>
      </c>
      <c r="M35" s="32">
        <f t="shared" si="7"/>
        <v>97.335703907323776</v>
      </c>
      <c r="N35" s="34">
        <f t="shared" si="8"/>
        <v>-94984.819999999832</v>
      </c>
    </row>
    <row r="36" spans="1:14" s="35" customFormat="1" ht="76.5" hidden="1" outlineLevel="3">
      <c r="A36" s="28" t="s">
        <v>40</v>
      </c>
      <c r="B36" s="29" t="s">
        <v>41</v>
      </c>
      <c r="C36" s="30"/>
      <c r="D36" s="30">
        <v>1347100</v>
      </c>
      <c r="E36" s="30">
        <v>1347100</v>
      </c>
      <c r="F36" s="30">
        <v>1546162.95</v>
      </c>
      <c r="G36" s="32">
        <f t="shared" si="2"/>
        <v>0.37520112027259872</v>
      </c>
      <c r="H36" s="33">
        <f t="shared" si="10"/>
        <v>2.2963528381381435</v>
      </c>
      <c r="I36" s="32" t="e">
        <f t="shared" si="3"/>
        <v>#DIV/0!</v>
      </c>
      <c r="J36" s="34">
        <f t="shared" si="4"/>
        <v>1546162.95</v>
      </c>
      <c r="K36" s="32">
        <f t="shared" si="5"/>
        <v>114.77714720510725</v>
      </c>
      <c r="L36" s="34">
        <f t="shared" si="6"/>
        <v>199062.94999999995</v>
      </c>
      <c r="M36" s="32">
        <f t="shared" si="7"/>
        <v>114.77714720510725</v>
      </c>
      <c r="N36" s="34">
        <f t="shared" si="8"/>
        <v>199062.94999999995</v>
      </c>
    </row>
    <row r="37" spans="1:14" s="35" customFormat="1" ht="76.5" hidden="1" outlineLevel="7">
      <c r="A37" s="28" t="s">
        <v>40</v>
      </c>
      <c r="B37" s="29" t="s">
        <v>41</v>
      </c>
      <c r="C37" s="30"/>
      <c r="D37" s="30">
        <v>1347100</v>
      </c>
      <c r="E37" s="30">
        <v>1347100</v>
      </c>
      <c r="F37" s="30">
        <v>1546162.95</v>
      </c>
      <c r="G37" s="32">
        <f t="shared" si="2"/>
        <v>0.37520112027259872</v>
      </c>
      <c r="H37" s="33">
        <f t="shared" si="10"/>
        <v>2.2963528381381435</v>
      </c>
      <c r="I37" s="32" t="e">
        <f t="shared" si="3"/>
        <v>#DIV/0!</v>
      </c>
      <c r="J37" s="34">
        <f t="shared" si="4"/>
        <v>1546162.95</v>
      </c>
      <c r="K37" s="32">
        <f t="shared" si="5"/>
        <v>114.77714720510725</v>
      </c>
      <c r="L37" s="34">
        <f t="shared" si="6"/>
        <v>199062.94999999995</v>
      </c>
      <c r="M37" s="32">
        <f t="shared" si="7"/>
        <v>114.77714720510725</v>
      </c>
      <c r="N37" s="34">
        <f t="shared" si="8"/>
        <v>199062.94999999995</v>
      </c>
    </row>
    <row r="38" spans="1:14" s="35" customFormat="1" ht="102" hidden="1" outlineLevel="3">
      <c r="A38" s="28" t="s">
        <v>42</v>
      </c>
      <c r="B38" s="36" t="s">
        <v>43</v>
      </c>
      <c r="C38" s="30"/>
      <c r="D38" s="30">
        <v>12400</v>
      </c>
      <c r="E38" s="30">
        <v>12400</v>
      </c>
      <c r="F38" s="30">
        <v>14890.6</v>
      </c>
      <c r="G38" s="32">
        <f t="shared" si="2"/>
        <v>3.6134417795557444E-3</v>
      </c>
      <c r="H38" s="33">
        <f t="shared" si="10"/>
        <v>2.2115438461114231E-2</v>
      </c>
      <c r="I38" s="32" t="e">
        <f t="shared" si="3"/>
        <v>#DIV/0!</v>
      </c>
      <c r="J38" s="34">
        <f t="shared" si="4"/>
        <v>14890.6</v>
      </c>
      <c r="K38" s="32">
        <f t="shared" si="5"/>
        <v>120.08548387096774</v>
      </c>
      <c r="L38" s="34">
        <f t="shared" si="6"/>
        <v>2490.6000000000004</v>
      </c>
      <c r="M38" s="32">
        <f t="shared" si="7"/>
        <v>120.08548387096774</v>
      </c>
      <c r="N38" s="34">
        <f t="shared" si="8"/>
        <v>2490.6000000000004</v>
      </c>
    </row>
    <row r="39" spans="1:14" s="35" customFormat="1" ht="102" hidden="1" outlineLevel="7">
      <c r="A39" s="28" t="s">
        <v>42</v>
      </c>
      <c r="B39" s="36" t="s">
        <v>43</v>
      </c>
      <c r="C39" s="30"/>
      <c r="D39" s="30">
        <v>12400</v>
      </c>
      <c r="E39" s="30">
        <v>12400</v>
      </c>
      <c r="F39" s="30">
        <v>14890.6</v>
      </c>
      <c r="G39" s="32">
        <f t="shared" si="2"/>
        <v>3.6134417795557444E-3</v>
      </c>
      <c r="H39" s="33">
        <f t="shared" si="10"/>
        <v>2.2115438461114231E-2</v>
      </c>
      <c r="I39" s="32" t="e">
        <f t="shared" si="3"/>
        <v>#DIV/0!</v>
      </c>
      <c r="J39" s="34">
        <f t="shared" si="4"/>
        <v>14890.6</v>
      </c>
      <c r="K39" s="32">
        <f t="shared" si="5"/>
        <v>120.08548387096774</v>
      </c>
      <c r="L39" s="34">
        <f t="shared" si="6"/>
        <v>2490.6000000000004</v>
      </c>
      <c r="M39" s="32">
        <f t="shared" si="7"/>
        <v>120.08548387096774</v>
      </c>
      <c r="N39" s="34">
        <f t="shared" si="8"/>
        <v>2490.6000000000004</v>
      </c>
    </row>
    <row r="40" spans="1:14" s="35" customFormat="1" ht="76.5" hidden="1" outlineLevel="3">
      <c r="A40" s="28" t="s">
        <v>44</v>
      </c>
      <c r="B40" s="29" t="s">
        <v>45</v>
      </c>
      <c r="C40" s="30"/>
      <c r="D40" s="30">
        <v>2205600</v>
      </c>
      <c r="E40" s="30">
        <v>2205600</v>
      </c>
      <c r="F40" s="30">
        <v>2255489.79</v>
      </c>
      <c r="G40" s="32">
        <f t="shared" si="2"/>
        <v>0.54733060054983762</v>
      </c>
      <c r="H40" s="33">
        <f t="shared" si="10"/>
        <v>3.3498412186491113</v>
      </c>
      <c r="I40" s="32" t="e">
        <f t="shared" si="3"/>
        <v>#DIV/0!</v>
      </c>
      <c r="J40" s="34">
        <f t="shared" si="4"/>
        <v>2255489.79</v>
      </c>
      <c r="K40" s="32">
        <f t="shared" si="5"/>
        <v>102.2619600108814</v>
      </c>
      <c r="L40" s="34">
        <f t="shared" si="6"/>
        <v>49889.790000000037</v>
      </c>
      <c r="M40" s="32">
        <f t="shared" si="7"/>
        <v>102.2619600108814</v>
      </c>
      <c r="N40" s="34">
        <f t="shared" si="8"/>
        <v>49889.790000000037</v>
      </c>
    </row>
    <row r="41" spans="1:14" s="35" customFormat="1" ht="76.5" hidden="1" outlineLevel="7">
      <c r="A41" s="28" t="s">
        <v>44</v>
      </c>
      <c r="B41" s="29" t="s">
        <v>45</v>
      </c>
      <c r="C41" s="30"/>
      <c r="D41" s="30">
        <v>2205600</v>
      </c>
      <c r="E41" s="30">
        <v>2205600</v>
      </c>
      <c r="F41" s="30">
        <v>2255489.79</v>
      </c>
      <c r="G41" s="32">
        <f t="shared" si="2"/>
        <v>0.54733060054983762</v>
      </c>
      <c r="H41" s="33">
        <f t="shared" si="10"/>
        <v>3.3498412186491113</v>
      </c>
      <c r="I41" s="32" t="e">
        <f t="shared" si="3"/>
        <v>#DIV/0!</v>
      </c>
      <c r="J41" s="34">
        <f t="shared" si="4"/>
        <v>2255489.79</v>
      </c>
      <c r="K41" s="32">
        <f t="shared" si="5"/>
        <v>102.2619600108814</v>
      </c>
      <c r="L41" s="34">
        <f t="shared" si="6"/>
        <v>49889.790000000037</v>
      </c>
      <c r="M41" s="32">
        <f t="shared" si="7"/>
        <v>102.2619600108814</v>
      </c>
      <c r="N41" s="34">
        <f t="shared" si="8"/>
        <v>49889.790000000037</v>
      </c>
    </row>
    <row r="42" spans="1:14" s="35" customFormat="1" ht="76.5" hidden="1" outlineLevel="3">
      <c r="A42" s="28" t="s">
        <v>46</v>
      </c>
      <c r="B42" s="29" t="s">
        <v>47</v>
      </c>
      <c r="C42" s="30"/>
      <c r="D42" s="30">
        <v>0</v>
      </c>
      <c r="E42" s="30">
        <v>0</v>
      </c>
      <c r="F42" s="30">
        <v>-346428.15999999997</v>
      </c>
      <c r="G42" s="32">
        <f t="shared" si="2"/>
        <v>-8.4066322845192401E-2</v>
      </c>
      <c r="H42" s="33">
        <f t="shared" si="10"/>
        <v>-0.51451322671195476</v>
      </c>
      <c r="I42" s="32" t="e">
        <f t="shared" si="3"/>
        <v>#DIV/0!</v>
      </c>
      <c r="J42" s="34">
        <f t="shared" si="4"/>
        <v>-346428.15999999997</v>
      </c>
      <c r="K42" s="32" t="e">
        <f t="shared" si="5"/>
        <v>#DIV/0!</v>
      </c>
      <c r="L42" s="34">
        <f t="shared" si="6"/>
        <v>-346428.15999999997</v>
      </c>
      <c r="M42" s="32" t="e">
        <f t="shared" si="7"/>
        <v>#DIV/0!</v>
      </c>
      <c r="N42" s="34">
        <f t="shared" si="8"/>
        <v>-346428.15999999997</v>
      </c>
    </row>
    <row r="43" spans="1:14" s="35" customFormat="1" ht="76.5" hidden="1" outlineLevel="7">
      <c r="A43" s="28" t="s">
        <v>46</v>
      </c>
      <c r="B43" s="29" t="s">
        <v>47</v>
      </c>
      <c r="C43" s="30"/>
      <c r="D43" s="30">
        <v>0</v>
      </c>
      <c r="E43" s="30">
        <v>0</v>
      </c>
      <c r="F43" s="30">
        <v>-346428.15999999997</v>
      </c>
      <c r="G43" s="32">
        <f t="shared" si="2"/>
        <v>-8.4066322845192401E-2</v>
      </c>
      <c r="H43" s="33">
        <f t="shared" si="10"/>
        <v>-0.51451322671195476</v>
      </c>
      <c r="I43" s="32" t="e">
        <f t="shared" si="3"/>
        <v>#DIV/0!</v>
      </c>
      <c r="J43" s="34">
        <f t="shared" si="4"/>
        <v>-346428.15999999997</v>
      </c>
      <c r="K43" s="32" t="e">
        <f t="shared" si="5"/>
        <v>#DIV/0!</v>
      </c>
      <c r="L43" s="34">
        <f t="shared" si="6"/>
        <v>-346428.15999999997</v>
      </c>
      <c r="M43" s="32" t="e">
        <f t="shared" si="7"/>
        <v>#DIV/0!</v>
      </c>
      <c r="N43" s="34">
        <f t="shared" si="8"/>
        <v>-346428.15999999997</v>
      </c>
    </row>
    <row r="44" spans="1:14" s="35" customFormat="1" outlineLevel="1">
      <c r="A44" s="28" t="s">
        <v>48</v>
      </c>
      <c r="B44" s="29" t="s">
        <v>49</v>
      </c>
      <c r="C44" s="30">
        <f>C45+C55</f>
        <v>3191797.68</v>
      </c>
      <c r="D44" s="30">
        <f t="shared" ref="D44:F44" si="12">D45+D55</f>
        <v>3255000</v>
      </c>
      <c r="E44" s="30">
        <f t="shared" si="12"/>
        <v>2985500</v>
      </c>
      <c r="F44" s="30">
        <f t="shared" si="12"/>
        <v>2957261.99</v>
      </c>
      <c r="G44" s="32">
        <f t="shared" si="2"/>
        <v>0.71762682684097101</v>
      </c>
      <c r="H44" s="33">
        <f t="shared" si="10"/>
        <v>4.3921094887537908</v>
      </c>
      <c r="I44" s="32">
        <f t="shared" si="3"/>
        <v>92.651924917747294</v>
      </c>
      <c r="J44" s="34">
        <f t="shared" si="4"/>
        <v>-234535.68999999994</v>
      </c>
      <c r="K44" s="32">
        <f t="shared" si="5"/>
        <v>90.852902918586793</v>
      </c>
      <c r="L44" s="34">
        <f t="shared" si="6"/>
        <v>-297738.00999999978</v>
      </c>
      <c r="M44" s="32">
        <f t="shared" si="7"/>
        <v>99.054161446993817</v>
      </c>
      <c r="N44" s="34">
        <f t="shared" si="8"/>
        <v>-28238.009999999776</v>
      </c>
    </row>
    <row r="45" spans="1:14" s="35" customFormat="1" ht="25.5" outlineLevel="2" collapsed="1">
      <c r="A45" s="28" t="s">
        <v>50</v>
      </c>
      <c r="B45" s="29" t="s">
        <v>51</v>
      </c>
      <c r="C45" s="30">
        <v>3181443.27</v>
      </c>
      <c r="D45" s="30">
        <v>3255000</v>
      </c>
      <c r="E45" s="30">
        <v>2955000</v>
      </c>
      <c r="F45" s="30">
        <v>2926747.89</v>
      </c>
      <c r="G45" s="32">
        <f t="shared" si="2"/>
        <v>0.71022209339802433</v>
      </c>
      <c r="H45" s="33">
        <f t="shared" si="10"/>
        <v>4.3467901127215107</v>
      </c>
      <c r="I45" s="32">
        <f t="shared" si="3"/>
        <v>91.994344755360046</v>
      </c>
      <c r="J45" s="34">
        <f t="shared" si="4"/>
        <v>-254695.37999999989</v>
      </c>
      <c r="K45" s="32">
        <f t="shared" si="5"/>
        <v>89.915449769585251</v>
      </c>
      <c r="L45" s="34">
        <f t="shared" si="6"/>
        <v>-328252.10999999987</v>
      </c>
      <c r="M45" s="32">
        <f t="shared" si="7"/>
        <v>99.043921827411168</v>
      </c>
      <c r="N45" s="34">
        <f t="shared" si="8"/>
        <v>-28252.10999999987</v>
      </c>
    </row>
    <row r="46" spans="1:14" s="35" customFormat="1" ht="25.5" hidden="1" outlineLevel="3">
      <c r="A46" s="28" t="s">
        <v>52</v>
      </c>
      <c r="B46" s="29" t="s">
        <v>51</v>
      </c>
      <c r="C46" s="30"/>
      <c r="D46" s="30">
        <v>3255000</v>
      </c>
      <c r="E46" s="30">
        <v>2955000</v>
      </c>
      <c r="F46" s="30">
        <v>2926747.89</v>
      </c>
      <c r="G46" s="32">
        <f t="shared" si="2"/>
        <v>0.71022209339802433</v>
      </c>
      <c r="H46" s="33">
        <f t="shared" si="10"/>
        <v>4.3467901127215107</v>
      </c>
      <c r="I46" s="32" t="e">
        <f t="shared" si="3"/>
        <v>#DIV/0!</v>
      </c>
      <c r="J46" s="34">
        <f t="shared" si="4"/>
        <v>2926747.89</v>
      </c>
      <c r="K46" s="32">
        <f t="shared" si="5"/>
        <v>89.915449769585251</v>
      </c>
      <c r="L46" s="34">
        <f t="shared" si="6"/>
        <v>-328252.10999999987</v>
      </c>
      <c r="M46" s="32">
        <f t="shared" si="7"/>
        <v>99.043921827411168</v>
      </c>
      <c r="N46" s="34">
        <f t="shared" si="8"/>
        <v>-28252.10999999987</v>
      </c>
    </row>
    <row r="47" spans="1:14" s="35" customFormat="1" ht="63.75" hidden="1" outlineLevel="4">
      <c r="A47" s="28" t="s">
        <v>53</v>
      </c>
      <c r="B47" s="29" t="s">
        <v>54</v>
      </c>
      <c r="C47" s="30"/>
      <c r="D47" s="30">
        <v>3255000</v>
      </c>
      <c r="E47" s="30">
        <v>2955000</v>
      </c>
      <c r="F47" s="30">
        <v>2919816.57</v>
      </c>
      <c r="G47" s="32">
        <f t="shared" si="2"/>
        <v>0.70854009795959527</v>
      </c>
      <c r="H47" s="33">
        <f t="shared" si="10"/>
        <v>4.3364957538028435</v>
      </c>
      <c r="I47" s="32" t="e">
        <f t="shared" si="3"/>
        <v>#DIV/0!</v>
      </c>
      <c r="J47" s="34">
        <f t="shared" si="4"/>
        <v>2919816.57</v>
      </c>
      <c r="K47" s="32">
        <f t="shared" si="5"/>
        <v>89.702505990783408</v>
      </c>
      <c r="L47" s="34">
        <f t="shared" si="6"/>
        <v>-335183.43000000017</v>
      </c>
      <c r="M47" s="32">
        <f t="shared" si="7"/>
        <v>98.809359390862937</v>
      </c>
      <c r="N47" s="34">
        <f t="shared" si="8"/>
        <v>-35183.430000000168</v>
      </c>
    </row>
    <row r="48" spans="1:14" s="35" customFormat="1" ht="63.75" hidden="1" outlineLevel="7">
      <c r="A48" s="28" t="s">
        <v>53</v>
      </c>
      <c r="B48" s="29" t="s">
        <v>54</v>
      </c>
      <c r="C48" s="30"/>
      <c r="D48" s="30">
        <v>3255000</v>
      </c>
      <c r="E48" s="30">
        <v>2955000</v>
      </c>
      <c r="F48" s="30">
        <v>2919816.57</v>
      </c>
      <c r="G48" s="32">
        <f t="shared" si="2"/>
        <v>0.70854009795959527</v>
      </c>
      <c r="H48" s="33">
        <f t="shared" si="10"/>
        <v>4.3364957538028435</v>
      </c>
      <c r="I48" s="32" t="e">
        <f t="shared" si="3"/>
        <v>#DIV/0!</v>
      </c>
      <c r="J48" s="34">
        <f t="shared" si="4"/>
        <v>2919816.57</v>
      </c>
      <c r="K48" s="32">
        <f t="shared" si="5"/>
        <v>89.702505990783408</v>
      </c>
      <c r="L48" s="34">
        <f t="shared" si="6"/>
        <v>-335183.43000000017</v>
      </c>
      <c r="M48" s="32">
        <f t="shared" si="7"/>
        <v>98.809359390862937</v>
      </c>
      <c r="N48" s="34">
        <f t="shared" si="8"/>
        <v>-35183.430000000168</v>
      </c>
    </row>
    <row r="49" spans="1:14" s="35" customFormat="1" ht="38.25" hidden="1" outlineLevel="4">
      <c r="A49" s="28" t="s">
        <v>55</v>
      </c>
      <c r="B49" s="29" t="s">
        <v>56</v>
      </c>
      <c r="C49" s="30"/>
      <c r="D49" s="30">
        <v>0</v>
      </c>
      <c r="E49" s="30">
        <v>0</v>
      </c>
      <c r="F49" s="30">
        <v>3489.94</v>
      </c>
      <c r="G49" s="32">
        <f t="shared" si="2"/>
        <v>8.4688964878129656E-4</v>
      </c>
      <c r="H49" s="33">
        <f t="shared" si="10"/>
        <v>5.1832399838140164E-3</v>
      </c>
      <c r="I49" s="32" t="e">
        <f t="shared" si="3"/>
        <v>#DIV/0!</v>
      </c>
      <c r="J49" s="34">
        <f t="shared" si="4"/>
        <v>3489.94</v>
      </c>
      <c r="K49" s="32" t="e">
        <f t="shared" si="5"/>
        <v>#DIV/0!</v>
      </c>
      <c r="L49" s="34">
        <f t="shared" si="6"/>
        <v>3489.94</v>
      </c>
      <c r="M49" s="32" t="e">
        <f t="shared" si="7"/>
        <v>#DIV/0!</v>
      </c>
      <c r="N49" s="34">
        <f t="shared" si="8"/>
        <v>3489.94</v>
      </c>
    </row>
    <row r="50" spans="1:14" s="35" customFormat="1" ht="38.25" hidden="1" outlineLevel="7">
      <c r="A50" s="28" t="s">
        <v>55</v>
      </c>
      <c r="B50" s="29" t="s">
        <v>56</v>
      </c>
      <c r="C50" s="30"/>
      <c r="D50" s="30">
        <v>0</v>
      </c>
      <c r="E50" s="30">
        <v>0</v>
      </c>
      <c r="F50" s="30">
        <v>3489.94</v>
      </c>
      <c r="G50" s="32">
        <f t="shared" si="2"/>
        <v>8.4688964878129656E-4</v>
      </c>
      <c r="H50" s="33">
        <f t="shared" si="10"/>
        <v>5.1832399838140164E-3</v>
      </c>
      <c r="I50" s="32" t="e">
        <f t="shared" si="3"/>
        <v>#DIV/0!</v>
      </c>
      <c r="J50" s="34">
        <f t="shared" si="4"/>
        <v>3489.94</v>
      </c>
      <c r="K50" s="32" t="e">
        <f t="shared" si="5"/>
        <v>#DIV/0!</v>
      </c>
      <c r="L50" s="34">
        <f t="shared" si="6"/>
        <v>3489.94</v>
      </c>
      <c r="M50" s="32" t="e">
        <f t="shared" si="7"/>
        <v>#DIV/0!</v>
      </c>
      <c r="N50" s="34">
        <f t="shared" si="8"/>
        <v>3489.94</v>
      </c>
    </row>
    <row r="51" spans="1:14" s="35" customFormat="1" ht="63.75" hidden="1" outlineLevel="4">
      <c r="A51" s="28" t="s">
        <v>57</v>
      </c>
      <c r="B51" s="29" t="s">
        <v>58</v>
      </c>
      <c r="C51" s="30"/>
      <c r="D51" s="30">
        <v>0</v>
      </c>
      <c r="E51" s="30">
        <v>0</v>
      </c>
      <c r="F51" s="30">
        <v>3456.5</v>
      </c>
      <c r="G51" s="32">
        <f t="shared" si="2"/>
        <v>8.3877489899899474E-4</v>
      </c>
      <c r="H51" s="33">
        <f t="shared" si="10"/>
        <v>5.1335750769506486E-3</v>
      </c>
      <c r="I51" s="32" t="e">
        <f t="shared" si="3"/>
        <v>#DIV/0!</v>
      </c>
      <c r="J51" s="34">
        <f t="shared" si="4"/>
        <v>3456.5</v>
      </c>
      <c r="K51" s="32" t="e">
        <f t="shared" si="5"/>
        <v>#DIV/0!</v>
      </c>
      <c r="L51" s="34">
        <f t="shared" si="6"/>
        <v>3456.5</v>
      </c>
      <c r="M51" s="32" t="e">
        <f t="shared" si="7"/>
        <v>#DIV/0!</v>
      </c>
      <c r="N51" s="34">
        <f t="shared" si="8"/>
        <v>3456.5</v>
      </c>
    </row>
    <row r="52" spans="1:14" s="35" customFormat="1" ht="63.75" hidden="1" outlineLevel="7">
      <c r="A52" s="28" t="s">
        <v>57</v>
      </c>
      <c r="B52" s="29" t="s">
        <v>58</v>
      </c>
      <c r="C52" s="30"/>
      <c r="D52" s="30">
        <v>0</v>
      </c>
      <c r="E52" s="30">
        <v>0</v>
      </c>
      <c r="F52" s="30">
        <v>3456.5</v>
      </c>
      <c r="G52" s="32">
        <f t="shared" si="2"/>
        <v>8.3877489899899474E-4</v>
      </c>
      <c r="H52" s="33">
        <f t="shared" si="10"/>
        <v>5.1335750769506486E-3</v>
      </c>
      <c r="I52" s="32" t="e">
        <f t="shared" si="3"/>
        <v>#DIV/0!</v>
      </c>
      <c r="J52" s="34">
        <f t="shared" si="4"/>
        <v>3456.5</v>
      </c>
      <c r="K52" s="32" t="e">
        <f t="shared" si="5"/>
        <v>#DIV/0!</v>
      </c>
      <c r="L52" s="34">
        <f t="shared" si="6"/>
        <v>3456.5</v>
      </c>
      <c r="M52" s="32" t="e">
        <f t="shared" si="7"/>
        <v>#DIV/0!</v>
      </c>
      <c r="N52" s="34">
        <f t="shared" si="8"/>
        <v>3456.5</v>
      </c>
    </row>
    <row r="53" spans="1:14" s="35" customFormat="1" ht="38.25" hidden="1" outlineLevel="4">
      <c r="A53" s="28" t="s">
        <v>59</v>
      </c>
      <c r="B53" s="29" t="s">
        <v>60</v>
      </c>
      <c r="C53" s="30"/>
      <c r="D53" s="30">
        <v>0</v>
      </c>
      <c r="E53" s="30">
        <v>0</v>
      </c>
      <c r="F53" s="30">
        <v>-15.12</v>
      </c>
      <c r="G53" s="32">
        <f t="shared" si="2"/>
        <v>-3.6691093513278745E-6</v>
      </c>
      <c r="H53" s="33">
        <f t="shared" si="10"/>
        <v>-2.2456142098508263E-5</v>
      </c>
      <c r="I53" s="32" t="e">
        <f t="shared" si="3"/>
        <v>#DIV/0!</v>
      </c>
      <c r="J53" s="34">
        <f t="shared" si="4"/>
        <v>-15.12</v>
      </c>
      <c r="K53" s="32" t="e">
        <f t="shared" si="5"/>
        <v>#DIV/0!</v>
      </c>
      <c r="L53" s="34">
        <f t="shared" si="6"/>
        <v>-15.12</v>
      </c>
      <c r="M53" s="32" t="e">
        <f t="shared" si="7"/>
        <v>#DIV/0!</v>
      </c>
      <c r="N53" s="34">
        <f t="shared" si="8"/>
        <v>-15.12</v>
      </c>
    </row>
    <row r="54" spans="1:14" s="35" customFormat="1" ht="38.25" hidden="1" outlineLevel="7">
      <c r="A54" s="28" t="s">
        <v>59</v>
      </c>
      <c r="B54" s="29" t="s">
        <v>60</v>
      </c>
      <c r="C54" s="30"/>
      <c r="D54" s="30">
        <v>0</v>
      </c>
      <c r="E54" s="30">
        <v>0</v>
      </c>
      <c r="F54" s="30">
        <v>-15.12</v>
      </c>
      <c r="G54" s="32">
        <f t="shared" si="2"/>
        <v>-3.6691093513278745E-6</v>
      </c>
      <c r="H54" s="33">
        <f t="shared" si="10"/>
        <v>-2.2456142098508263E-5</v>
      </c>
      <c r="I54" s="32" t="e">
        <f t="shared" si="3"/>
        <v>#DIV/0!</v>
      </c>
      <c r="J54" s="34">
        <f t="shared" si="4"/>
        <v>-15.12</v>
      </c>
      <c r="K54" s="32" t="e">
        <f t="shared" si="5"/>
        <v>#DIV/0!</v>
      </c>
      <c r="L54" s="34">
        <f t="shared" si="6"/>
        <v>-15.12</v>
      </c>
      <c r="M54" s="32" t="e">
        <f t="shared" si="7"/>
        <v>#DIV/0!</v>
      </c>
      <c r="N54" s="34">
        <f t="shared" si="8"/>
        <v>-15.12</v>
      </c>
    </row>
    <row r="55" spans="1:14" s="35" customFormat="1" ht="25.5" outlineLevel="2" collapsed="1">
      <c r="A55" s="28" t="s">
        <v>61</v>
      </c>
      <c r="B55" s="29" t="s">
        <v>62</v>
      </c>
      <c r="C55" s="30">
        <v>10354.41</v>
      </c>
      <c r="D55" s="30">
        <v>0</v>
      </c>
      <c r="E55" s="30">
        <v>30500</v>
      </c>
      <c r="F55" s="30">
        <v>30514.1</v>
      </c>
      <c r="G55" s="32">
        <f t="shared" si="2"/>
        <v>7.4047334429466873E-3</v>
      </c>
      <c r="H55" s="33">
        <f t="shared" si="10"/>
        <v>4.5319376032281151E-2</v>
      </c>
      <c r="I55" s="32">
        <f t="shared" si="3"/>
        <v>294.69665582104631</v>
      </c>
      <c r="J55" s="34">
        <f t="shared" si="4"/>
        <v>20159.689999999999</v>
      </c>
      <c r="K55" s="32">
        <v>0</v>
      </c>
      <c r="L55" s="34">
        <f t="shared" si="6"/>
        <v>30514.1</v>
      </c>
      <c r="M55" s="32">
        <f t="shared" si="7"/>
        <v>100.04622950819673</v>
      </c>
      <c r="N55" s="34">
        <f t="shared" si="8"/>
        <v>14.099999999998545</v>
      </c>
    </row>
    <row r="56" spans="1:14" s="35" customFormat="1" ht="51" hidden="1" outlineLevel="3">
      <c r="A56" s="28" t="s">
        <v>63</v>
      </c>
      <c r="B56" s="29" t="s">
        <v>64</v>
      </c>
      <c r="C56" s="30"/>
      <c r="D56" s="30">
        <v>0</v>
      </c>
      <c r="E56" s="30">
        <v>30500</v>
      </c>
      <c r="F56" s="30">
        <v>30514.1</v>
      </c>
      <c r="G56" s="32">
        <f t="shared" si="2"/>
        <v>7.4047334429466873E-3</v>
      </c>
      <c r="H56" s="33">
        <f t="shared" si="10"/>
        <v>4.5319376032281151E-2</v>
      </c>
      <c r="I56" s="32" t="e">
        <f t="shared" si="3"/>
        <v>#DIV/0!</v>
      </c>
      <c r="J56" s="34">
        <f t="shared" si="4"/>
        <v>30514.1</v>
      </c>
      <c r="K56" s="32" t="e">
        <f t="shared" si="5"/>
        <v>#DIV/0!</v>
      </c>
      <c r="L56" s="34">
        <f t="shared" si="6"/>
        <v>30514.1</v>
      </c>
      <c r="M56" s="32">
        <f t="shared" si="7"/>
        <v>100.04622950819673</v>
      </c>
      <c r="N56" s="34">
        <f t="shared" si="8"/>
        <v>14.099999999998545</v>
      </c>
    </row>
    <row r="57" spans="1:14" s="35" customFormat="1" ht="89.25" hidden="1" outlineLevel="4">
      <c r="A57" s="28" t="s">
        <v>65</v>
      </c>
      <c r="B57" s="29" t="s">
        <v>66</v>
      </c>
      <c r="C57" s="30"/>
      <c r="D57" s="30">
        <v>0</v>
      </c>
      <c r="E57" s="30">
        <v>30500</v>
      </c>
      <c r="F57" s="30">
        <v>30458</v>
      </c>
      <c r="G57" s="32">
        <f t="shared" si="2"/>
        <v>7.3911198824566406E-3</v>
      </c>
      <c r="H57" s="33">
        <f t="shared" si="10"/>
        <v>4.5236056616161681E-2</v>
      </c>
      <c r="I57" s="32" t="e">
        <f t="shared" si="3"/>
        <v>#DIV/0!</v>
      </c>
      <c r="J57" s="34">
        <f t="shared" si="4"/>
        <v>30458</v>
      </c>
      <c r="K57" s="32" t="e">
        <f t="shared" si="5"/>
        <v>#DIV/0!</v>
      </c>
      <c r="L57" s="34">
        <f t="shared" si="6"/>
        <v>30458</v>
      </c>
      <c r="M57" s="32">
        <f t="shared" si="7"/>
        <v>99.862295081967218</v>
      </c>
      <c r="N57" s="34">
        <f t="shared" si="8"/>
        <v>-42</v>
      </c>
    </row>
    <row r="58" spans="1:14" s="35" customFormat="1" ht="89.25" hidden="1" outlineLevel="7">
      <c r="A58" s="28" t="s">
        <v>65</v>
      </c>
      <c r="B58" s="29" t="s">
        <v>66</v>
      </c>
      <c r="C58" s="30"/>
      <c r="D58" s="30">
        <v>0</v>
      </c>
      <c r="E58" s="30">
        <v>30500</v>
      </c>
      <c r="F58" s="30">
        <v>30458</v>
      </c>
      <c r="G58" s="32">
        <f t="shared" si="2"/>
        <v>7.3911198824566406E-3</v>
      </c>
      <c r="H58" s="33">
        <f t="shared" si="10"/>
        <v>4.5236056616161681E-2</v>
      </c>
      <c r="I58" s="32" t="e">
        <f t="shared" si="3"/>
        <v>#DIV/0!</v>
      </c>
      <c r="J58" s="34">
        <f t="shared" si="4"/>
        <v>30458</v>
      </c>
      <c r="K58" s="32" t="e">
        <f t="shared" si="5"/>
        <v>#DIV/0!</v>
      </c>
      <c r="L58" s="34">
        <f t="shared" si="6"/>
        <v>30458</v>
      </c>
      <c r="M58" s="32">
        <f t="shared" si="7"/>
        <v>99.862295081967218</v>
      </c>
      <c r="N58" s="34">
        <f t="shared" si="8"/>
        <v>-42</v>
      </c>
    </row>
    <row r="59" spans="1:14" s="35" customFormat="1" ht="63.75" hidden="1" outlineLevel="4">
      <c r="A59" s="28" t="s">
        <v>67</v>
      </c>
      <c r="B59" s="29" t="s">
        <v>68</v>
      </c>
      <c r="C59" s="30"/>
      <c r="D59" s="30">
        <v>0</v>
      </c>
      <c r="E59" s="30">
        <v>0</v>
      </c>
      <c r="F59" s="30">
        <v>56.1</v>
      </c>
      <c r="G59" s="32">
        <f t="shared" si="2"/>
        <v>1.3613560490045885E-5</v>
      </c>
      <c r="H59" s="33">
        <f t="shared" si="10"/>
        <v>8.3319416119465186E-5</v>
      </c>
      <c r="I59" s="32" t="e">
        <f t="shared" si="3"/>
        <v>#DIV/0!</v>
      </c>
      <c r="J59" s="34">
        <f t="shared" si="4"/>
        <v>56.1</v>
      </c>
      <c r="K59" s="32" t="e">
        <f t="shared" si="5"/>
        <v>#DIV/0!</v>
      </c>
      <c r="L59" s="34">
        <f t="shared" si="6"/>
        <v>56.1</v>
      </c>
      <c r="M59" s="32" t="e">
        <f t="shared" si="7"/>
        <v>#DIV/0!</v>
      </c>
      <c r="N59" s="34">
        <f t="shared" si="8"/>
        <v>56.1</v>
      </c>
    </row>
    <row r="60" spans="1:14" s="35" customFormat="1" ht="63.75" hidden="1" outlineLevel="7">
      <c r="A60" s="28" t="s">
        <v>67</v>
      </c>
      <c r="B60" s="29" t="s">
        <v>68</v>
      </c>
      <c r="C60" s="30"/>
      <c r="D60" s="30">
        <v>0</v>
      </c>
      <c r="E60" s="30">
        <v>0</v>
      </c>
      <c r="F60" s="30">
        <v>56.1</v>
      </c>
      <c r="G60" s="32">
        <f t="shared" si="2"/>
        <v>1.3613560490045885E-5</v>
      </c>
      <c r="H60" s="33">
        <f t="shared" si="10"/>
        <v>8.3319416119465186E-5</v>
      </c>
      <c r="I60" s="32" t="e">
        <f t="shared" si="3"/>
        <v>#DIV/0!</v>
      </c>
      <c r="J60" s="34">
        <f t="shared" si="4"/>
        <v>56.1</v>
      </c>
      <c r="K60" s="32" t="e">
        <f t="shared" si="5"/>
        <v>#DIV/0!</v>
      </c>
      <c r="L60" s="34">
        <f t="shared" si="6"/>
        <v>56.1</v>
      </c>
      <c r="M60" s="32" t="e">
        <f t="shared" si="7"/>
        <v>#DIV/0!</v>
      </c>
      <c r="N60" s="34">
        <f t="shared" si="8"/>
        <v>56.1</v>
      </c>
    </row>
    <row r="61" spans="1:14" s="35" customFormat="1" outlineLevel="1">
      <c r="A61" s="28" t="s">
        <v>69</v>
      </c>
      <c r="B61" s="29" t="s">
        <v>70</v>
      </c>
      <c r="C61" s="30">
        <f>C62</f>
        <v>4646614.17</v>
      </c>
      <c r="D61" s="30">
        <f t="shared" ref="D61:F61" si="13">D62</f>
        <v>5350500</v>
      </c>
      <c r="E61" s="30">
        <f t="shared" si="13"/>
        <v>5465500</v>
      </c>
      <c r="F61" s="30">
        <f t="shared" si="13"/>
        <v>5647024.8900000006</v>
      </c>
      <c r="G61" s="32">
        <f t="shared" si="2"/>
        <v>1.3703407295688006</v>
      </c>
      <c r="H61" s="33">
        <f t="shared" si="10"/>
        <v>8.3869307780193783</v>
      </c>
      <c r="I61" s="32">
        <f t="shared" si="3"/>
        <v>121.52988570600431</v>
      </c>
      <c r="J61" s="34">
        <f t="shared" si="4"/>
        <v>1000410.7200000007</v>
      </c>
      <c r="K61" s="32">
        <f t="shared" si="5"/>
        <v>105.54200336417159</v>
      </c>
      <c r="L61" s="34">
        <f t="shared" si="6"/>
        <v>296524.8900000006</v>
      </c>
      <c r="M61" s="32">
        <f t="shared" si="7"/>
        <v>103.32128606714848</v>
      </c>
      <c r="N61" s="34">
        <f t="shared" si="8"/>
        <v>181524.8900000006</v>
      </c>
    </row>
    <row r="62" spans="1:14" s="35" customFormat="1" outlineLevel="2">
      <c r="A62" s="28" t="s">
        <v>71</v>
      </c>
      <c r="B62" s="29" t="s">
        <v>72</v>
      </c>
      <c r="C62" s="30">
        <f>C63+C70</f>
        <v>4646614.17</v>
      </c>
      <c r="D62" s="30">
        <f t="shared" ref="D62:F62" si="14">D63+D70</f>
        <v>5350500</v>
      </c>
      <c r="E62" s="30">
        <f t="shared" si="14"/>
        <v>5465500</v>
      </c>
      <c r="F62" s="30">
        <f t="shared" si="14"/>
        <v>5647024.8900000006</v>
      </c>
      <c r="G62" s="32">
        <f t="shared" si="2"/>
        <v>1.3703407295688006</v>
      </c>
      <c r="H62" s="33">
        <f t="shared" si="10"/>
        <v>8.3869307780193783</v>
      </c>
      <c r="I62" s="32">
        <f t="shared" si="3"/>
        <v>121.52988570600431</v>
      </c>
      <c r="J62" s="34">
        <f t="shared" si="4"/>
        <v>1000410.7200000007</v>
      </c>
      <c r="K62" s="32">
        <f t="shared" si="5"/>
        <v>105.54200336417159</v>
      </c>
      <c r="L62" s="34">
        <f t="shared" si="6"/>
        <v>296524.8900000006</v>
      </c>
      <c r="M62" s="32">
        <f t="shared" si="7"/>
        <v>103.32128606714848</v>
      </c>
      <c r="N62" s="34">
        <f t="shared" si="8"/>
        <v>181524.8900000006</v>
      </c>
    </row>
    <row r="63" spans="1:14" s="35" customFormat="1" outlineLevel="3" collapsed="1">
      <c r="A63" s="28" t="s">
        <v>73</v>
      </c>
      <c r="B63" s="29" t="s">
        <v>74</v>
      </c>
      <c r="C63" s="30">
        <v>556647.9</v>
      </c>
      <c r="D63" s="30">
        <v>654500</v>
      </c>
      <c r="E63" s="30">
        <v>1211200</v>
      </c>
      <c r="F63" s="30">
        <v>1252682.6599999999</v>
      </c>
      <c r="G63" s="32">
        <f t="shared" si="2"/>
        <v>0.30398344325742571</v>
      </c>
      <c r="H63" s="33">
        <f t="shared" si="10"/>
        <v>1.860477501144002</v>
      </c>
      <c r="I63" s="32">
        <f t="shared" si="3"/>
        <v>225.04039986497747</v>
      </c>
      <c r="J63" s="34">
        <f t="shared" si="4"/>
        <v>696034.75999999989</v>
      </c>
      <c r="K63" s="32">
        <f t="shared" si="5"/>
        <v>191.39536440030557</v>
      </c>
      <c r="L63" s="34">
        <f t="shared" si="6"/>
        <v>598182.65999999992</v>
      </c>
      <c r="M63" s="32">
        <f t="shared" si="7"/>
        <v>103.42492239101718</v>
      </c>
      <c r="N63" s="34">
        <f t="shared" si="8"/>
        <v>41482.659999999916</v>
      </c>
    </row>
    <row r="64" spans="1:14" s="35" customFormat="1" ht="51" hidden="1" outlineLevel="4">
      <c r="A64" s="28" t="s">
        <v>75</v>
      </c>
      <c r="B64" s="29" t="s">
        <v>76</v>
      </c>
      <c r="C64" s="30"/>
      <c r="D64" s="30">
        <v>654500</v>
      </c>
      <c r="E64" s="30">
        <v>1211200</v>
      </c>
      <c r="F64" s="30">
        <v>1148434.95</v>
      </c>
      <c r="G64" s="32">
        <f t="shared" si="2"/>
        <v>0.27868607238338361</v>
      </c>
      <c r="H64" s="33">
        <f t="shared" si="10"/>
        <v>1.7056493669373829</v>
      </c>
      <c r="I64" s="32" t="e">
        <f t="shared" si="3"/>
        <v>#DIV/0!</v>
      </c>
      <c r="J64" s="34">
        <f t="shared" si="4"/>
        <v>1148434.95</v>
      </c>
      <c r="K64" s="32">
        <f t="shared" si="5"/>
        <v>175.46752482811306</v>
      </c>
      <c r="L64" s="34">
        <f t="shared" si="6"/>
        <v>493934.94999999995</v>
      </c>
      <c r="M64" s="32">
        <f t="shared" si="7"/>
        <v>94.817945013210036</v>
      </c>
      <c r="N64" s="34">
        <f t="shared" si="8"/>
        <v>-62765.050000000047</v>
      </c>
    </row>
    <row r="65" spans="1:14" s="35" customFormat="1" ht="51" hidden="1" outlineLevel="7">
      <c r="A65" s="28" t="s">
        <v>75</v>
      </c>
      <c r="B65" s="29" t="s">
        <v>76</v>
      </c>
      <c r="C65" s="30"/>
      <c r="D65" s="30">
        <v>654500</v>
      </c>
      <c r="E65" s="30">
        <v>1211200</v>
      </c>
      <c r="F65" s="30">
        <v>1148434.95</v>
      </c>
      <c r="G65" s="32">
        <f t="shared" si="2"/>
        <v>0.27868607238338361</v>
      </c>
      <c r="H65" s="33">
        <f t="shared" si="10"/>
        <v>1.7056493669373829</v>
      </c>
      <c r="I65" s="32" t="e">
        <f t="shared" si="3"/>
        <v>#DIV/0!</v>
      </c>
      <c r="J65" s="34">
        <f t="shared" si="4"/>
        <v>1148434.95</v>
      </c>
      <c r="K65" s="32">
        <f t="shared" si="5"/>
        <v>175.46752482811306</v>
      </c>
      <c r="L65" s="34">
        <f t="shared" si="6"/>
        <v>493934.94999999995</v>
      </c>
      <c r="M65" s="32">
        <f t="shared" si="7"/>
        <v>94.817945013210036</v>
      </c>
      <c r="N65" s="34">
        <f t="shared" si="8"/>
        <v>-62765.050000000047</v>
      </c>
    </row>
    <row r="66" spans="1:14" s="35" customFormat="1" ht="25.5" hidden="1" outlineLevel="4">
      <c r="A66" s="28" t="s">
        <v>77</v>
      </c>
      <c r="B66" s="29" t="s">
        <v>78</v>
      </c>
      <c r="C66" s="30"/>
      <c r="D66" s="30">
        <v>0</v>
      </c>
      <c r="E66" s="30">
        <v>0</v>
      </c>
      <c r="F66" s="30">
        <v>103690.21</v>
      </c>
      <c r="G66" s="32">
        <f t="shared" si="2"/>
        <v>2.5162084600009998E-2</v>
      </c>
      <c r="H66" s="33">
        <f t="shared" si="10"/>
        <v>0.1540001382264658</v>
      </c>
      <c r="I66" s="32" t="e">
        <f t="shared" si="3"/>
        <v>#DIV/0!</v>
      </c>
      <c r="J66" s="34">
        <f t="shared" si="4"/>
        <v>103690.21</v>
      </c>
      <c r="K66" s="32" t="e">
        <f t="shared" si="5"/>
        <v>#DIV/0!</v>
      </c>
      <c r="L66" s="34">
        <f t="shared" si="6"/>
        <v>103690.21</v>
      </c>
      <c r="M66" s="32" t="e">
        <f t="shared" si="7"/>
        <v>#DIV/0!</v>
      </c>
      <c r="N66" s="34">
        <f t="shared" si="8"/>
        <v>103690.21</v>
      </c>
    </row>
    <row r="67" spans="1:14" s="35" customFormat="1" ht="25.5" hidden="1" outlineLevel="7">
      <c r="A67" s="28" t="s">
        <v>77</v>
      </c>
      <c r="B67" s="29" t="s">
        <v>78</v>
      </c>
      <c r="C67" s="30"/>
      <c r="D67" s="30">
        <v>0</v>
      </c>
      <c r="E67" s="30">
        <v>0</v>
      </c>
      <c r="F67" s="30">
        <v>103690.21</v>
      </c>
      <c r="G67" s="32">
        <f t="shared" si="2"/>
        <v>2.5162084600009998E-2</v>
      </c>
      <c r="H67" s="33">
        <f t="shared" si="10"/>
        <v>0.1540001382264658</v>
      </c>
      <c r="I67" s="32" t="e">
        <f t="shared" si="3"/>
        <v>#DIV/0!</v>
      </c>
      <c r="J67" s="34">
        <f t="shared" si="4"/>
        <v>103690.21</v>
      </c>
      <c r="K67" s="32" t="e">
        <f t="shared" si="5"/>
        <v>#DIV/0!</v>
      </c>
      <c r="L67" s="34">
        <f t="shared" si="6"/>
        <v>103690.21</v>
      </c>
      <c r="M67" s="32" t="e">
        <f t="shared" si="7"/>
        <v>#DIV/0!</v>
      </c>
      <c r="N67" s="34">
        <f t="shared" si="8"/>
        <v>103690.21</v>
      </c>
    </row>
    <row r="68" spans="1:14" s="35" customFormat="1" ht="51" hidden="1" outlineLevel="4">
      <c r="A68" s="28" t="s">
        <v>79</v>
      </c>
      <c r="B68" s="29" t="s">
        <v>80</v>
      </c>
      <c r="C68" s="30"/>
      <c r="D68" s="30">
        <v>0</v>
      </c>
      <c r="E68" s="30">
        <v>0</v>
      </c>
      <c r="F68" s="30">
        <v>557.5</v>
      </c>
      <c r="G68" s="32">
        <f t="shared" si="2"/>
        <v>1.352862740320959E-4</v>
      </c>
      <c r="H68" s="33">
        <f t="shared" si="10"/>
        <v>8.2799598015333056E-4</v>
      </c>
      <c r="I68" s="32" t="e">
        <f t="shared" si="3"/>
        <v>#DIV/0!</v>
      </c>
      <c r="J68" s="34">
        <f t="shared" si="4"/>
        <v>557.5</v>
      </c>
      <c r="K68" s="32" t="e">
        <f t="shared" si="5"/>
        <v>#DIV/0!</v>
      </c>
      <c r="L68" s="34">
        <f t="shared" si="6"/>
        <v>557.5</v>
      </c>
      <c r="M68" s="32" t="e">
        <f t="shared" si="7"/>
        <v>#DIV/0!</v>
      </c>
      <c r="N68" s="34">
        <f t="shared" si="8"/>
        <v>557.5</v>
      </c>
    </row>
    <row r="69" spans="1:14" s="35" customFormat="1" ht="51" hidden="1" outlineLevel="7">
      <c r="A69" s="28" t="s">
        <v>79</v>
      </c>
      <c r="B69" s="29" t="s">
        <v>80</v>
      </c>
      <c r="C69" s="30"/>
      <c r="D69" s="30">
        <v>0</v>
      </c>
      <c r="E69" s="30">
        <v>0</v>
      </c>
      <c r="F69" s="30">
        <v>557.5</v>
      </c>
      <c r="G69" s="32">
        <f t="shared" si="2"/>
        <v>1.352862740320959E-4</v>
      </c>
      <c r="H69" s="33">
        <f t="shared" si="10"/>
        <v>8.2799598015333056E-4</v>
      </c>
      <c r="I69" s="32" t="e">
        <f t="shared" si="3"/>
        <v>#DIV/0!</v>
      </c>
      <c r="J69" s="34">
        <f t="shared" si="4"/>
        <v>557.5</v>
      </c>
      <c r="K69" s="32" t="e">
        <f t="shared" si="5"/>
        <v>#DIV/0!</v>
      </c>
      <c r="L69" s="34">
        <f t="shared" si="6"/>
        <v>557.5</v>
      </c>
      <c r="M69" s="32" t="e">
        <f t="shared" si="7"/>
        <v>#DIV/0!</v>
      </c>
      <c r="N69" s="34">
        <f t="shared" si="8"/>
        <v>557.5</v>
      </c>
    </row>
    <row r="70" spans="1:14" s="35" customFormat="1" outlineLevel="3" collapsed="1">
      <c r="A70" s="28" t="s">
        <v>81</v>
      </c>
      <c r="B70" s="29" t="s">
        <v>82</v>
      </c>
      <c r="C70" s="30">
        <v>4089966.27</v>
      </c>
      <c r="D70" s="30">
        <v>4696000</v>
      </c>
      <c r="E70" s="30">
        <v>4254300</v>
      </c>
      <c r="F70" s="30">
        <v>4394342.2300000004</v>
      </c>
      <c r="G70" s="32">
        <f t="shared" ref="G70:G133" si="15">F70/F$5*100</f>
        <v>1.0663572863113748</v>
      </c>
      <c r="H70" s="33">
        <f t="shared" si="10"/>
        <v>6.5264532768753769</v>
      </c>
      <c r="I70" s="32">
        <f t="shared" ref="I70:I133" si="16">F70/C70*100</f>
        <v>107.4420163861156</v>
      </c>
      <c r="J70" s="34">
        <f t="shared" ref="J70:J133" si="17">F70-C70</f>
        <v>304375.96000000043</v>
      </c>
      <c r="K70" s="32">
        <f t="shared" ref="K70:K133" si="18">F70/D70*100</f>
        <v>93.576282580919951</v>
      </c>
      <c r="L70" s="34">
        <f t="shared" ref="L70:L133" si="19">F70-D70</f>
        <v>-301657.76999999955</v>
      </c>
      <c r="M70" s="32">
        <f t="shared" ref="M70:M133" si="20">F70/E70*100</f>
        <v>103.29178078649836</v>
      </c>
      <c r="N70" s="34">
        <f t="shared" ref="N70:N133" si="21">F70-E70</f>
        <v>140042.23000000045</v>
      </c>
    </row>
    <row r="71" spans="1:14" s="35" customFormat="1" ht="51" hidden="1" outlineLevel="4">
      <c r="A71" s="28" t="s">
        <v>83</v>
      </c>
      <c r="B71" s="29" t="s">
        <v>84</v>
      </c>
      <c r="C71" s="30"/>
      <c r="D71" s="30">
        <v>4696000</v>
      </c>
      <c r="E71" s="30">
        <v>4254300</v>
      </c>
      <c r="F71" s="30">
        <v>4337294.0199999996</v>
      </c>
      <c r="G71" s="32">
        <f t="shared" si="15"/>
        <v>1.0525136275291316</v>
      </c>
      <c r="H71" s="33">
        <f t="shared" ref="H71:H134" si="22">F71/F$6*100</f>
        <v>6.4417255844001406</v>
      </c>
      <c r="I71" s="32" t="e">
        <f t="shared" si="16"/>
        <v>#DIV/0!</v>
      </c>
      <c r="J71" s="34">
        <f t="shared" si="17"/>
        <v>4337294.0199999996</v>
      </c>
      <c r="K71" s="32">
        <f t="shared" si="18"/>
        <v>92.361456984667782</v>
      </c>
      <c r="L71" s="34">
        <f t="shared" si="19"/>
        <v>-358705.98000000045</v>
      </c>
      <c r="M71" s="32">
        <f t="shared" si="20"/>
        <v>101.95082669299296</v>
      </c>
      <c r="N71" s="34">
        <f t="shared" si="21"/>
        <v>82994.019999999553</v>
      </c>
    </row>
    <row r="72" spans="1:14" s="35" customFormat="1" ht="51" hidden="1" outlineLevel="7">
      <c r="A72" s="28" t="s">
        <v>83</v>
      </c>
      <c r="B72" s="29" t="s">
        <v>84</v>
      </c>
      <c r="C72" s="30"/>
      <c r="D72" s="30">
        <v>4696000</v>
      </c>
      <c r="E72" s="30">
        <v>4254300</v>
      </c>
      <c r="F72" s="30">
        <v>4337294.0199999996</v>
      </c>
      <c r="G72" s="32">
        <f t="shared" si="15"/>
        <v>1.0525136275291316</v>
      </c>
      <c r="H72" s="33">
        <f t="shared" si="22"/>
        <v>6.4417255844001406</v>
      </c>
      <c r="I72" s="32" t="e">
        <f t="shared" si="16"/>
        <v>#DIV/0!</v>
      </c>
      <c r="J72" s="34">
        <f t="shared" si="17"/>
        <v>4337294.0199999996</v>
      </c>
      <c r="K72" s="32">
        <f t="shared" si="18"/>
        <v>92.361456984667782</v>
      </c>
      <c r="L72" s="34">
        <f t="shared" si="19"/>
        <v>-358705.98000000045</v>
      </c>
      <c r="M72" s="32">
        <f t="shared" si="20"/>
        <v>101.95082669299296</v>
      </c>
      <c r="N72" s="34">
        <f t="shared" si="21"/>
        <v>82994.019999999553</v>
      </c>
    </row>
    <row r="73" spans="1:14" s="35" customFormat="1" ht="25.5" hidden="1" outlineLevel="4">
      <c r="A73" s="28" t="s">
        <v>85</v>
      </c>
      <c r="B73" s="29" t="s">
        <v>86</v>
      </c>
      <c r="C73" s="30"/>
      <c r="D73" s="30">
        <v>0</v>
      </c>
      <c r="E73" s="30">
        <v>0</v>
      </c>
      <c r="F73" s="30">
        <v>57048.21</v>
      </c>
      <c r="G73" s="32">
        <f t="shared" si="15"/>
        <v>1.3843658782243147E-2</v>
      </c>
      <c r="H73" s="33">
        <f t="shared" si="22"/>
        <v>8.4727692475234137E-2</v>
      </c>
      <c r="I73" s="32" t="e">
        <f t="shared" si="16"/>
        <v>#DIV/0!</v>
      </c>
      <c r="J73" s="34">
        <f t="shared" si="17"/>
        <v>57048.21</v>
      </c>
      <c r="K73" s="32" t="e">
        <f t="shared" si="18"/>
        <v>#DIV/0!</v>
      </c>
      <c r="L73" s="34">
        <f t="shared" si="19"/>
        <v>57048.21</v>
      </c>
      <c r="M73" s="32" t="e">
        <f t="shared" si="20"/>
        <v>#DIV/0!</v>
      </c>
      <c r="N73" s="34">
        <f t="shared" si="21"/>
        <v>57048.21</v>
      </c>
    </row>
    <row r="74" spans="1:14" s="35" customFormat="1" ht="25.5" hidden="1" outlineLevel="7">
      <c r="A74" s="28" t="s">
        <v>85</v>
      </c>
      <c r="B74" s="29" t="s">
        <v>86</v>
      </c>
      <c r="C74" s="30"/>
      <c r="D74" s="30">
        <v>0</v>
      </c>
      <c r="E74" s="30">
        <v>0</v>
      </c>
      <c r="F74" s="30">
        <v>57048.21</v>
      </c>
      <c r="G74" s="32">
        <f t="shared" si="15"/>
        <v>1.3843658782243147E-2</v>
      </c>
      <c r="H74" s="33">
        <f t="shared" si="22"/>
        <v>8.4727692475234137E-2</v>
      </c>
      <c r="I74" s="32" t="e">
        <f t="shared" si="16"/>
        <v>#DIV/0!</v>
      </c>
      <c r="J74" s="34">
        <f t="shared" si="17"/>
        <v>57048.21</v>
      </c>
      <c r="K74" s="32" t="e">
        <f t="shared" si="18"/>
        <v>#DIV/0!</v>
      </c>
      <c r="L74" s="34">
        <f t="shared" si="19"/>
        <v>57048.21</v>
      </c>
      <c r="M74" s="32" t="e">
        <f t="shared" si="20"/>
        <v>#DIV/0!</v>
      </c>
      <c r="N74" s="34">
        <f t="shared" si="21"/>
        <v>57048.21</v>
      </c>
    </row>
    <row r="75" spans="1:14" s="35" customFormat="1" outlineLevel="1" collapsed="1">
      <c r="A75" s="28" t="s">
        <v>87</v>
      </c>
      <c r="B75" s="29" t="s">
        <v>88</v>
      </c>
      <c r="C75" s="30">
        <v>503197.24</v>
      </c>
      <c r="D75" s="30">
        <v>479000</v>
      </c>
      <c r="E75" s="30">
        <v>550300</v>
      </c>
      <c r="F75" s="30">
        <v>563028.47999999998</v>
      </c>
      <c r="G75" s="32">
        <f t="shared" si="15"/>
        <v>0.13662784795184651</v>
      </c>
      <c r="H75" s="33">
        <f t="shared" si="22"/>
        <v>0.83620684870285167</v>
      </c>
      <c r="I75" s="32">
        <f t="shared" si="16"/>
        <v>111.89021624999373</v>
      </c>
      <c r="J75" s="34">
        <f t="shared" si="17"/>
        <v>59831.239999999991</v>
      </c>
      <c r="K75" s="32">
        <f t="shared" si="18"/>
        <v>117.5424801670146</v>
      </c>
      <c r="L75" s="34">
        <f t="shared" si="19"/>
        <v>84028.479999999981</v>
      </c>
      <c r="M75" s="32">
        <f t="shared" si="20"/>
        <v>102.31300745048155</v>
      </c>
      <c r="N75" s="34">
        <f t="shared" si="21"/>
        <v>12728.479999999981</v>
      </c>
    </row>
    <row r="76" spans="1:14" ht="38.25" hidden="1" outlineLevel="2">
      <c r="A76" s="15" t="s">
        <v>89</v>
      </c>
      <c r="B76" s="16" t="s">
        <v>90</v>
      </c>
      <c r="C76" s="17"/>
      <c r="D76" s="17">
        <v>479000</v>
      </c>
      <c r="E76" s="17">
        <v>550300</v>
      </c>
      <c r="F76" s="17">
        <v>563028.47999999998</v>
      </c>
      <c r="G76" s="25">
        <f t="shared" si="15"/>
        <v>0.13662784795184651</v>
      </c>
      <c r="H76" s="27">
        <f t="shared" si="22"/>
        <v>0.83620684870285167</v>
      </c>
      <c r="I76" s="25" t="e">
        <f t="shared" si="16"/>
        <v>#DIV/0!</v>
      </c>
      <c r="J76" s="14">
        <f t="shared" si="17"/>
        <v>563028.47999999998</v>
      </c>
      <c r="K76" s="25">
        <f t="shared" si="18"/>
        <v>117.5424801670146</v>
      </c>
      <c r="L76" s="14">
        <f t="shared" si="19"/>
        <v>84028.479999999981</v>
      </c>
      <c r="M76" s="25">
        <f t="shared" si="20"/>
        <v>102.31300745048155</v>
      </c>
      <c r="N76" s="14">
        <f t="shared" si="21"/>
        <v>12728.479999999981</v>
      </c>
    </row>
    <row r="77" spans="1:14" ht="63.75" hidden="1" outlineLevel="3">
      <c r="A77" s="15" t="s">
        <v>91</v>
      </c>
      <c r="B77" s="16" t="s">
        <v>92</v>
      </c>
      <c r="C77" s="17"/>
      <c r="D77" s="17">
        <v>479000</v>
      </c>
      <c r="E77" s="17">
        <v>550300</v>
      </c>
      <c r="F77" s="17">
        <v>563028.47999999998</v>
      </c>
      <c r="G77" s="25">
        <f t="shared" si="15"/>
        <v>0.13662784795184651</v>
      </c>
      <c r="H77" s="27">
        <f t="shared" si="22"/>
        <v>0.83620684870285167</v>
      </c>
      <c r="I77" s="25" t="e">
        <f t="shared" si="16"/>
        <v>#DIV/0!</v>
      </c>
      <c r="J77" s="14">
        <f t="shared" si="17"/>
        <v>563028.47999999998</v>
      </c>
      <c r="K77" s="25">
        <f t="shared" si="18"/>
        <v>117.5424801670146</v>
      </c>
      <c r="L77" s="14">
        <f t="shared" si="19"/>
        <v>84028.479999999981</v>
      </c>
      <c r="M77" s="25">
        <f t="shared" si="20"/>
        <v>102.31300745048155</v>
      </c>
      <c r="N77" s="14">
        <f t="shared" si="21"/>
        <v>12728.479999999981</v>
      </c>
    </row>
    <row r="78" spans="1:14" ht="102" hidden="1" outlineLevel="4">
      <c r="A78" s="15" t="s">
        <v>93</v>
      </c>
      <c r="B78" s="19" t="s">
        <v>94</v>
      </c>
      <c r="C78" s="17"/>
      <c r="D78" s="17">
        <v>479000</v>
      </c>
      <c r="E78" s="17">
        <v>550300</v>
      </c>
      <c r="F78" s="17">
        <v>563028.47999999998</v>
      </c>
      <c r="G78" s="25">
        <f t="shared" si="15"/>
        <v>0.13662784795184651</v>
      </c>
      <c r="H78" s="27">
        <f t="shared" si="22"/>
        <v>0.83620684870285167</v>
      </c>
      <c r="I78" s="25" t="e">
        <f t="shared" si="16"/>
        <v>#DIV/0!</v>
      </c>
      <c r="J78" s="14">
        <f t="shared" si="17"/>
        <v>563028.47999999998</v>
      </c>
      <c r="K78" s="25">
        <f t="shared" si="18"/>
        <v>117.5424801670146</v>
      </c>
      <c r="L78" s="14">
        <f t="shared" si="19"/>
        <v>84028.479999999981</v>
      </c>
      <c r="M78" s="25">
        <f t="shared" si="20"/>
        <v>102.31300745048155</v>
      </c>
      <c r="N78" s="14">
        <f t="shared" si="21"/>
        <v>12728.479999999981</v>
      </c>
    </row>
    <row r="79" spans="1:14" ht="102" hidden="1" outlineLevel="7">
      <c r="A79" s="20" t="s">
        <v>93</v>
      </c>
      <c r="B79" s="21" t="s">
        <v>94</v>
      </c>
      <c r="C79" s="22"/>
      <c r="D79" s="22">
        <v>479000</v>
      </c>
      <c r="E79" s="22">
        <v>550300</v>
      </c>
      <c r="F79" s="22">
        <v>563028.47999999998</v>
      </c>
      <c r="G79" s="25">
        <f t="shared" si="15"/>
        <v>0.13662784795184651</v>
      </c>
      <c r="H79" s="27">
        <f t="shared" si="22"/>
        <v>0.83620684870285167</v>
      </c>
      <c r="I79" s="25" t="e">
        <f t="shared" si="16"/>
        <v>#DIV/0!</v>
      </c>
      <c r="J79" s="14">
        <f t="shared" si="17"/>
        <v>563028.47999999998</v>
      </c>
      <c r="K79" s="25">
        <f t="shared" si="18"/>
        <v>117.5424801670146</v>
      </c>
      <c r="L79" s="14">
        <f t="shared" si="19"/>
        <v>84028.479999999981</v>
      </c>
      <c r="M79" s="25">
        <f t="shared" si="20"/>
        <v>102.31300745048155</v>
      </c>
      <c r="N79" s="14">
        <f t="shared" si="21"/>
        <v>12728.479999999981</v>
      </c>
    </row>
    <row r="80" spans="1:14" outlineLevel="7">
      <c r="A80" s="20"/>
      <c r="B80" s="18" t="s">
        <v>366</v>
      </c>
      <c r="C80" s="22">
        <f>C81+C103+C120+C132+C147+C196</f>
        <v>27452002.139999997</v>
      </c>
      <c r="D80" s="22">
        <f t="shared" ref="D80:F80" si="23">D81+D103+D120+D132+D147+D196</f>
        <v>23615400</v>
      </c>
      <c r="E80" s="22">
        <f t="shared" si="23"/>
        <v>35997588.719999999</v>
      </c>
      <c r="F80" s="22">
        <f t="shared" si="23"/>
        <v>36370801.18</v>
      </c>
      <c r="G80" s="25">
        <f t="shared" si="15"/>
        <v>8.8259554712185793</v>
      </c>
      <c r="H80" s="27">
        <f t="shared" si="22"/>
        <v>54.017716900441272</v>
      </c>
      <c r="I80" s="25">
        <f t="shared" si="16"/>
        <v>132.48870153264531</v>
      </c>
      <c r="J80" s="14">
        <f t="shared" si="17"/>
        <v>8918799.0400000028</v>
      </c>
      <c r="K80" s="25">
        <f t="shared" si="18"/>
        <v>154.01306427161936</v>
      </c>
      <c r="L80" s="14">
        <f t="shared" si="19"/>
        <v>12755401.18</v>
      </c>
      <c r="M80" s="25">
        <f t="shared" si="20"/>
        <v>101.03677072068065</v>
      </c>
      <c r="N80" s="14">
        <f t="shared" si="21"/>
        <v>373212.46000000089</v>
      </c>
    </row>
    <row r="81" spans="1:14" s="35" customFormat="1" ht="41.25" customHeight="1" outlineLevel="1">
      <c r="A81" s="28" t="s">
        <v>95</v>
      </c>
      <c r="B81" s="29" t="s">
        <v>96</v>
      </c>
      <c r="C81" s="30">
        <f>C82+C95+C99</f>
        <v>19276741.959999997</v>
      </c>
      <c r="D81" s="30">
        <f t="shared" ref="D81:F81" si="24">D82+D95+D99</f>
        <v>16939000</v>
      </c>
      <c r="E81" s="30">
        <f t="shared" si="24"/>
        <v>19750962</v>
      </c>
      <c r="F81" s="30">
        <f t="shared" si="24"/>
        <v>19799778.469999999</v>
      </c>
      <c r="G81" s="32">
        <f t="shared" si="15"/>
        <v>4.8047322975196645</v>
      </c>
      <c r="H81" s="33">
        <f t="shared" si="22"/>
        <v>29.406523732890509</v>
      </c>
      <c r="I81" s="32">
        <f t="shared" si="16"/>
        <v>102.71330347776259</v>
      </c>
      <c r="J81" s="34">
        <f t="shared" si="17"/>
        <v>523036.51000000164</v>
      </c>
      <c r="K81" s="32">
        <f t="shared" si="18"/>
        <v>116.8887093098766</v>
      </c>
      <c r="L81" s="34">
        <f t="shared" si="19"/>
        <v>2860778.4699999988</v>
      </c>
      <c r="M81" s="32">
        <f t="shared" si="20"/>
        <v>100.24715996111986</v>
      </c>
      <c r="N81" s="34">
        <f t="shared" si="21"/>
        <v>48816.469999998808</v>
      </c>
    </row>
    <row r="82" spans="1:14" s="35" customFormat="1" ht="80.25" customHeight="1" outlineLevel="2">
      <c r="A82" s="28" t="s">
        <v>97</v>
      </c>
      <c r="B82" s="36" t="s">
        <v>98</v>
      </c>
      <c r="C82" s="30">
        <f>C83+C86+C89+C92</f>
        <v>19198548.739999998</v>
      </c>
      <c r="D82" s="30">
        <f t="shared" ref="D82:F82" si="25">D83+D86+D89+D92</f>
        <v>16846200</v>
      </c>
      <c r="E82" s="30">
        <f t="shared" si="25"/>
        <v>19657532</v>
      </c>
      <c r="F82" s="30">
        <f t="shared" si="25"/>
        <v>19705395.91</v>
      </c>
      <c r="G82" s="32">
        <f t="shared" si="15"/>
        <v>4.7818288627644883</v>
      </c>
      <c r="H82" s="33">
        <f t="shared" si="22"/>
        <v>29.266347266026688</v>
      </c>
      <c r="I82" s="32">
        <f t="shared" si="16"/>
        <v>102.64002856082548</v>
      </c>
      <c r="J82" s="34">
        <f t="shared" si="17"/>
        <v>506847.17000000179</v>
      </c>
      <c r="K82" s="32">
        <f t="shared" si="18"/>
        <v>116.97234931319822</v>
      </c>
      <c r="L82" s="34">
        <f t="shared" si="19"/>
        <v>2859195.91</v>
      </c>
      <c r="M82" s="32">
        <f t="shared" si="20"/>
        <v>100.24348890796668</v>
      </c>
      <c r="N82" s="34">
        <f t="shared" si="21"/>
        <v>47863.910000000149</v>
      </c>
    </row>
    <row r="83" spans="1:14" s="35" customFormat="1" ht="61.5" customHeight="1" outlineLevel="3" collapsed="1">
      <c r="A83" s="28" t="s">
        <v>99</v>
      </c>
      <c r="B83" s="29" t="s">
        <v>100</v>
      </c>
      <c r="C83" s="30">
        <v>18512798.530000001</v>
      </c>
      <c r="D83" s="30">
        <v>16100000</v>
      </c>
      <c r="E83" s="30">
        <v>18908100</v>
      </c>
      <c r="F83" s="30">
        <v>19007177.449999999</v>
      </c>
      <c r="G83" s="32">
        <f t="shared" si="15"/>
        <v>4.6123950082105365</v>
      </c>
      <c r="H83" s="33">
        <f t="shared" si="22"/>
        <v>28.22935699132023</v>
      </c>
      <c r="I83" s="32">
        <f t="shared" si="16"/>
        <v>102.6704710214334</v>
      </c>
      <c r="J83" s="34">
        <f t="shared" si="17"/>
        <v>494378.91999999806</v>
      </c>
      <c r="K83" s="32">
        <f t="shared" si="18"/>
        <v>118.05700279503104</v>
      </c>
      <c r="L83" s="34">
        <f t="shared" si="19"/>
        <v>2907177.4499999993</v>
      </c>
      <c r="M83" s="32">
        <f t="shared" si="20"/>
        <v>100.52399474299374</v>
      </c>
      <c r="N83" s="34">
        <f t="shared" si="21"/>
        <v>99077.449999999255</v>
      </c>
    </row>
    <row r="84" spans="1:14" s="35" customFormat="1" ht="102" hidden="1" outlineLevel="4">
      <c r="A84" s="28" t="s">
        <v>101</v>
      </c>
      <c r="B84" s="36" t="s">
        <v>102</v>
      </c>
      <c r="C84" s="30"/>
      <c r="D84" s="30">
        <v>16100000</v>
      </c>
      <c r="E84" s="30">
        <v>18908100</v>
      </c>
      <c r="F84" s="30">
        <v>19007177.449999999</v>
      </c>
      <c r="G84" s="32">
        <f t="shared" si="15"/>
        <v>4.6123950082105365</v>
      </c>
      <c r="H84" s="33">
        <f t="shared" si="22"/>
        <v>28.22935699132023</v>
      </c>
      <c r="I84" s="32" t="e">
        <f t="shared" si="16"/>
        <v>#DIV/0!</v>
      </c>
      <c r="J84" s="34">
        <f t="shared" si="17"/>
        <v>19007177.449999999</v>
      </c>
      <c r="K84" s="32">
        <f t="shared" si="18"/>
        <v>118.05700279503104</v>
      </c>
      <c r="L84" s="34">
        <f t="shared" si="19"/>
        <v>2907177.4499999993</v>
      </c>
      <c r="M84" s="32">
        <f t="shared" si="20"/>
        <v>100.52399474299374</v>
      </c>
      <c r="N84" s="34">
        <f t="shared" si="21"/>
        <v>99077.449999999255</v>
      </c>
    </row>
    <row r="85" spans="1:14" s="35" customFormat="1" ht="102" hidden="1" outlineLevel="7">
      <c r="A85" s="28" t="s">
        <v>101</v>
      </c>
      <c r="B85" s="36" t="s">
        <v>102</v>
      </c>
      <c r="C85" s="30"/>
      <c r="D85" s="30">
        <v>16100000</v>
      </c>
      <c r="E85" s="30">
        <v>18908100</v>
      </c>
      <c r="F85" s="30">
        <v>19007177.449999999</v>
      </c>
      <c r="G85" s="32">
        <f t="shared" si="15"/>
        <v>4.6123950082105365</v>
      </c>
      <c r="H85" s="33">
        <f t="shared" si="22"/>
        <v>28.22935699132023</v>
      </c>
      <c r="I85" s="32" t="e">
        <f t="shared" si="16"/>
        <v>#DIV/0!</v>
      </c>
      <c r="J85" s="34">
        <f t="shared" si="17"/>
        <v>19007177.449999999</v>
      </c>
      <c r="K85" s="32">
        <f t="shared" si="18"/>
        <v>118.05700279503104</v>
      </c>
      <c r="L85" s="34">
        <f t="shared" si="19"/>
        <v>2907177.4499999993</v>
      </c>
      <c r="M85" s="32">
        <f t="shared" si="20"/>
        <v>100.52399474299374</v>
      </c>
      <c r="N85" s="34">
        <f t="shared" si="21"/>
        <v>99077.449999999255</v>
      </c>
    </row>
    <row r="86" spans="1:14" s="35" customFormat="1" ht="81.75" customHeight="1" outlineLevel="3" collapsed="1">
      <c r="A86" s="28" t="s">
        <v>103</v>
      </c>
      <c r="B86" s="36" t="s">
        <v>104</v>
      </c>
      <c r="C86" s="30">
        <v>22163.47</v>
      </c>
      <c r="D86" s="30">
        <v>15400</v>
      </c>
      <c r="E86" s="30">
        <v>18632</v>
      </c>
      <c r="F86" s="30">
        <v>18631.47</v>
      </c>
      <c r="G86" s="32">
        <f t="shared" si="15"/>
        <v>4.521223598279416E-3</v>
      </c>
      <c r="H86" s="33">
        <f t="shared" si="22"/>
        <v>2.7671358321699323E-2</v>
      </c>
      <c r="I86" s="32">
        <f t="shared" si="16"/>
        <v>84.063867255443299</v>
      </c>
      <c r="J86" s="34">
        <f t="shared" si="17"/>
        <v>-3532</v>
      </c>
      <c r="K86" s="32">
        <f t="shared" si="18"/>
        <v>120.98357142857144</v>
      </c>
      <c r="L86" s="34">
        <f t="shared" si="19"/>
        <v>3231.4700000000012</v>
      </c>
      <c r="M86" s="32">
        <f t="shared" si="20"/>
        <v>99.997155431515679</v>
      </c>
      <c r="N86" s="34">
        <f t="shared" si="21"/>
        <v>-0.52999999999883585</v>
      </c>
    </row>
    <row r="87" spans="1:14" s="35" customFormat="1" ht="89.25" hidden="1" outlineLevel="4">
      <c r="A87" s="28" t="s">
        <v>105</v>
      </c>
      <c r="B87" s="29" t="s">
        <v>106</v>
      </c>
      <c r="C87" s="30"/>
      <c r="D87" s="30">
        <v>15400</v>
      </c>
      <c r="E87" s="30">
        <v>18632</v>
      </c>
      <c r="F87" s="30">
        <v>18631.47</v>
      </c>
      <c r="G87" s="32">
        <f t="shared" si="15"/>
        <v>4.521223598279416E-3</v>
      </c>
      <c r="H87" s="33">
        <f t="shared" si="22"/>
        <v>2.7671358321699323E-2</v>
      </c>
      <c r="I87" s="32" t="e">
        <f t="shared" si="16"/>
        <v>#DIV/0!</v>
      </c>
      <c r="J87" s="34">
        <f t="shared" si="17"/>
        <v>18631.47</v>
      </c>
      <c r="K87" s="32">
        <f t="shared" si="18"/>
        <v>120.98357142857144</v>
      </c>
      <c r="L87" s="34">
        <f t="shared" si="19"/>
        <v>3231.4700000000012</v>
      </c>
      <c r="M87" s="32">
        <f t="shared" si="20"/>
        <v>99.997155431515679</v>
      </c>
      <c r="N87" s="34">
        <f t="shared" si="21"/>
        <v>-0.52999999999883585</v>
      </c>
    </row>
    <row r="88" spans="1:14" s="35" customFormat="1" ht="89.25" hidden="1" outlineLevel="7">
      <c r="A88" s="28" t="s">
        <v>105</v>
      </c>
      <c r="B88" s="29" t="s">
        <v>106</v>
      </c>
      <c r="C88" s="30"/>
      <c r="D88" s="30">
        <v>15400</v>
      </c>
      <c r="E88" s="30">
        <v>18632</v>
      </c>
      <c r="F88" s="30">
        <v>18631.47</v>
      </c>
      <c r="G88" s="32">
        <f t="shared" si="15"/>
        <v>4.521223598279416E-3</v>
      </c>
      <c r="H88" s="33">
        <f t="shared" si="22"/>
        <v>2.7671358321699323E-2</v>
      </c>
      <c r="I88" s="32" t="e">
        <f t="shared" si="16"/>
        <v>#DIV/0!</v>
      </c>
      <c r="J88" s="34">
        <f t="shared" si="17"/>
        <v>18631.47</v>
      </c>
      <c r="K88" s="32">
        <f t="shared" si="18"/>
        <v>120.98357142857144</v>
      </c>
      <c r="L88" s="34">
        <f t="shared" si="19"/>
        <v>3231.4700000000012</v>
      </c>
      <c r="M88" s="32">
        <f t="shared" si="20"/>
        <v>99.997155431515679</v>
      </c>
      <c r="N88" s="34">
        <f t="shared" si="21"/>
        <v>-0.52999999999883585</v>
      </c>
    </row>
    <row r="89" spans="1:14" s="35" customFormat="1" ht="75" customHeight="1" outlineLevel="3" collapsed="1">
      <c r="A89" s="28" t="s">
        <v>107</v>
      </c>
      <c r="B89" s="36" t="s">
        <v>108</v>
      </c>
      <c r="C89" s="30">
        <v>75889.72</v>
      </c>
      <c r="D89" s="30">
        <v>78600</v>
      </c>
      <c r="E89" s="30">
        <v>78600</v>
      </c>
      <c r="F89" s="30">
        <v>75490.28</v>
      </c>
      <c r="G89" s="32">
        <f t="shared" si="15"/>
        <v>1.8318921447246009E-2</v>
      </c>
      <c r="H89" s="33">
        <f t="shared" si="22"/>
        <v>0.1121177549428688</v>
      </c>
      <c r="I89" s="32">
        <f t="shared" si="16"/>
        <v>99.473657301674052</v>
      </c>
      <c r="J89" s="34">
        <f t="shared" si="17"/>
        <v>-399.44000000000233</v>
      </c>
      <c r="K89" s="32">
        <f t="shared" si="18"/>
        <v>96.043613231552158</v>
      </c>
      <c r="L89" s="34">
        <f t="shared" si="19"/>
        <v>-3109.7200000000012</v>
      </c>
      <c r="M89" s="32">
        <f t="shared" si="20"/>
        <v>96.043613231552158</v>
      </c>
      <c r="N89" s="34">
        <f t="shared" si="21"/>
        <v>-3109.7200000000012</v>
      </c>
    </row>
    <row r="90" spans="1:14" s="35" customFormat="1" ht="76.5" hidden="1" outlineLevel="4">
      <c r="A90" s="28" t="s">
        <v>109</v>
      </c>
      <c r="B90" s="29" t="s">
        <v>110</v>
      </c>
      <c r="C90" s="30"/>
      <c r="D90" s="30">
        <v>78600</v>
      </c>
      <c r="E90" s="30">
        <v>78600</v>
      </c>
      <c r="F90" s="30">
        <v>75490.28</v>
      </c>
      <c r="G90" s="32">
        <f t="shared" si="15"/>
        <v>1.8318921447246009E-2</v>
      </c>
      <c r="H90" s="33">
        <f t="shared" si="22"/>
        <v>0.1121177549428688</v>
      </c>
      <c r="I90" s="32" t="e">
        <f t="shared" si="16"/>
        <v>#DIV/0!</v>
      </c>
      <c r="J90" s="34">
        <f t="shared" si="17"/>
        <v>75490.28</v>
      </c>
      <c r="K90" s="32">
        <f t="shared" si="18"/>
        <v>96.043613231552158</v>
      </c>
      <c r="L90" s="34">
        <f t="shared" si="19"/>
        <v>-3109.7200000000012</v>
      </c>
      <c r="M90" s="32">
        <f t="shared" si="20"/>
        <v>96.043613231552158</v>
      </c>
      <c r="N90" s="34">
        <f t="shared" si="21"/>
        <v>-3109.7200000000012</v>
      </c>
    </row>
    <row r="91" spans="1:14" s="35" customFormat="1" ht="76.5" hidden="1" outlineLevel="7">
      <c r="A91" s="28" t="s">
        <v>109</v>
      </c>
      <c r="B91" s="29" t="s">
        <v>110</v>
      </c>
      <c r="C91" s="30"/>
      <c r="D91" s="30">
        <v>78600</v>
      </c>
      <c r="E91" s="30">
        <v>78600</v>
      </c>
      <c r="F91" s="30">
        <v>75490.28</v>
      </c>
      <c r="G91" s="32">
        <f t="shared" si="15"/>
        <v>1.8318921447246009E-2</v>
      </c>
      <c r="H91" s="33">
        <f t="shared" si="22"/>
        <v>0.1121177549428688</v>
      </c>
      <c r="I91" s="32" t="e">
        <f t="shared" si="16"/>
        <v>#DIV/0!</v>
      </c>
      <c r="J91" s="34">
        <f t="shared" si="17"/>
        <v>75490.28</v>
      </c>
      <c r="K91" s="32">
        <f t="shared" si="18"/>
        <v>96.043613231552158</v>
      </c>
      <c r="L91" s="34">
        <f t="shared" si="19"/>
        <v>-3109.7200000000012</v>
      </c>
      <c r="M91" s="32">
        <f t="shared" si="20"/>
        <v>96.043613231552158</v>
      </c>
      <c r="N91" s="34">
        <f t="shared" si="21"/>
        <v>-3109.7200000000012</v>
      </c>
    </row>
    <row r="92" spans="1:14" s="35" customFormat="1" ht="36.75" customHeight="1" outlineLevel="3" collapsed="1">
      <c r="A92" s="28" t="s">
        <v>111</v>
      </c>
      <c r="B92" s="29" t="s">
        <v>112</v>
      </c>
      <c r="C92" s="30">
        <v>587697.02</v>
      </c>
      <c r="D92" s="30">
        <v>652200</v>
      </c>
      <c r="E92" s="30">
        <v>652200</v>
      </c>
      <c r="F92" s="30">
        <v>604096.71</v>
      </c>
      <c r="G92" s="32">
        <f t="shared" si="15"/>
        <v>0.14659370950842615</v>
      </c>
      <c r="H92" s="33">
        <f t="shared" si="22"/>
        <v>0.89720116144188733</v>
      </c>
      <c r="I92" s="32">
        <f t="shared" si="16"/>
        <v>102.79050079239809</v>
      </c>
      <c r="J92" s="34">
        <f t="shared" si="17"/>
        <v>16399.689999999944</v>
      </c>
      <c r="K92" s="32">
        <f t="shared" si="18"/>
        <v>92.624457221711125</v>
      </c>
      <c r="L92" s="34">
        <f t="shared" si="19"/>
        <v>-48103.290000000037</v>
      </c>
      <c r="M92" s="32">
        <f t="shared" si="20"/>
        <v>92.624457221711125</v>
      </c>
      <c r="N92" s="34">
        <f t="shared" si="21"/>
        <v>-48103.290000000037</v>
      </c>
    </row>
    <row r="93" spans="1:14" s="35" customFormat="1" ht="51" hidden="1" outlineLevel="4">
      <c r="A93" s="28" t="s">
        <v>113</v>
      </c>
      <c r="B93" s="29" t="s">
        <v>114</v>
      </c>
      <c r="C93" s="30"/>
      <c r="D93" s="30">
        <v>652200</v>
      </c>
      <c r="E93" s="30">
        <v>652200</v>
      </c>
      <c r="F93" s="30">
        <v>604096.71</v>
      </c>
      <c r="G93" s="32">
        <f t="shared" si="15"/>
        <v>0.14659370950842615</v>
      </c>
      <c r="H93" s="33">
        <f t="shared" si="22"/>
        <v>0.89720116144188733</v>
      </c>
      <c r="I93" s="32" t="e">
        <f t="shared" si="16"/>
        <v>#DIV/0!</v>
      </c>
      <c r="J93" s="34">
        <f t="shared" si="17"/>
        <v>604096.71</v>
      </c>
      <c r="K93" s="32">
        <f t="shared" si="18"/>
        <v>92.624457221711125</v>
      </c>
      <c r="L93" s="34">
        <f t="shared" si="19"/>
        <v>-48103.290000000037</v>
      </c>
      <c r="M93" s="32">
        <f t="shared" si="20"/>
        <v>92.624457221711125</v>
      </c>
      <c r="N93" s="34">
        <f t="shared" si="21"/>
        <v>-48103.290000000037</v>
      </c>
    </row>
    <row r="94" spans="1:14" s="35" customFormat="1" ht="51" hidden="1" outlineLevel="7">
      <c r="A94" s="28" t="s">
        <v>113</v>
      </c>
      <c r="B94" s="29" t="s">
        <v>114</v>
      </c>
      <c r="C94" s="30"/>
      <c r="D94" s="30">
        <v>652200</v>
      </c>
      <c r="E94" s="30">
        <v>652200</v>
      </c>
      <c r="F94" s="30">
        <v>604096.71</v>
      </c>
      <c r="G94" s="32">
        <f t="shared" si="15"/>
        <v>0.14659370950842615</v>
      </c>
      <c r="H94" s="33">
        <f t="shared" si="22"/>
        <v>0.89720116144188733</v>
      </c>
      <c r="I94" s="32" t="e">
        <f t="shared" si="16"/>
        <v>#DIV/0!</v>
      </c>
      <c r="J94" s="34">
        <f t="shared" si="17"/>
        <v>604096.71</v>
      </c>
      <c r="K94" s="32">
        <f t="shared" si="18"/>
        <v>92.624457221711125</v>
      </c>
      <c r="L94" s="34">
        <f t="shared" si="19"/>
        <v>-48103.290000000037</v>
      </c>
      <c r="M94" s="32">
        <f t="shared" si="20"/>
        <v>92.624457221711125</v>
      </c>
      <c r="N94" s="34">
        <f t="shared" si="21"/>
        <v>-48103.290000000037</v>
      </c>
    </row>
    <row r="95" spans="1:14" s="35" customFormat="1" ht="25.5" outlineLevel="2" collapsed="1">
      <c r="A95" s="28" t="s">
        <v>115</v>
      </c>
      <c r="B95" s="29" t="s">
        <v>116</v>
      </c>
      <c r="C95" s="30">
        <v>300</v>
      </c>
      <c r="D95" s="30">
        <v>10000</v>
      </c>
      <c r="E95" s="30">
        <v>10630</v>
      </c>
      <c r="F95" s="30">
        <v>10630</v>
      </c>
      <c r="G95" s="32">
        <f t="shared" si="15"/>
        <v>2.5795391801994253E-3</v>
      </c>
      <c r="H95" s="33">
        <f t="shared" si="22"/>
        <v>1.5787618419784578E-2</v>
      </c>
      <c r="I95" s="32">
        <f t="shared" si="16"/>
        <v>3543.333333333333</v>
      </c>
      <c r="J95" s="34">
        <f t="shared" si="17"/>
        <v>10330</v>
      </c>
      <c r="K95" s="32">
        <f t="shared" si="18"/>
        <v>106.3</v>
      </c>
      <c r="L95" s="34">
        <f t="shared" si="19"/>
        <v>630</v>
      </c>
      <c r="M95" s="32">
        <f t="shared" si="20"/>
        <v>100</v>
      </c>
      <c r="N95" s="34">
        <f t="shared" si="21"/>
        <v>0</v>
      </c>
    </row>
    <row r="96" spans="1:14" s="35" customFormat="1" ht="51" hidden="1" outlineLevel="3">
      <c r="A96" s="28" t="s">
        <v>117</v>
      </c>
      <c r="B96" s="29" t="s">
        <v>118</v>
      </c>
      <c r="C96" s="30"/>
      <c r="D96" s="30">
        <v>10000</v>
      </c>
      <c r="E96" s="30">
        <v>10630</v>
      </c>
      <c r="F96" s="30">
        <v>10630</v>
      </c>
      <c r="G96" s="32">
        <f t="shared" si="15"/>
        <v>2.5795391801994253E-3</v>
      </c>
      <c r="H96" s="33">
        <f t="shared" si="22"/>
        <v>1.5787618419784578E-2</v>
      </c>
      <c r="I96" s="32" t="e">
        <f t="shared" si="16"/>
        <v>#DIV/0!</v>
      </c>
      <c r="J96" s="34">
        <f t="shared" si="17"/>
        <v>10630</v>
      </c>
      <c r="K96" s="32">
        <f t="shared" si="18"/>
        <v>106.3</v>
      </c>
      <c r="L96" s="34">
        <f t="shared" si="19"/>
        <v>630</v>
      </c>
      <c r="M96" s="32">
        <f t="shared" si="20"/>
        <v>100</v>
      </c>
      <c r="N96" s="34">
        <f t="shared" si="21"/>
        <v>0</v>
      </c>
    </row>
    <row r="97" spans="1:14" s="35" customFormat="1" ht="63.75" hidden="1" outlineLevel="4">
      <c r="A97" s="28" t="s">
        <v>119</v>
      </c>
      <c r="B97" s="29" t="s">
        <v>120</v>
      </c>
      <c r="C97" s="30"/>
      <c r="D97" s="30">
        <v>10000</v>
      </c>
      <c r="E97" s="30">
        <v>10630</v>
      </c>
      <c r="F97" s="30">
        <v>10630</v>
      </c>
      <c r="G97" s="32">
        <f t="shared" si="15"/>
        <v>2.5795391801994253E-3</v>
      </c>
      <c r="H97" s="33">
        <f t="shared" si="22"/>
        <v>1.5787618419784578E-2</v>
      </c>
      <c r="I97" s="32" t="e">
        <f t="shared" si="16"/>
        <v>#DIV/0!</v>
      </c>
      <c r="J97" s="34">
        <f t="shared" si="17"/>
        <v>10630</v>
      </c>
      <c r="K97" s="32">
        <f t="shared" si="18"/>
        <v>106.3</v>
      </c>
      <c r="L97" s="34">
        <f t="shared" si="19"/>
        <v>630</v>
      </c>
      <c r="M97" s="32">
        <f t="shared" si="20"/>
        <v>100</v>
      </c>
      <c r="N97" s="34">
        <f t="shared" si="21"/>
        <v>0</v>
      </c>
    </row>
    <row r="98" spans="1:14" s="35" customFormat="1" ht="63.75" hidden="1" outlineLevel="7">
      <c r="A98" s="28" t="s">
        <v>119</v>
      </c>
      <c r="B98" s="29" t="s">
        <v>120</v>
      </c>
      <c r="C98" s="30"/>
      <c r="D98" s="30">
        <v>10000</v>
      </c>
      <c r="E98" s="30">
        <v>10630</v>
      </c>
      <c r="F98" s="30">
        <v>10630</v>
      </c>
      <c r="G98" s="32">
        <f t="shared" si="15"/>
        <v>2.5795391801994253E-3</v>
      </c>
      <c r="H98" s="33">
        <f t="shared" si="22"/>
        <v>1.5787618419784578E-2</v>
      </c>
      <c r="I98" s="32" t="e">
        <f t="shared" si="16"/>
        <v>#DIV/0!</v>
      </c>
      <c r="J98" s="34">
        <f t="shared" si="17"/>
        <v>10630</v>
      </c>
      <c r="K98" s="32">
        <f t="shared" si="18"/>
        <v>106.3</v>
      </c>
      <c r="L98" s="34">
        <f t="shared" si="19"/>
        <v>630</v>
      </c>
      <c r="M98" s="32">
        <f t="shared" si="20"/>
        <v>100</v>
      </c>
      <c r="N98" s="34">
        <f t="shared" si="21"/>
        <v>0</v>
      </c>
    </row>
    <row r="99" spans="1:14" s="35" customFormat="1" ht="75" customHeight="1" outlineLevel="2" collapsed="1">
      <c r="A99" s="28" t="s">
        <v>121</v>
      </c>
      <c r="B99" s="36" t="s">
        <v>122</v>
      </c>
      <c r="C99" s="30">
        <v>77893.22</v>
      </c>
      <c r="D99" s="30">
        <v>82800</v>
      </c>
      <c r="E99" s="30">
        <v>82800</v>
      </c>
      <c r="F99" s="30">
        <v>83752.56</v>
      </c>
      <c r="G99" s="32">
        <f t="shared" si="15"/>
        <v>2.032389557497678E-2</v>
      </c>
      <c r="H99" s="33">
        <f t="shared" si="22"/>
        <v>0.12438884844403698</v>
      </c>
      <c r="I99" s="32">
        <f t="shared" si="16"/>
        <v>107.52227215667807</v>
      </c>
      <c r="J99" s="34">
        <f t="shared" si="17"/>
        <v>5859.3399999999965</v>
      </c>
      <c r="K99" s="32">
        <f t="shared" si="18"/>
        <v>101.1504347826087</v>
      </c>
      <c r="L99" s="34">
        <f t="shared" si="19"/>
        <v>952.55999999999767</v>
      </c>
      <c r="M99" s="32">
        <f t="shared" si="20"/>
        <v>101.1504347826087</v>
      </c>
      <c r="N99" s="34">
        <f t="shared" si="21"/>
        <v>952.55999999999767</v>
      </c>
    </row>
    <row r="100" spans="1:14" s="35" customFormat="1" ht="102" hidden="1" outlineLevel="3">
      <c r="A100" s="28" t="s">
        <v>123</v>
      </c>
      <c r="B100" s="36" t="s">
        <v>124</v>
      </c>
      <c r="C100" s="30"/>
      <c r="D100" s="30">
        <v>82800</v>
      </c>
      <c r="E100" s="30">
        <v>82800</v>
      </c>
      <c r="F100" s="30">
        <v>83752.56</v>
      </c>
      <c r="G100" s="32">
        <f t="shared" si="15"/>
        <v>2.032389557497678E-2</v>
      </c>
      <c r="H100" s="33">
        <f t="shared" si="22"/>
        <v>0.12438884844403698</v>
      </c>
      <c r="I100" s="32" t="e">
        <f t="shared" si="16"/>
        <v>#DIV/0!</v>
      </c>
      <c r="J100" s="34">
        <f t="shared" si="17"/>
        <v>83752.56</v>
      </c>
      <c r="K100" s="32">
        <f t="shared" si="18"/>
        <v>101.1504347826087</v>
      </c>
      <c r="L100" s="34">
        <f t="shared" si="19"/>
        <v>952.55999999999767</v>
      </c>
      <c r="M100" s="32">
        <f t="shared" si="20"/>
        <v>101.1504347826087</v>
      </c>
      <c r="N100" s="34">
        <f t="shared" si="21"/>
        <v>952.55999999999767</v>
      </c>
    </row>
    <row r="101" spans="1:14" s="35" customFormat="1" ht="89.25" hidden="1" outlineLevel="4">
      <c r="A101" s="28" t="s">
        <v>125</v>
      </c>
      <c r="B101" s="29" t="s">
        <v>126</v>
      </c>
      <c r="C101" s="30"/>
      <c r="D101" s="30">
        <v>82800</v>
      </c>
      <c r="E101" s="30">
        <v>82800</v>
      </c>
      <c r="F101" s="30">
        <v>83752.56</v>
      </c>
      <c r="G101" s="32">
        <f t="shared" si="15"/>
        <v>2.032389557497678E-2</v>
      </c>
      <c r="H101" s="33">
        <f t="shared" si="22"/>
        <v>0.12438884844403698</v>
      </c>
      <c r="I101" s="32" t="e">
        <f t="shared" si="16"/>
        <v>#DIV/0!</v>
      </c>
      <c r="J101" s="34">
        <f t="shared" si="17"/>
        <v>83752.56</v>
      </c>
      <c r="K101" s="32">
        <f t="shared" si="18"/>
        <v>101.1504347826087</v>
      </c>
      <c r="L101" s="34">
        <f t="shared" si="19"/>
        <v>952.55999999999767</v>
      </c>
      <c r="M101" s="32">
        <f t="shared" si="20"/>
        <v>101.1504347826087</v>
      </c>
      <c r="N101" s="34">
        <f t="shared" si="21"/>
        <v>952.55999999999767</v>
      </c>
    </row>
    <row r="102" spans="1:14" s="35" customFormat="1" ht="89.25" hidden="1" outlineLevel="7">
      <c r="A102" s="28" t="s">
        <v>125</v>
      </c>
      <c r="B102" s="29" t="s">
        <v>126</v>
      </c>
      <c r="C102" s="30"/>
      <c r="D102" s="30">
        <v>82800</v>
      </c>
      <c r="E102" s="30">
        <v>82800</v>
      </c>
      <c r="F102" s="30">
        <v>83752.56</v>
      </c>
      <c r="G102" s="32">
        <f t="shared" si="15"/>
        <v>2.032389557497678E-2</v>
      </c>
      <c r="H102" s="33">
        <f t="shared" si="22"/>
        <v>0.12438884844403698</v>
      </c>
      <c r="I102" s="32" t="e">
        <f t="shared" si="16"/>
        <v>#DIV/0!</v>
      </c>
      <c r="J102" s="34">
        <f t="shared" si="17"/>
        <v>83752.56</v>
      </c>
      <c r="K102" s="32">
        <f t="shared" si="18"/>
        <v>101.1504347826087</v>
      </c>
      <c r="L102" s="34">
        <f t="shared" si="19"/>
        <v>952.55999999999767</v>
      </c>
      <c r="M102" s="32">
        <f t="shared" si="20"/>
        <v>101.1504347826087</v>
      </c>
      <c r="N102" s="34">
        <f t="shared" si="21"/>
        <v>952.55999999999767</v>
      </c>
    </row>
    <row r="103" spans="1:14" s="35" customFormat="1" ht="25.5" outlineLevel="1" collapsed="1">
      <c r="A103" s="28" t="s">
        <v>127</v>
      </c>
      <c r="B103" s="29" t="s">
        <v>128</v>
      </c>
      <c r="C103" s="30">
        <v>23118.37</v>
      </c>
      <c r="D103" s="30">
        <v>20800</v>
      </c>
      <c r="E103" s="30">
        <v>36249</v>
      </c>
      <c r="F103" s="30">
        <v>36248.86</v>
      </c>
      <c r="G103" s="32">
        <f t="shared" si="15"/>
        <v>8.7963644974189785E-3</v>
      </c>
      <c r="H103" s="33">
        <f t="shared" si="22"/>
        <v>5.3836610520432024E-2</v>
      </c>
      <c r="I103" s="32">
        <f t="shared" si="16"/>
        <v>156.79678108794005</v>
      </c>
      <c r="J103" s="34">
        <f t="shared" si="17"/>
        <v>13130.490000000002</v>
      </c>
      <c r="K103" s="32">
        <f t="shared" si="18"/>
        <v>174.2733653846154</v>
      </c>
      <c r="L103" s="34">
        <f t="shared" si="19"/>
        <v>15448.86</v>
      </c>
      <c r="M103" s="32">
        <f t="shared" si="20"/>
        <v>99.999613782449174</v>
      </c>
      <c r="N103" s="34">
        <f t="shared" si="21"/>
        <v>-0.13999999999941792</v>
      </c>
    </row>
    <row r="104" spans="1:14" s="35" customFormat="1" ht="25.5" hidden="1" outlineLevel="2">
      <c r="A104" s="28" t="s">
        <v>129</v>
      </c>
      <c r="B104" s="29" t="s">
        <v>130</v>
      </c>
      <c r="C104" s="30"/>
      <c r="D104" s="30">
        <v>20800</v>
      </c>
      <c r="E104" s="30">
        <v>36249</v>
      </c>
      <c r="F104" s="30">
        <v>36248.86</v>
      </c>
      <c r="G104" s="32">
        <f t="shared" si="15"/>
        <v>8.7963644974189785E-3</v>
      </c>
      <c r="H104" s="33">
        <f t="shared" si="22"/>
        <v>5.3836610520432024E-2</v>
      </c>
      <c r="I104" s="32" t="e">
        <f t="shared" si="16"/>
        <v>#DIV/0!</v>
      </c>
      <c r="J104" s="34">
        <f t="shared" si="17"/>
        <v>36248.86</v>
      </c>
      <c r="K104" s="32">
        <f t="shared" si="18"/>
        <v>174.2733653846154</v>
      </c>
      <c r="L104" s="34">
        <f t="shared" si="19"/>
        <v>15448.86</v>
      </c>
      <c r="M104" s="32">
        <f t="shared" si="20"/>
        <v>99.999613782449174</v>
      </c>
      <c r="N104" s="34">
        <f t="shared" si="21"/>
        <v>-0.13999999999941792</v>
      </c>
    </row>
    <row r="105" spans="1:14" s="35" customFormat="1" ht="38.25" hidden="1" outlineLevel="3">
      <c r="A105" s="28" t="s">
        <v>131</v>
      </c>
      <c r="B105" s="29" t="s">
        <v>132</v>
      </c>
      <c r="C105" s="30"/>
      <c r="D105" s="30">
        <v>12000</v>
      </c>
      <c r="E105" s="30">
        <v>35731</v>
      </c>
      <c r="F105" s="30">
        <v>37233.300000000003</v>
      </c>
      <c r="G105" s="32">
        <f t="shared" si="15"/>
        <v>9.0352545774336091E-3</v>
      </c>
      <c r="H105" s="33">
        <f t="shared" si="22"/>
        <v>5.5298695475951572E-2</v>
      </c>
      <c r="I105" s="32" t="e">
        <f t="shared" si="16"/>
        <v>#DIV/0!</v>
      </c>
      <c r="J105" s="34">
        <f t="shared" si="17"/>
        <v>37233.300000000003</v>
      </c>
      <c r="K105" s="32">
        <f t="shared" si="18"/>
        <v>310.27750000000003</v>
      </c>
      <c r="L105" s="34">
        <f t="shared" si="19"/>
        <v>25233.300000000003</v>
      </c>
      <c r="M105" s="32">
        <f t="shared" si="20"/>
        <v>104.20447230696035</v>
      </c>
      <c r="N105" s="34">
        <f t="shared" si="21"/>
        <v>1502.3000000000029</v>
      </c>
    </row>
    <row r="106" spans="1:14" s="35" customFormat="1" ht="76.5" hidden="1" outlineLevel="4">
      <c r="A106" s="28" t="s">
        <v>133</v>
      </c>
      <c r="B106" s="29" t="s">
        <v>134</v>
      </c>
      <c r="C106" s="30"/>
      <c r="D106" s="30">
        <v>12000</v>
      </c>
      <c r="E106" s="30">
        <v>35731</v>
      </c>
      <c r="F106" s="30">
        <v>37233.300000000003</v>
      </c>
      <c r="G106" s="32">
        <f t="shared" si="15"/>
        <v>9.0352545774336091E-3</v>
      </c>
      <c r="H106" s="33">
        <f t="shared" si="22"/>
        <v>5.5298695475951572E-2</v>
      </c>
      <c r="I106" s="32" t="e">
        <f t="shared" si="16"/>
        <v>#DIV/0!</v>
      </c>
      <c r="J106" s="34">
        <f t="shared" si="17"/>
        <v>37233.300000000003</v>
      </c>
      <c r="K106" s="32">
        <f t="shared" si="18"/>
        <v>310.27750000000003</v>
      </c>
      <c r="L106" s="34">
        <f t="shared" si="19"/>
        <v>25233.300000000003</v>
      </c>
      <c r="M106" s="32">
        <f t="shared" si="20"/>
        <v>104.20447230696035</v>
      </c>
      <c r="N106" s="34">
        <f t="shared" si="21"/>
        <v>1502.3000000000029</v>
      </c>
    </row>
    <row r="107" spans="1:14" s="35" customFormat="1" ht="76.5" hidden="1" outlineLevel="7">
      <c r="A107" s="28" t="s">
        <v>133</v>
      </c>
      <c r="B107" s="29" t="s">
        <v>134</v>
      </c>
      <c r="C107" s="30"/>
      <c r="D107" s="30">
        <v>12000</v>
      </c>
      <c r="E107" s="30">
        <v>35731</v>
      </c>
      <c r="F107" s="30">
        <v>37233.300000000003</v>
      </c>
      <c r="G107" s="32">
        <f t="shared" si="15"/>
        <v>9.0352545774336091E-3</v>
      </c>
      <c r="H107" s="33">
        <f t="shared" si="22"/>
        <v>5.5298695475951572E-2</v>
      </c>
      <c r="I107" s="32" t="e">
        <f t="shared" si="16"/>
        <v>#DIV/0!</v>
      </c>
      <c r="J107" s="34">
        <f t="shared" si="17"/>
        <v>37233.300000000003</v>
      </c>
      <c r="K107" s="32">
        <f t="shared" si="18"/>
        <v>310.27750000000003</v>
      </c>
      <c r="L107" s="34">
        <f t="shared" si="19"/>
        <v>25233.300000000003</v>
      </c>
      <c r="M107" s="32">
        <f t="shared" si="20"/>
        <v>104.20447230696035</v>
      </c>
      <c r="N107" s="34">
        <f t="shared" si="21"/>
        <v>1502.3000000000029</v>
      </c>
    </row>
    <row r="108" spans="1:14" s="35" customFormat="1" ht="25.5" hidden="1" outlineLevel="3">
      <c r="A108" s="28" t="s">
        <v>135</v>
      </c>
      <c r="B108" s="29" t="s">
        <v>136</v>
      </c>
      <c r="C108" s="30"/>
      <c r="D108" s="30">
        <v>8800</v>
      </c>
      <c r="E108" s="30">
        <v>0</v>
      </c>
      <c r="F108" s="30">
        <v>-1501.98</v>
      </c>
      <c r="G108" s="32">
        <f t="shared" si="15"/>
        <v>-3.6447942218964562E-4</v>
      </c>
      <c r="H108" s="33">
        <f t="shared" si="22"/>
        <v>-2.2307325601268147E-3</v>
      </c>
      <c r="I108" s="32" t="e">
        <f t="shared" si="16"/>
        <v>#DIV/0!</v>
      </c>
      <c r="J108" s="34">
        <f t="shared" si="17"/>
        <v>-1501.98</v>
      </c>
      <c r="K108" s="32">
        <f t="shared" si="18"/>
        <v>-17.067954545454544</v>
      </c>
      <c r="L108" s="34">
        <f t="shared" si="19"/>
        <v>-10301.98</v>
      </c>
      <c r="M108" s="32" t="e">
        <f t="shared" si="20"/>
        <v>#DIV/0!</v>
      </c>
      <c r="N108" s="34">
        <f t="shared" si="21"/>
        <v>-1501.98</v>
      </c>
    </row>
    <row r="109" spans="1:14" s="35" customFormat="1" ht="63.75" hidden="1" outlineLevel="4">
      <c r="A109" s="28" t="s">
        <v>137</v>
      </c>
      <c r="B109" s="29" t="s">
        <v>138</v>
      </c>
      <c r="C109" s="30"/>
      <c r="D109" s="30">
        <v>8800</v>
      </c>
      <c r="E109" s="30">
        <v>0</v>
      </c>
      <c r="F109" s="30">
        <v>0</v>
      </c>
      <c r="G109" s="32">
        <f t="shared" si="15"/>
        <v>0</v>
      </c>
      <c r="H109" s="33">
        <f t="shared" si="22"/>
        <v>0</v>
      </c>
      <c r="I109" s="32" t="e">
        <f t="shared" si="16"/>
        <v>#DIV/0!</v>
      </c>
      <c r="J109" s="34">
        <f t="shared" si="17"/>
        <v>0</v>
      </c>
      <c r="K109" s="32">
        <f t="shared" si="18"/>
        <v>0</v>
      </c>
      <c r="L109" s="34">
        <f t="shared" si="19"/>
        <v>-8800</v>
      </c>
      <c r="M109" s="32" t="e">
        <f t="shared" si="20"/>
        <v>#DIV/0!</v>
      </c>
      <c r="N109" s="34">
        <f t="shared" si="21"/>
        <v>0</v>
      </c>
    </row>
    <row r="110" spans="1:14" s="35" customFormat="1" ht="63.75" hidden="1" outlineLevel="7">
      <c r="A110" s="28" t="s">
        <v>137</v>
      </c>
      <c r="B110" s="29" t="s">
        <v>138</v>
      </c>
      <c r="C110" s="30"/>
      <c r="D110" s="30">
        <v>8800</v>
      </c>
      <c r="E110" s="30">
        <v>0</v>
      </c>
      <c r="F110" s="30">
        <v>0</v>
      </c>
      <c r="G110" s="32">
        <f t="shared" si="15"/>
        <v>0</v>
      </c>
      <c r="H110" s="33">
        <f t="shared" si="22"/>
        <v>0</v>
      </c>
      <c r="I110" s="32" t="e">
        <f t="shared" si="16"/>
        <v>#DIV/0!</v>
      </c>
      <c r="J110" s="34">
        <f t="shared" si="17"/>
        <v>0</v>
      </c>
      <c r="K110" s="32">
        <f t="shared" si="18"/>
        <v>0</v>
      </c>
      <c r="L110" s="34">
        <f t="shared" si="19"/>
        <v>-8800</v>
      </c>
      <c r="M110" s="32" t="e">
        <f t="shared" si="20"/>
        <v>#DIV/0!</v>
      </c>
      <c r="N110" s="34">
        <f t="shared" si="21"/>
        <v>0</v>
      </c>
    </row>
    <row r="111" spans="1:14" s="35" customFormat="1" hidden="1" outlineLevel="4">
      <c r="A111" s="28" t="s">
        <v>139</v>
      </c>
      <c r="B111" s="29" t="s">
        <v>140</v>
      </c>
      <c r="C111" s="30"/>
      <c r="D111" s="30">
        <v>0</v>
      </c>
      <c r="E111" s="30">
        <v>0</v>
      </c>
      <c r="F111" s="30">
        <v>-1816.08</v>
      </c>
      <c r="G111" s="32">
        <f t="shared" si="15"/>
        <v>-4.4070080097615918E-4</v>
      </c>
      <c r="H111" s="33">
        <f t="shared" si="22"/>
        <v>-2.6972321787208258E-3</v>
      </c>
      <c r="I111" s="32" t="e">
        <f t="shared" si="16"/>
        <v>#DIV/0!</v>
      </c>
      <c r="J111" s="34">
        <f t="shared" si="17"/>
        <v>-1816.08</v>
      </c>
      <c r="K111" s="32" t="e">
        <f t="shared" si="18"/>
        <v>#DIV/0!</v>
      </c>
      <c r="L111" s="34">
        <f t="shared" si="19"/>
        <v>-1816.08</v>
      </c>
      <c r="M111" s="32" t="e">
        <f t="shared" si="20"/>
        <v>#DIV/0!</v>
      </c>
      <c r="N111" s="34">
        <f t="shared" si="21"/>
        <v>-1816.08</v>
      </c>
    </row>
    <row r="112" spans="1:14" s="35" customFormat="1" ht="63.75" hidden="1" outlineLevel="5">
      <c r="A112" s="28" t="s">
        <v>141</v>
      </c>
      <c r="B112" s="29" t="s">
        <v>142</v>
      </c>
      <c r="C112" s="30"/>
      <c r="D112" s="30">
        <v>0</v>
      </c>
      <c r="E112" s="30">
        <v>0</v>
      </c>
      <c r="F112" s="30">
        <v>-1816.08</v>
      </c>
      <c r="G112" s="32">
        <f t="shared" si="15"/>
        <v>-4.4070080097615918E-4</v>
      </c>
      <c r="H112" s="33">
        <f t="shared" si="22"/>
        <v>-2.6972321787208258E-3</v>
      </c>
      <c r="I112" s="32" t="e">
        <f t="shared" si="16"/>
        <v>#DIV/0!</v>
      </c>
      <c r="J112" s="34">
        <f t="shared" si="17"/>
        <v>-1816.08</v>
      </c>
      <c r="K112" s="32" t="e">
        <f t="shared" si="18"/>
        <v>#DIV/0!</v>
      </c>
      <c r="L112" s="34">
        <f t="shared" si="19"/>
        <v>-1816.08</v>
      </c>
      <c r="M112" s="32" t="e">
        <f t="shared" si="20"/>
        <v>#DIV/0!</v>
      </c>
      <c r="N112" s="34">
        <f t="shared" si="21"/>
        <v>-1816.08</v>
      </c>
    </row>
    <row r="113" spans="1:14" s="35" customFormat="1" ht="63.75" hidden="1" outlineLevel="7">
      <c r="A113" s="28" t="s">
        <v>141</v>
      </c>
      <c r="B113" s="29" t="s">
        <v>142</v>
      </c>
      <c r="C113" s="30"/>
      <c r="D113" s="30">
        <v>0</v>
      </c>
      <c r="E113" s="30">
        <v>0</v>
      </c>
      <c r="F113" s="30">
        <v>-1816.08</v>
      </c>
      <c r="G113" s="32">
        <f t="shared" si="15"/>
        <v>-4.4070080097615918E-4</v>
      </c>
      <c r="H113" s="33">
        <f t="shared" si="22"/>
        <v>-2.6972321787208258E-3</v>
      </c>
      <c r="I113" s="32" t="e">
        <f t="shared" si="16"/>
        <v>#DIV/0!</v>
      </c>
      <c r="J113" s="34">
        <f t="shared" si="17"/>
        <v>-1816.08</v>
      </c>
      <c r="K113" s="32" t="e">
        <f t="shared" si="18"/>
        <v>#DIV/0!</v>
      </c>
      <c r="L113" s="34">
        <f t="shared" si="19"/>
        <v>-1816.08</v>
      </c>
      <c r="M113" s="32" t="e">
        <f t="shared" si="20"/>
        <v>#DIV/0!</v>
      </c>
      <c r="N113" s="34">
        <f t="shared" si="21"/>
        <v>-1816.08</v>
      </c>
    </row>
    <row r="114" spans="1:14" s="35" customFormat="1" ht="25.5" hidden="1" outlineLevel="4">
      <c r="A114" s="28" t="s">
        <v>143</v>
      </c>
      <c r="B114" s="29" t="s">
        <v>144</v>
      </c>
      <c r="C114" s="30"/>
      <c r="D114" s="30">
        <v>0</v>
      </c>
      <c r="E114" s="30">
        <v>0</v>
      </c>
      <c r="F114" s="30">
        <v>314.10000000000002</v>
      </c>
      <c r="G114" s="32">
        <f t="shared" si="15"/>
        <v>7.622137878651359E-5</v>
      </c>
      <c r="H114" s="33">
        <f t="shared" si="22"/>
        <v>4.6649961859401097E-4</v>
      </c>
      <c r="I114" s="32" t="e">
        <f t="shared" si="16"/>
        <v>#DIV/0!</v>
      </c>
      <c r="J114" s="34">
        <f t="shared" si="17"/>
        <v>314.10000000000002</v>
      </c>
      <c r="K114" s="32" t="e">
        <f t="shared" si="18"/>
        <v>#DIV/0!</v>
      </c>
      <c r="L114" s="34">
        <f t="shared" si="19"/>
        <v>314.10000000000002</v>
      </c>
      <c r="M114" s="32" t="e">
        <f t="shared" si="20"/>
        <v>#DIV/0!</v>
      </c>
      <c r="N114" s="34">
        <f t="shared" si="21"/>
        <v>314.10000000000002</v>
      </c>
    </row>
    <row r="115" spans="1:14" s="35" customFormat="1" ht="63.75" hidden="1" outlineLevel="5">
      <c r="A115" s="28" t="s">
        <v>145</v>
      </c>
      <c r="B115" s="29" t="s">
        <v>146</v>
      </c>
      <c r="C115" s="30"/>
      <c r="D115" s="30">
        <v>0</v>
      </c>
      <c r="E115" s="30">
        <v>0</v>
      </c>
      <c r="F115" s="30">
        <v>314.10000000000002</v>
      </c>
      <c r="G115" s="32">
        <f t="shared" si="15"/>
        <v>7.622137878651359E-5</v>
      </c>
      <c r="H115" s="33">
        <f t="shared" si="22"/>
        <v>4.6649961859401097E-4</v>
      </c>
      <c r="I115" s="32" t="e">
        <f t="shared" si="16"/>
        <v>#DIV/0!</v>
      </c>
      <c r="J115" s="34">
        <f t="shared" si="17"/>
        <v>314.10000000000002</v>
      </c>
      <c r="K115" s="32" t="e">
        <f t="shared" si="18"/>
        <v>#DIV/0!</v>
      </c>
      <c r="L115" s="34">
        <f t="shared" si="19"/>
        <v>314.10000000000002</v>
      </c>
      <c r="M115" s="32" t="e">
        <f t="shared" si="20"/>
        <v>#DIV/0!</v>
      </c>
      <c r="N115" s="34">
        <f t="shared" si="21"/>
        <v>314.10000000000002</v>
      </c>
    </row>
    <row r="116" spans="1:14" s="35" customFormat="1" ht="63.75" hidden="1" outlineLevel="7">
      <c r="A116" s="28" t="s">
        <v>145</v>
      </c>
      <c r="B116" s="29" t="s">
        <v>146</v>
      </c>
      <c r="C116" s="30"/>
      <c r="D116" s="30">
        <v>0</v>
      </c>
      <c r="E116" s="30">
        <v>0</v>
      </c>
      <c r="F116" s="30">
        <v>314.10000000000002</v>
      </c>
      <c r="G116" s="32">
        <f t="shared" si="15"/>
        <v>7.622137878651359E-5</v>
      </c>
      <c r="H116" s="33">
        <f t="shared" si="22"/>
        <v>4.6649961859401097E-4</v>
      </c>
      <c r="I116" s="32" t="e">
        <f t="shared" si="16"/>
        <v>#DIV/0!</v>
      </c>
      <c r="J116" s="34">
        <f t="shared" si="17"/>
        <v>314.10000000000002</v>
      </c>
      <c r="K116" s="32" t="e">
        <f t="shared" si="18"/>
        <v>#DIV/0!</v>
      </c>
      <c r="L116" s="34">
        <f t="shared" si="19"/>
        <v>314.10000000000002</v>
      </c>
      <c r="M116" s="32" t="e">
        <f t="shared" si="20"/>
        <v>#DIV/0!</v>
      </c>
      <c r="N116" s="34">
        <f t="shared" si="21"/>
        <v>314.10000000000002</v>
      </c>
    </row>
    <row r="117" spans="1:14" s="35" customFormat="1" ht="51" hidden="1" outlineLevel="3">
      <c r="A117" s="28" t="s">
        <v>147</v>
      </c>
      <c r="B117" s="29" t="s">
        <v>148</v>
      </c>
      <c r="C117" s="30"/>
      <c r="D117" s="30">
        <v>0</v>
      </c>
      <c r="E117" s="30">
        <v>518</v>
      </c>
      <c r="F117" s="30">
        <v>517.54</v>
      </c>
      <c r="G117" s="32">
        <f t="shared" si="15"/>
        <v>1.2558934217501508E-4</v>
      </c>
      <c r="H117" s="33">
        <f t="shared" si="22"/>
        <v>7.686476046072729E-4</v>
      </c>
      <c r="I117" s="32" t="e">
        <f t="shared" si="16"/>
        <v>#DIV/0!</v>
      </c>
      <c r="J117" s="34">
        <f t="shared" si="17"/>
        <v>517.54</v>
      </c>
      <c r="K117" s="32" t="e">
        <f t="shared" si="18"/>
        <v>#DIV/0!</v>
      </c>
      <c r="L117" s="34">
        <f t="shared" si="19"/>
        <v>517.54</v>
      </c>
      <c r="M117" s="32">
        <f t="shared" si="20"/>
        <v>99.91119691119691</v>
      </c>
      <c r="N117" s="34">
        <f t="shared" si="21"/>
        <v>-0.46000000000003638</v>
      </c>
    </row>
    <row r="118" spans="1:14" s="35" customFormat="1" ht="102" hidden="1" outlineLevel="4">
      <c r="A118" s="28" t="s">
        <v>149</v>
      </c>
      <c r="B118" s="36" t="s">
        <v>150</v>
      </c>
      <c r="C118" s="30"/>
      <c r="D118" s="30">
        <v>0</v>
      </c>
      <c r="E118" s="30">
        <v>518</v>
      </c>
      <c r="F118" s="30">
        <v>517.54</v>
      </c>
      <c r="G118" s="32">
        <f t="shared" si="15"/>
        <v>1.2558934217501508E-4</v>
      </c>
      <c r="H118" s="33">
        <f t="shared" si="22"/>
        <v>7.686476046072729E-4</v>
      </c>
      <c r="I118" s="32" t="e">
        <f t="shared" si="16"/>
        <v>#DIV/0!</v>
      </c>
      <c r="J118" s="34">
        <f t="shared" si="17"/>
        <v>517.54</v>
      </c>
      <c r="K118" s="32" t="e">
        <f t="shared" si="18"/>
        <v>#DIV/0!</v>
      </c>
      <c r="L118" s="34">
        <f t="shared" si="19"/>
        <v>517.54</v>
      </c>
      <c r="M118" s="32">
        <f t="shared" si="20"/>
        <v>99.91119691119691</v>
      </c>
      <c r="N118" s="34">
        <f t="shared" si="21"/>
        <v>-0.46000000000003638</v>
      </c>
    </row>
    <row r="119" spans="1:14" s="35" customFormat="1" ht="102" hidden="1" outlineLevel="7">
      <c r="A119" s="28" t="s">
        <v>149</v>
      </c>
      <c r="B119" s="36" t="s">
        <v>150</v>
      </c>
      <c r="C119" s="30"/>
      <c r="D119" s="30">
        <v>0</v>
      </c>
      <c r="E119" s="30">
        <v>518</v>
      </c>
      <c r="F119" s="30">
        <v>517.54</v>
      </c>
      <c r="G119" s="32">
        <f t="shared" si="15"/>
        <v>1.2558934217501508E-4</v>
      </c>
      <c r="H119" s="33">
        <f t="shared" si="22"/>
        <v>7.686476046072729E-4</v>
      </c>
      <c r="I119" s="32" t="e">
        <f t="shared" si="16"/>
        <v>#DIV/0!</v>
      </c>
      <c r="J119" s="34">
        <f t="shared" si="17"/>
        <v>517.54</v>
      </c>
      <c r="K119" s="32" t="e">
        <f t="shared" si="18"/>
        <v>#DIV/0!</v>
      </c>
      <c r="L119" s="34">
        <f t="shared" si="19"/>
        <v>517.54</v>
      </c>
      <c r="M119" s="32">
        <f t="shared" si="20"/>
        <v>99.91119691119691</v>
      </c>
      <c r="N119" s="34">
        <f t="shared" si="21"/>
        <v>-0.46000000000003638</v>
      </c>
    </row>
    <row r="120" spans="1:14" s="35" customFormat="1" ht="26.25" customHeight="1" outlineLevel="1">
      <c r="A120" s="28" t="s">
        <v>151</v>
      </c>
      <c r="B120" s="29" t="s">
        <v>152</v>
      </c>
      <c r="C120" s="30">
        <f>C121+C125</f>
        <v>6441223.6400000006</v>
      </c>
      <c r="D120" s="30">
        <f t="shared" ref="D120:F120" si="26">D121+D125</f>
        <v>5932200</v>
      </c>
      <c r="E120" s="30">
        <f t="shared" si="26"/>
        <v>8090098.7199999997</v>
      </c>
      <c r="F120" s="30">
        <f t="shared" si="26"/>
        <v>8331551.129999999</v>
      </c>
      <c r="G120" s="32">
        <f t="shared" si="15"/>
        <v>2.0217838731580238</v>
      </c>
      <c r="H120" s="33">
        <f t="shared" si="22"/>
        <v>12.373974608218722</v>
      </c>
      <c r="I120" s="32">
        <f t="shared" si="16"/>
        <v>129.3473351594418</v>
      </c>
      <c r="J120" s="34">
        <f t="shared" si="17"/>
        <v>1890327.4899999984</v>
      </c>
      <c r="K120" s="32">
        <f t="shared" si="18"/>
        <v>140.44622787498736</v>
      </c>
      <c r="L120" s="34">
        <f t="shared" si="19"/>
        <v>2399351.129999999</v>
      </c>
      <c r="M120" s="32">
        <f t="shared" si="20"/>
        <v>102.9845421960438</v>
      </c>
      <c r="N120" s="34">
        <f t="shared" si="21"/>
        <v>241452.40999999922</v>
      </c>
    </row>
    <row r="121" spans="1:14" s="35" customFormat="1" outlineLevel="2" collapsed="1">
      <c r="A121" s="28" t="s">
        <v>153</v>
      </c>
      <c r="B121" s="29" t="s">
        <v>154</v>
      </c>
      <c r="C121" s="30">
        <v>5708332.4100000001</v>
      </c>
      <c r="D121" s="30">
        <v>5370500</v>
      </c>
      <c r="E121" s="30">
        <v>5509101.7199999997</v>
      </c>
      <c r="F121" s="30">
        <v>5639037.8099999996</v>
      </c>
      <c r="G121" s="32">
        <f t="shared" si="15"/>
        <v>1.3684025371139192</v>
      </c>
      <c r="H121" s="33">
        <f t="shared" si="22"/>
        <v>8.3750684100675148</v>
      </c>
      <c r="I121" s="32">
        <f t="shared" si="16"/>
        <v>98.786079803646189</v>
      </c>
      <c r="J121" s="34">
        <f t="shared" si="17"/>
        <v>-69294.600000000559</v>
      </c>
      <c r="K121" s="32">
        <f t="shared" si="18"/>
        <v>105.00023852527698</v>
      </c>
      <c r="L121" s="34">
        <f t="shared" si="19"/>
        <v>268537.80999999959</v>
      </c>
      <c r="M121" s="32">
        <f t="shared" si="20"/>
        <v>102.3585712626849</v>
      </c>
      <c r="N121" s="34">
        <f t="shared" si="21"/>
        <v>129936.08999999985</v>
      </c>
    </row>
    <row r="122" spans="1:14" s="35" customFormat="1" ht="25.5" hidden="1" outlineLevel="3">
      <c r="A122" s="28" t="s">
        <v>155</v>
      </c>
      <c r="B122" s="29" t="s">
        <v>156</v>
      </c>
      <c r="C122" s="30"/>
      <c r="D122" s="30">
        <v>5370500</v>
      </c>
      <c r="E122" s="30">
        <v>5509101.7199999997</v>
      </c>
      <c r="F122" s="30">
        <v>5639037.8099999996</v>
      </c>
      <c r="G122" s="32">
        <f t="shared" si="15"/>
        <v>1.3684025371139192</v>
      </c>
      <c r="H122" s="33">
        <f t="shared" si="22"/>
        <v>8.3750684100675148</v>
      </c>
      <c r="I122" s="32" t="e">
        <f t="shared" si="16"/>
        <v>#DIV/0!</v>
      </c>
      <c r="J122" s="34">
        <f t="shared" si="17"/>
        <v>5639037.8099999996</v>
      </c>
      <c r="K122" s="32">
        <f t="shared" si="18"/>
        <v>105.00023852527698</v>
      </c>
      <c r="L122" s="34">
        <f t="shared" si="19"/>
        <v>268537.80999999959</v>
      </c>
      <c r="M122" s="32">
        <f t="shared" si="20"/>
        <v>102.3585712626849</v>
      </c>
      <c r="N122" s="34">
        <f t="shared" si="21"/>
        <v>129936.08999999985</v>
      </c>
    </row>
    <row r="123" spans="1:14" s="35" customFormat="1" ht="38.25" hidden="1" outlineLevel="4">
      <c r="A123" s="28" t="s">
        <v>157</v>
      </c>
      <c r="B123" s="29" t="s">
        <v>158</v>
      </c>
      <c r="C123" s="30"/>
      <c r="D123" s="30">
        <v>5370500</v>
      </c>
      <c r="E123" s="30">
        <v>5509101.7199999997</v>
      </c>
      <c r="F123" s="30">
        <v>5639037.8099999996</v>
      </c>
      <c r="G123" s="32">
        <f t="shared" si="15"/>
        <v>1.3684025371139192</v>
      </c>
      <c r="H123" s="33">
        <f t="shared" si="22"/>
        <v>8.3750684100675148</v>
      </c>
      <c r="I123" s="32" t="e">
        <f t="shared" si="16"/>
        <v>#DIV/0!</v>
      </c>
      <c r="J123" s="34">
        <f t="shared" si="17"/>
        <v>5639037.8099999996</v>
      </c>
      <c r="K123" s="32">
        <f t="shared" si="18"/>
        <v>105.00023852527698</v>
      </c>
      <c r="L123" s="34">
        <f t="shared" si="19"/>
        <v>268537.80999999959</v>
      </c>
      <c r="M123" s="32">
        <f t="shared" si="20"/>
        <v>102.3585712626849</v>
      </c>
      <c r="N123" s="34">
        <f t="shared" si="21"/>
        <v>129936.08999999985</v>
      </c>
    </row>
    <row r="124" spans="1:14" s="35" customFormat="1" ht="38.25" hidden="1" outlineLevel="7">
      <c r="A124" s="28" t="s">
        <v>157</v>
      </c>
      <c r="B124" s="29" t="s">
        <v>158</v>
      </c>
      <c r="C124" s="30"/>
      <c r="D124" s="30">
        <v>5370500</v>
      </c>
      <c r="E124" s="30">
        <v>5509101.7199999997</v>
      </c>
      <c r="F124" s="30">
        <v>5639037.8099999996</v>
      </c>
      <c r="G124" s="32">
        <f t="shared" si="15"/>
        <v>1.3684025371139192</v>
      </c>
      <c r="H124" s="33">
        <f t="shared" si="22"/>
        <v>8.3750684100675148</v>
      </c>
      <c r="I124" s="32" t="e">
        <f t="shared" si="16"/>
        <v>#DIV/0!</v>
      </c>
      <c r="J124" s="34">
        <f t="shared" si="17"/>
        <v>5639037.8099999996</v>
      </c>
      <c r="K124" s="32">
        <f t="shared" si="18"/>
        <v>105.00023852527698</v>
      </c>
      <c r="L124" s="34">
        <f t="shared" si="19"/>
        <v>268537.80999999959</v>
      </c>
      <c r="M124" s="32">
        <f t="shared" si="20"/>
        <v>102.3585712626849</v>
      </c>
      <c r="N124" s="34">
        <f t="shared" si="21"/>
        <v>129936.08999999985</v>
      </c>
    </row>
    <row r="125" spans="1:14" s="35" customFormat="1" outlineLevel="2">
      <c r="A125" s="28" t="s">
        <v>159</v>
      </c>
      <c r="B125" s="29" t="s">
        <v>160</v>
      </c>
      <c r="C125" s="30">
        <f>C126+C129</f>
        <v>732891.23</v>
      </c>
      <c r="D125" s="30">
        <f t="shared" ref="D125:F125" si="27">D126+D129</f>
        <v>561700</v>
      </c>
      <c r="E125" s="30">
        <f t="shared" si="27"/>
        <v>2580997</v>
      </c>
      <c r="F125" s="30">
        <f t="shared" si="27"/>
        <v>2692513.32</v>
      </c>
      <c r="G125" s="32">
        <f t="shared" si="15"/>
        <v>0.65338133604410464</v>
      </c>
      <c r="H125" s="33">
        <f t="shared" si="22"/>
        <v>3.9989061981512064</v>
      </c>
      <c r="I125" s="32">
        <f t="shared" si="16"/>
        <v>367.38239042647569</v>
      </c>
      <c r="J125" s="34">
        <f t="shared" si="17"/>
        <v>1959622.0899999999</v>
      </c>
      <c r="K125" s="32">
        <f t="shared" si="18"/>
        <v>479.35077799537112</v>
      </c>
      <c r="L125" s="34">
        <f t="shared" si="19"/>
        <v>2130813.3199999998</v>
      </c>
      <c r="M125" s="32">
        <f t="shared" si="20"/>
        <v>104.32066833088143</v>
      </c>
      <c r="N125" s="34">
        <f t="shared" si="21"/>
        <v>111516.31999999983</v>
      </c>
    </row>
    <row r="126" spans="1:14" s="35" customFormat="1" ht="38.25" outlineLevel="3" collapsed="1">
      <c r="A126" s="28" t="s">
        <v>161</v>
      </c>
      <c r="B126" s="29" t="s">
        <v>162</v>
      </c>
      <c r="C126" s="30">
        <v>567319.56999999995</v>
      </c>
      <c r="D126" s="30">
        <v>561700</v>
      </c>
      <c r="E126" s="30">
        <v>523500</v>
      </c>
      <c r="F126" s="30">
        <v>524741.31000000006</v>
      </c>
      <c r="G126" s="32">
        <f t="shared" si="15"/>
        <v>0.12733685499662961</v>
      </c>
      <c r="H126" s="33">
        <f t="shared" si="22"/>
        <v>0.77934295121146668</v>
      </c>
      <c r="I126" s="32">
        <f t="shared" si="16"/>
        <v>92.494836728442152</v>
      </c>
      <c r="J126" s="34">
        <f t="shared" si="17"/>
        <v>-42578.259999999893</v>
      </c>
      <c r="K126" s="32">
        <f t="shared" si="18"/>
        <v>93.420208296243558</v>
      </c>
      <c r="L126" s="34">
        <f t="shared" si="19"/>
        <v>-36958.689999999944</v>
      </c>
      <c r="M126" s="32">
        <f t="shared" si="20"/>
        <v>100.23711747851003</v>
      </c>
      <c r="N126" s="34">
        <f t="shared" si="21"/>
        <v>1241.3100000000559</v>
      </c>
    </row>
    <row r="127" spans="1:14" s="35" customFormat="1" ht="51" hidden="1" outlineLevel="4">
      <c r="A127" s="28" t="s">
        <v>163</v>
      </c>
      <c r="B127" s="29" t="s">
        <v>164</v>
      </c>
      <c r="C127" s="30"/>
      <c r="D127" s="30">
        <v>561700</v>
      </c>
      <c r="E127" s="30">
        <v>523500</v>
      </c>
      <c r="F127" s="30">
        <v>524741.31000000006</v>
      </c>
      <c r="G127" s="32">
        <f t="shared" si="15"/>
        <v>0.12733685499662961</v>
      </c>
      <c r="H127" s="33">
        <f t="shared" si="22"/>
        <v>0.77934295121146668</v>
      </c>
      <c r="I127" s="32" t="e">
        <f t="shared" si="16"/>
        <v>#DIV/0!</v>
      </c>
      <c r="J127" s="34">
        <f t="shared" si="17"/>
        <v>524741.31000000006</v>
      </c>
      <c r="K127" s="32">
        <f t="shared" si="18"/>
        <v>93.420208296243558</v>
      </c>
      <c r="L127" s="34">
        <f t="shared" si="19"/>
        <v>-36958.689999999944</v>
      </c>
      <c r="M127" s="32">
        <f t="shared" si="20"/>
        <v>100.23711747851003</v>
      </c>
      <c r="N127" s="34">
        <f t="shared" si="21"/>
        <v>1241.3100000000559</v>
      </c>
    </row>
    <row r="128" spans="1:14" s="35" customFormat="1" ht="51" hidden="1" outlineLevel="7">
      <c r="A128" s="28" t="s">
        <v>163</v>
      </c>
      <c r="B128" s="29" t="s">
        <v>164</v>
      </c>
      <c r="C128" s="30"/>
      <c r="D128" s="30">
        <v>561700</v>
      </c>
      <c r="E128" s="30">
        <v>523500</v>
      </c>
      <c r="F128" s="30">
        <v>524741.31000000006</v>
      </c>
      <c r="G128" s="32">
        <f t="shared" si="15"/>
        <v>0.12733685499662961</v>
      </c>
      <c r="H128" s="33">
        <f t="shared" si="22"/>
        <v>0.77934295121146668</v>
      </c>
      <c r="I128" s="32" t="e">
        <f t="shared" si="16"/>
        <v>#DIV/0!</v>
      </c>
      <c r="J128" s="34">
        <f t="shared" si="17"/>
        <v>524741.31000000006</v>
      </c>
      <c r="K128" s="32">
        <f t="shared" si="18"/>
        <v>93.420208296243558</v>
      </c>
      <c r="L128" s="34">
        <f t="shared" si="19"/>
        <v>-36958.689999999944</v>
      </c>
      <c r="M128" s="32">
        <f t="shared" si="20"/>
        <v>100.23711747851003</v>
      </c>
      <c r="N128" s="34">
        <f t="shared" si="21"/>
        <v>1241.3100000000559</v>
      </c>
    </row>
    <row r="129" spans="1:14" s="35" customFormat="1" ht="25.5" outlineLevel="3" collapsed="1">
      <c r="A129" s="28" t="s">
        <v>165</v>
      </c>
      <c r="B129" s="29" t="s">
        <v>166</v>
      </c>
      <c r="C129" s="30">
        <v>165571.66</v>
      </c>
      <c r="D129" s="30">
        <v>0</v>
      </c>
      <c r="E129" s="30">
        <v>2057497</v>
      </c>
      <c r="F129" s="30">
        <v>2167772.0099999998</v>
      </c>
      <c r="G129" s="32">
        <f t="shared" si="15"/>
        <v>0.52604448104747503</v>
      </c>
      <c r="H129" s="33">
        <f t="shared" si="22"/>
        <v>3.2195632469397397</v>
      </c>
      <c r="I129" s="32">
        <f t="shared" si="16"/>
        <v>1309.2651302765216</v>
      </c>
      <c r="J129" s="34">
        <f t="shared" si="17"/>
        <v>2002200.3499999999</v>
      </c>
      <c r="K129" s="32">
        <v>0</v>
      </c>
      <c r="L129" s="34">
        <f t="shared" si="19"/>
        <v>2167772.0099999998</v>
      </c>
      <c r="M129" s="32">
        <f t="shared" si="20"/>
        <v>105.35966808214057</v>
      </c>
      <c r="N129" s="34">
        <f t="shared" si="21"/>
        <v>110275.00999999978</v>
      </c>
    </row>
    <row r="130" spans="1:14" s="35" customFormat="1" ht="25.5" hidden="1" outlineLevel="4">
      <c r="A130" s="28" t="s">
        <v>167</v>
      </c>
      <c r="B130" s="29" t="s">
        <v>168</v>
      </c>
      <c r="C130" s="30"/>
      <c r="D130" s="30">
        <v>0</v>
      </c>
      <c r="E130" s="30">
        <v>2057497</v>
      </c>
      <c r="F130" s="30">
        <v>2167772.0099999998</v>
      </c>
      <c r="G130" s="32">
        <f t="shared" si="15"/>
        <v>0.52604448104747503</v>
      </c>
      <c r="H130" s="33">
        <f t="shared" si="22"/>
        <v>3.2195632469397397</v>
      </c>
      <c r="I130" s="32" t="e">
        <f t="shared" si="16"/>
        <v>#DIV/0!</v>
      </c>
      <c r="J130" s="34">
        <f t="shared" si="17"/>
        <v>2167772.0099999998</v>
      </c>
      <c r="K130" s="32" t="e">
        <f t="shared" si="18"/>
        <v>#DIV/0!</v>
      </c>
      <c r="L130" s="34">
        <f t="shared" si="19"/>
        <v>2167772.0099999998</v>
      </c>
      <c r="M130" s="32">
        <f t="shared" si="20"/>
        <v>105.35966808214057</v>
      </c>
      <c r="N130" s="34">
        <f t="shared" si="21"/>
        <v>110275.00999999978</v>
      </c>
    </row>
    <row r="131" spans="1:14" s="35" customFormat="1" ht="25.5" hidden="1" outlineLevel="7">
      <c r="A131" s="28" t="s">
        <v>167</v>
      </c>
      <c r="B131" s="29" t="s">
        <v>168</v>
      </c>
      <c r="C131" s="30"/>
      <c r="D131" s="30">
        <v>0</v>
      </c>
      <c r="E131" s="30">
        <v>2057497</v>
      </c>
      <c r="F131" s="30">
        <v>2167772.0099999998</v>
      </c>
      <c r="G131" s="32">
        <f t="shared" si="15"/>
        <v>0.52604448104747503</v>
      </c>
      <c r="H131" s="33">
        <f t="shared" si="22"/>
        <v>3.2195632469397397</v>
      </c>
      <c r="I131" s="32" t="e">
        <f t="shared" si="16"/>
        <v>#DIV/0!</v>
      </c>
      <c r="J131" s="34">
        <f t="shared" si="17"/>
        <v>2167772.0099999998</v>
      </c>
      <c r="K131" s="32" t="e">
        <f t="shared" si="18"/>
        <v>#DIV/0!</v>
      </c>
      <c r="L131" s="34">
        <f t="shared" si="19"/>
        <v>2167772.0099999998</v>
      </c>
      <c r="M131" s="32">
        <f t="shared" si="20"/>
        <v>105.35966808214057</v>
      </c>
      <c r="N131" s="34">
        <f t="shared" si="21"/>
        <v>110275.00999999978</v>
      </c>
    </row>
    <row r="132" spans="1:14" s="35" customFormat="1" ht="25.5" outlineLevel="1">
      <c r="A132" s="28" t="s">
        <v>169</v>
      </c>
      <c r="B132" s="29" t="s">
        <v>170</v>
      </c>
      <c r="C132" s="30">
        <f>C133+C140</f>
        <v>234809.95</v>
      </c>
      <c r="D132" s="30">
        <f t="shared" ref="D132:F132" si="28">D133+D140</f>
        <v>200400</v>
      </c>
      <c r="E132" s="30">
        <f t="shared" si="28"/>
        <v>2382600</v>
      </c>
      <c r="F132" s="30">
        <f t="shared" si="28"/>
        <v>2364988.2000000002</v>
      </c>
      <c r="G132" s="32">
        <f t="shared" si="15"/>
        <v>0.57390213759259778</v>
      </c>
      <c r="H132" s="33">
        <f t="shared" si="22"/>
        <v>3.5124676640539207</v>
      </c>
      <c r="I132" s="32">
        <f t="shared" si="16"/>
        <v>1007.1924975922018</v>
      </c>
      <c r="J132" s="34">
        <f t="shared" si="17"/>
        <v>2130178.25</v>
      </c>
      <c r="K132" s="32">
        <f t="shared" si="18"/>
        <v>1180.1338323353293</v>
      </c>
      <c r="L132" s="34">
        <f t="shared" si="19"/>
        <v>2164588.2000000002</v>
      </c>
      <c r="M132" s="32">
        <f t="shared" si="20"/>
        <v>99.260815915386559</v>
      </c>
      <c r="N132" s="34">
        <f t="shared" si="21"/>
        <v>-17611.799999999814</v>
      </c>
    </row>
    <row r="133" spans="1:14" s="35" customFormat="1" ht="77.25" customHeight="1" outlineLevel="2" collapsed="1">
      <c r="A133" s="28" t="s">
        <v>171</v>
      </c>
      <c r="B133" s="36" t="s">
        <v>172</v>
      </c>
      <c r="C133" s="30">
        <v>90189.48</v>
      </c>
      <c r="D133" s="30">
        <v>180000</v>
      </c>
      <c r="E133" s="30">
        <v>2264000</v>
      </c>
      <c r="F133" s="30">
        <v>2245046.87</v>
      </c>
      <c r="G133" s="32">
        <f t="shared" si="15"/>
        <v>0.54479645931788212</v>
      </c>
      <c r="H133" s="33">
        <f t="shared" si="22"/>
        <v>3.3343314504319586</v>
      </c>
      <c r="I133" s="32">
        <f t="shared" si="16"/>
        <v>2489.2558089923573</v>
      </c>
      <c r="J133" s="34">
        <f t="shared" si="17"/>
        <v>2154857.39</v>
      </c>
      <c r="K133" s="32">
        <f t="shared" si="18"/>
        <v>1247.2482611111111</v>
      </c>
      <c r="L133" s="34">
        <f t="shared" si="19"/>
        <v>2065046.87</v>
      </c>
      <c r="M133" s="32">
        <f t="shared" si="20"/>
        <v>99.162847614840999</v>
      </c>
      <c r="N133" s="34">
        <f t="shared" si="21"/>
        <v>-18953.129999999888</v>
      </c>
    </row>
    <row r="134" spans="1:14" s="35" customFormat="1" ht="114.75" hidden="1" outlineLevel="3">
      <c r="A134" s="28" t="s">
        <v>173</v>
      </c>
      <c r="B134" s="36" t="s">
        <v>174</v>
      </c>
      <c r="C134" s="30"/>
      <c r="D134" s="30">
        <v>180000</v>
      </c>
      <c r="E134" s="30">
        <v>2264000</v>
      </c>
      <c r="F134" s="30">
        <v>2243096.87</v>
      </c>
      <c r="G134" s="32">
        <f t="shared" ref="G134:G197" si="29">F134/F$5*100</f>
        <v>0.54432326069122272</v>
      </c>
      <c r="H134" s="33">
        <f t="shared" si="22"/>
        <v>3.3314353209946508</v>
      </c>
      <c r="I134" s="32" t="e">
        <f t="shared" ref="I134:I197" si="30">F134/C134*100</f>
        <v>#DIV/0!</v>
      </c>
      <c r="J134" s="34">
        <f t="shared" ref="J134:J197" si="31">F134-C134</f>
        <v>2243096.87</v>
      </c>
      <c r="K134" s="32">
        <f t="shared" ref="K134:K197" si="32">F134/D134*100</f>
        <v>1246.1649277777778</v>
      </c>
      <c r="L134" s="34">
        <f t="shared" ref="L134:L197" si="33">F134-D134</f>
        <v>2063096.87</v>
      </c>
      <c r="M134" s="32">
        <f t="shared" ref="M134:M197" si="34">F134/E134*100</f>
        <v>99.076716872791522</v>
      </c>
      <c r="N134" s="34">
        <f t="shared" ref="N134:N197" si="35">F134-E134</f>
        <v>-20903.129999999888</v>
      </c>
    </row>
    <row r="135" spans="1:14" s="35" customFormat="1" ht="102" hidden="1" outlineLevel="4">
      <c r="A135" s="28" t="s">
        <v>175</v>
      </c>
      <c r="B135" s="36" t="s">
        <v>176</v>
      </c>
      <c r="C135" s="30"/>
      <c r="D135" s="30">
        <v>180000</v>
      </c>
      <c r="E135" s="30">
        <v>2264000</v>
      </c>
      <c r="F135" s="30">
        <v>2243096.87</v>
      </c>
      <c r="G135" s="32">
        <f t="shared" si="29"/>
        <v>0.54432326069122272</v>
      </c>
      <c r="H135" s="33">
        <f t="shared" ref="H135:H198" si="36">F135/F$6*100</f>
        <v>3.3314353209946508</v>
      </c>
      <c r="I135" s="32" t="e">
        <f t="shared" si="30"/>
        <v>#DIV/0!</v>
      </c>
      <c r="J135" s="34">
        <f t="shared" si="31"/>
        <v>2243096.87</v>
      </c>
      <c r="K135" s="32">
        <f t="shared" si="32"/>
        <v>1246.1649277777778</v>
      </c>
      <c r="L135" s="34">
        <f t="shared" si="33"/>
        <v>2063096.87</v>
      </c>
      <c r="M135" s="32">
        <f t="shared" si="34"/>
        <v>99.076716872791522</v>
      </c>
      <c r="N135" s="34">
        <f t="shared" si="35"/>
        <v>-20903.129999999888</v>
      </c>
    </row>
    <row r="136" spans="1:14" s="35" customFormat="1" ht="102" hidden="1" outlineLevel="7">
      <c r="A136" s="28" t="s">
        <v>175</v>
      </c>
      <c r="B136" s="36" t="s">
        <v>176</v>
      </c>
      <c r="C136" s="30"/>
      <c r="D136" s="30">
        <v>180000</v>
      </c>
      <c r="E136" s="30">
        <v>2264000</v>
      </c>
      <c r="F136" s="30">
        <v>2243096.87</v>
      </c>
      <c r="G136" s="32">
        <f t="shared" si="29"/>
        <v>0.54432326069122272</v>
      </c>
      <c r="H136" s="33">
        <f t="shared" si="36"/>
        <v>3.3314353209946508</v>
      </c>
      <c r="I136" s="32" t="e">
        <f t="shared" si="30"/>
        <v>#DIV/0!</v>
      </c>
      <c r="J136" s="34">
        <f t="shared" si="31"/>
        <v>2243096.87</v>
      </c>
      <c r="K136" s="32">
        <f t="shared" si="32"/>
        <v>1246.1649277777778</v>
      </c>
      <c r="L136" s="34">
        <f t="shared" si="33"/>
        <v>2063096.87</v>
      </c>
      <c r="M136" s="32">
        <f t="shared" si="34"/>
        <v>99.076716872791522</v>
      </c>
      <c r="N136" s="34">
        <f t="shared" si="35"/>
        <v>-20903.129999999888</v>
      </c>
    </row>
    <row r="137" spans="1:14" s="35" customFormat="1" ht="114.75" hidden="1" outlineLevel="3">
      <c r="A137" s="28" t="s">
        <v>177</v>
      </c>
      <c r="B137" s="36" t="s">
        <v>178</v>
      </c>
      <c r="C137" s="30"/>
      <c r="D137" s="30">
        <v>0</v>
      </c>
      <c r="E137" s="30">
        <v>0</v>
      </c>
      <c r="F137" s="30">
        <v>1950</v>
      </c>
      <c r="G137" s="32">
        <f t="shared" si="29"/>
        <v>4.7319862665934896E-4</v>
      </c>
      <c r="H137" s="33">
        <f t="shared" si="36"/>
        <v>2.8961294373076132E-3</v>
      </c>
      <c r="I137" s="32" t="e">
        <f t="shared" si="30"/>
        <v>#DIV/0!</v>
      </c>
      <c r="J137" s="34">
        <f t="shared" si="31"/>
        <v>1950</v>
      </c>
      <c r="K137" s="32" t="e">
        <f t="shared" si="32"/>
        <v>#DIV/0!</v>
      </c>
      <c r="L137" s="34">
        <f t="shared" si="33"/>
        <v>1950</v>
      </c>
      <c r="M137" s="32" t="e">
        <f t="shared" si="34"/>
        <v>#DIV/0!</v>
      </c>
      <c r="N137" s="34">
        <f t="shared" si="35"/>
        <v>1950</v>
      </c>
    </row>
    <row r="138" spans="1:14" s="35" customFormat="1" ht="102" hidden="1" outlineLevel="4">
      <c r="A138" s="28" t="s">
        <v>179</v>
      </c>
      <c r="B138" s="36" t="s">
        <v>180</v>
      </c>
      <c r="C138" s="30"/>
      <c r="D138" s="30">
        <v>0</v>
      </c>
      <c r="E138" s="30">
        <v>0</v>
      </c>
      <c r="F138" s="30">
        <v>1950</v>
      </c>
      <c r="G138" s="32">
        <f t="shared" si="29"/>
        <v>4.7319862665934896E-4</v>
      </c>
      <c r="H138" s="33">
        <f t="shared" si="36"/>
        <v>2.8961294373076132E-3</v>
      </c>
      <c r="I138" s="32" t="e">
        <f t="shared" si="30"/>
        <v>#DIV/0!</v>
      </c>
      <c r="J138" s="34">
        <f t="shared" si="31"/>
        <v>1950</v>
      </c>
      <c r="K138" s="32" t="e">
        <f t="shared" si="32"/>
        <v>#DIV/0!</v>
      </c>
      <c r="L138" s="34">
        <f t="shared" si="33"/>
        <v>1950</v>
      </c>
      <c r="M138" s="32" t="e">
        <f t="shared" si="34"/>
        <v>#DIV/0!</v>
      </c>
      <c r="N138" s="34">
        <f t="shared" si="35"/>
        <v>1950</v>
      </c>
    </row>
    <row r="139" spans="1:14" s="35" customFormat="1" ht="102" hidden="1" outlineLevel="7">
      <c r="A139" s="28" t="s">
        <v>179</v>
      </c>
      <c r="B139" s="36" t="s">
        <v>180</v>
      </c>
      <c r="C139" s="30"/>
      <c r="D139" s="30">
        <v>0</v>
      </c>
      <c r="E139" s="30">
        <v>0</v>
      </c>
      <c r="F139" s="30">
        <v>1950</v>
      </c>
      <c r="G139" s="32">
        <f t="shared" si="29"/>
        <v>4.7319862665934896E-4</v>
      </c>
      <c r="H139" s="33">
        <f t="shared" si="36"/>
        <v>2.8961294373076132E-3</v>
      </c>
      <c r="I139" s="32" t="e">
        <f t="shared" si="30"/>
        <v>#DIV/0!</v>
      </c>
      <c r="J139" s="34">
        <f t="shared" si="31"/>
        <v>1950</v>
      </c>
      <c r="K139" s="32" t="e">
        <f t="shared" si="32"/>
        <v>#DIV/0!</v>
      </c>
      <c r="L139" s="34">
        <f t="shared" si="33"/>
        <v>1950</v>
      </c>
      <c r="M139" s="32" t="e">
        <f t="shared" si="34"/>
        <v>#DIV/0!</v>
      </c>
      <c r="N139" s="34">
        <f t="shared" si="35"/>
        <v>1950</v>
      </c>
    </row>
    <row r="140" spans="1:14" s="35" customFormat="1" ht="38.25" outlineLevel="2" collapsed="1">
      <c r="A140" s="28" t="s">
        <v>181</v>
      </c>
      <c r="B140" s="29" t="s">
        <v>182</v>
      </c>
      <c r="C140" s="30">
        <v>144620.47</v>
      </c>
      <c r="D140" s="30">
        <v>20400</v>
      </c>
      <c r="E140" s="30">
        <v>118600</v>
      </c>
      <c r="F140" s="30">
        <v>119941.33</v>
      </c>
      <c r="G140" s="32">
        <f t="shared" si="29"/>
        <v>2.9105678274715781E-2</v>
      </c>
      <c r="H140" s="33">
        <f t="shared" si="36"/>
        <v>0.17813621362196244</v>
      </c>
      <c r="I140" s="32">
        <f t="shared" si="30"/>
        <v>82.935237314606979</v>
      </c>
      <c r="J140" s="34">
        <f t="shared" si="31"/>
        <v>-24679.14</v>
      </c>
      <c r="K140" s="32">
        <f t="shared" si="32"/>
        <v>587.94769607843136</v>
      </c>
      <c r="L140" s="34">
        <f t="shared" si="33"/>
        <v>99541.33</v>
      </c>
      <c r="M140" s="32">
        <f t="shared" si="34"/>
        <v>101.13096964586848</v>
      </c>
      <c r="N140" s="34">
        <f t="shared" si="35"/>
        <v>1341.3300000000017</v>
      </c>
    </row>
    <row r="141" spans="1:14" s="35" customFormat="1" ht="38.25" hidden="1" outlineLevel="3">
      <c r="A141" s="28" t="s">
        <v>183</v>
      </c>
      <c r="B141" s="29" t="s">
        <v>184</v>
      </c>
      <c r="C141" s="30"/>
      <c r="D141" s="30">
        <v>7700</v>
      </c>
      <c r="E141" s="30">
        <v>118600</v>
      </c>
      <c r="F141" s="30">
        <v>119941.33</v>
      </c>
      <c r="G141" s="32">
        <f t="shared" si="29"/>
        <v>2.9105678274715781E-2</v>
      </c>
      <c r="H141" s="33">
        <f t="shared" si="36"/>
        <v>0.17813621362196244</v>
      </c>
      <c r="I141" s="32" t="e">
        <f t="shared" si="30"/>
        <v>#DIV/0!</v>
      </c>
      <c r="J141" s="34">
        <f t="shared" si="31"/>
        <v>119941.33</v>
      </c>
      <c r="K141" s="32">
        <f t="shared" si="32"/>
        <v>1557.6796103896104</v>
      </c>
      <c r="L141" s="34">
        <f t="shared" si="33"/>
        <v>112241.33</v>
      </c>
      <c r="M141" s="32">
        <f t="shared" si="34"/>
        <v>101.13096964586848</v>
      </c>
      <c r="N141" s="34">
        <f t="shared" si="35"/>
        <v>1341.3300000000017</v>
      </c>
    </row>
    <row r="142" spans="1:14" s="35" customFormat="1" ht="63.75" hidden="1" outlineLevel="4">
      <c r="A142" s="28" t="s">
        <v>185</v>
      </c>
      <c r="B142" s="29" t="s">
        <v>186</v>
      </c>
      <c r="C142" s="30"/>
      <c r="D142" s="30">
        <v>7700</v>
      </c>
      <c r="E142" s="30">
        <v>118600</v>
      </c>
      <c r="F142" s="30">
        <v>119941.33</v>
      </c>
      <c r="G142" s="32">
        <f t="shared" si="29"/>
        <v>2.9105678274715781E-2</v>
      </c>
      <c r="H142" s="33">
        <f t="shared" si="36"/>
        <v>0.17813621362196244</v>
      </c>
      <c r="I142" s="32" t="e">
        <f t="shared" si="30"/>
        <v>#DIV/0!</v>
      </c>
      <c r="J142" s="34">
        <f t="shared" si="31"/>
        <v>119941.33</v>
      </c>
      <c r="K142" s="32">
        <f t="shared" si="32"/>
        <v>1557.6796103896104</v>
      </c>
      <c r="L142" s="34">
        <f t="shared" si="33"/>
        <v>112241.33</v>
      </c>
      <c r="M142" s="32">
        <f t="shared" si="34"/>
        <v>101.13096964586848</v>
      </c>
      <c r="N142" s="34">
        <f t="shared" si="35"/>
        <v>1341.3300000000017</v>
      </c>
    </row>
    <row r="143" spans="1:14" s="35" customFormat="1" ht="63.75" hidden="1" outlineLevel="7">
      <c r="A143" s="28" t="s">
        <v>185</v>
      </c>
      <c r="B143" s="29" t="s">
        <v>186</v>
      </c>
      <c r="C143" s="30"/>
      <c r="D143" s="30">
        <v>7700</v>
      </c>
      <c r="E143" s="30">
        <v>118600</v>
      </c>
      <c r="F143" s="30">
        <v>119941.33</v>
      </c>
      <c r="G143" s="32">
        <f t="shared" si="29"/>
        <v>2.9105678274715781E-2</v>
      </c>
      <c r="H143" s="33">
        <f t="shared" si="36"/>
        <v>0.17813621362196244</v>
      </c>
      <c r="I143" s="32" t="e">
        <f t="shared" si="30"/>
        <v>#DIV/0!</v>
      </c>
      <c r="J143" s="34">
        <f t="shared" si="31"/>
        <v>119941.33</v>
      </c>
      <c r="K143" s="32">
        <f t="shared" si="32"/>
        <v>1557.6796103896104</v>
      </c>
      <c r="L143" s="34">
        <f t="shared" si="33"/>
        <v>112241.33</v>
      </c>
      <c r="M143" s="32">
        <f t="shared" si="34"/>
        <v>101.13096964586848</v>
      </c>
      <c r="N143" s="34">
        <f t="shared" si="35"/>
        <v>1341.3300000000017</v>
      </c>
    </row>
    <row r="144" spans="1:14" s="35" customFormat="1" ht="63.75" hidden="1" outlineLevel="3">
      <c r="A144" s="28" t="s">
        <v>187</v>
      </c>
      <c r="B144" s="29" t="s">
        <v>188</v>
      </c>
      <c r="C144" s="30"/>
      <c r="D144" s="30">
        <v>12700</v>
      </c>
      <c r="E144" s="30">
        <v>0</v>
      </c>
      <c r="F144" s="30">
        <v>0</v>
      </c>
      <c r="G144" s="32">
        <f t="shared" si="29"/>
        <v>0</v>
      </c>
      <c r="H144" s="33">
        <f t="shared" si="36"/>
        <v>0</v>
      </c>
      <c r="I144" s="32" t="e">
        <f t="shared" si="30"/>
        <v>#DIV/0!</v>
      </c>
      <c r="J144" s="34">
        <f t="shared" si="31"/>
        <v>0</v>
      </c>
      <c r="K144" s="32">
        <f t="shared" si="32"/>
        <v>0</v>
      </c>
      <c r="L144" s="34">
        <f t="shared" si="33"/>
        <v>-12700</v>
      </c>
      <c r="M144" s="32" t="e">
        <f t="shared" si="34"/>
        <v>#DIV/0!</v>
      </c>
      <c r="N144" s="34">
        <f t="shared" si="35"/>
        <v>0</v>
      </c>
    </row>
    <row r="145" spans="1:14" s="35" customFormat="1" ht="63.75" hidden="1" outlineLevel="4">
      <c r="A145" s="28" t="s">
        <v>189</v>
      </c>
      <c r="B145" s="29" t="s">
        <v>190</v>
      </c>
      <c r="C145" s="30"/>
      <c r="D145" s="30">
        <v>12700</v>
      </c>
      <c r="E145" s="30">
        <v>0</v>
      </c>
      <c r="F145" s="30">
        <v>0</v>
      </c>
      <c r="G145" s="32">
        <f t="shared" si="29"/>
        <v>0</v>
      </c>
      <c r="H145" s="33">
        <f t="shared" si="36"/>
        <v>0</v>
      </c>
      <c r="I145" s="32" t="e">
        <f t="shared" si="30"/>
        <v>#DIV/0!</v>
      </c>
      <c r="J145" s="34">
        <f t="shared" si="31"/>
        <v>0</v>
      </c>
      <c r="K145" s="32">
        <f t="shared" si="32"/>
        <v>0</v>
      </c>
      <c r="L145" s="34">
        <f t="shared" si="33"/>
        <v>-12700</v>
      </c>
      <c r="M145" s="32" t="e">
        <f t="shared" si="34"/>
        <v>#DIV/0!</v>
      </c>
      <c r="N145" s="34">
        <f t="shared" si="35"/>
        <v>0</v>
      </c>
    </row>
    <row r="146" spans="1:14" s="35" customFormat="1" ht="63.75" hidden="1" outlineLevel="7">
      <c r="A146" s="28" t="s">
        <v>189</v>
      </c>
      <c r="B146" s="29" t="s">
        <v>190</v>
      </c>
      <c r="C146" s="30"/>
      <c r="D146" s="30">
        <v>12700</v>
      </c>
      <c r="E146" s="30">
        <v>0</v>
      </c>
      <c r="F146" s="30">
        <v>0</v>
      </c>
      <c r="G146" s="32">
        <f t="shared" si="29"/>
        <v>0</v>
      </c>
      <c r="H146" s="33">
        <f t="shared" si="36"/>
        <v>0</v>
      </c>
      <c r="I146" s="32" t="e">
        <f t="shared" si="30"/>
        <v>#DIV/0!</v>
      </c>
      <c r="J146" s="34">
        <f t="shared" si="31"/>
        <v>0</v>
      </c>
      <c r="K146" s="32">
        <f t="shared" si="32"/>
        <v>0</v>
      </c>
      <c r="L146" s="34">
        <f t="shared" si="33"/>
        <v>-12700</v>
      </c>
      <c r="M146" s="32" t="e">
        <f t="shared" si="34"/>
        <v>#DIV/0!</v>
      </c>
      <c r="N146" s="34">
        <f t="shared" si="35"/>
        <v>0</v>
      </c>
    </row>
    <row r="147" spans="1:14" s="35" customFormat="1" outlineLevel="1">
      <c r="A147" s="28" t="s">
        <v>191</v>
      </c>
      <c r="B147" s="29" t="s">
        <v>192</v>
      </c>
      <c r="C147" s="30">
        <f>C148+C155+C156+C160+C171+C174+C179+C182+C185+C190</f>
        <v>1475886.68</v>
      </c>
      <c r="D147" s="30">
        <f t="shared" ref="D147:F147" si="37">D148+D155+D156+D160+D171+D174+D179+D182+D185+D190</f>
        <v>523000</v>
      </c>
      <c r="E147" s="30">
        <f t="shared" si="37"/>
        <v>1495100</v>
      </c>
      <c r="F147" s="30">
        <f t="shared" si="37"/>
        <v>1594502.44</v>
      </c>
      <c r="G147" s="32">
        <f t="shared" si="29"/>
        <v>0.38693146913486204</v>
      </c>
      <c r="H147" s="33">
        <f t="shared" si="36"/>
        <v>2.3681463868424699</v>
      </c>
      <c r="I147" s="32">
        <f t="shared" si="30"/>
        <v>108.03691513768523</v>
      </c>
      <c r="J147" s="34">
        <f t="shared" si="31"/>
        <v>118615.76000000001</v>
      </c>
      <c r="K147" s="32">
        <f t="shared" si="32"/>
        <v>304.87618355640535</v>
      </c>
      <c r="L147" s="34">
        <f t="shared" si="33"/>
        <v>1071502.44</v>
      </c>
      <c r="M147" s="32">
        <f t="shared" si="34"/>
        <v>106.64854792321583</v>
      </c>
      <c r="N147" s="34">
        <f t="shared" si="35"/>
        <v>99402.439999999944</v>
      </c>
    </row>
    <row r="148" spans="1:14" s="35" customFormat="1" ht="25.5" outlineLevel="2" collapsed="1">
      <c r="A148" s="28" t="s">
        <v>193</v>
      </c>
      <c r="B148" s="29" t="s">
        <v>194</v>
      </c>
      <c r="C148" s="30">
        <v>26952.85</v>
      </c>
      <c r="D148" s="30">
        <v>21000</v>
      </c>
      <c r="E148" s="30">
        <v>6650</v>
      </c>
      <c r="F148" s="30">
        <v>6650</v>
      </c>
      <c r="G148" s="32">
        <f t="shared" si="29"/>
        <v>1.6137286498895745E-3</v>
      </c>
      <c r="H148" s="33">
        <f t="shared" si="36"/>
        <v>9.8765439785105779E-3</v>
      </c>
      <c r="I148" s="32">
        <f t="shared" si="30"/>
        <v>24.672715501329172</v>
      </c>
      <c r="J148" s="34">
        <f t="shared" si="31"/>
        <v>-20302.849999999999</v>
      </c>
      <c r="K148" s="32">
        <f t="shared" si="32"/>
        <v>31.666666666666664</v>
      </c>
      <c r="L148" s="34">
        <f t="shared" si="33"/>
        <v>-14350</v>
      </c>
      <c r="M148" s="32">
        <f t="shared" si="34"/>
        <v>100</v>
      </c>
      <c r="N148" s="34">
        <f t="shared" si="35"/>
        <v>0</v>
      </c>
    </row>
    <row r="149" spans="1:14" s="35" customFormat="1" ht="89.25" hidden="1" outlineLevel="3">
      <c r="A149" s="28" t="s">
        <v>195</v>
      </c>
      <c r="B149" s="36" t="s">
        <v>196</v>
      </c>
      <c r="C149" s="30"/>
      <c r="D149" s="30">
        <v>21000</v>
      </c>
      <c r="E149" s="30">
        <v>2400</v>
      </c>
      <c r="F149" s="30">
        <v>2400</v>
      </c>
      <c r="G149" s="32">
        <f t="shared" si="29"/>
        <v>5.8239830973458328E-4</v>
      </c>
      <c r="H149" s="33">
        <f t="shared" si="36"/>
        <v>3.5644669997632163E-3</v>
      </c>
      <c r="I149" s="32" t="e">
        <f t="shared" si="30"/>
        <v>#DIV/0!</v>
      </c>
      <c r="J149" s="34">
        <f t="shared" si="31"/>
        <v>2400</v>
      </c>
      <c r="K149" s="32">
        <f t="shared" si="32"/>
        <v>11.428571428571429</v>
      </c>
      <c r="L149" s="34">
        <f t="shared" si="33"/>
        <v>-18600</v>
      </c>
      <c r="M149" s="32">
        <f t="shared" si="34"/>
        <v>100</v>
      </c>
      <c r="N149" s="34">
        <f t="shared" si="35"/>
        <v>0</v>
      </c>
    </row>
    <row r="150" spans="1:14" s="35" customFormat="1" ht="89.25" hidden="1" outlineLevel="4">
      <c r="A150" s="28" t="s">
        <v>197</v>
      </c>
      <c r="B150" s="36" t="s">
        <v>198</v>
      </c>
      <c r="C150" s="30"/>
      <c r="D150" s="30">
        <v>21000</v>
      </c>
      <c r="E150" s="30">
        <v>2400</v>
      </c>
      <c r="F150" s="30">
        <v>2400</v>
      </c>
      <c r="G150" s="32">
        <f t="shared" si="29"/>
        <v>5.8239830973458328E-4</v>
      </c>
      <c r="H150" s="33">
        <f t="shared" si="36"/>
        <v>3.5644669997632163E-3</v>
      </c>
      <c r="I150" s="32" t="e">
        <f t="shared" si="30"/>
        <v>#DIV/0!</v>
      </c>
      <c r="J150" s="34">
        <f t="shared" si="31"/>
        <v>2400</v>
      </c>
      <c r="K150" s="32">
        <f t="shared" si="32"/>
        <v>11.428571428571429</v>
      </c>
      <c r="L150" s="34">
        <f t="shared" si="33"/>
        <v>-18600</v>
      </c>
      <c r="M150" s="32">
        <f t="shared" si="34"/>
        <v>100</v>
      </c>
      <c r="N150" s="34">
        <f t="shared" si="35"/>
        <v>0</v>
      </c>
    </row>
    <row r="151" spans="1:14" s="35" customFormat="1" ht="89.25" hidden="1" outlineLevel="7">
      <c r="A151" s="28" t="s">
        <v>197</v>
      </c>
      <c r="B151" s="36" t="s">
        <v>198</v>
      </c>
      <c r="C151" s="30"/>
      <c r="D151" s="30">
        <v>21000</v>
      </c>
      <c r="E151" s="30">
        <v>2400</v>
      </c>
      <c r="F151" s="30">
        <v>2400</v>
      </c>
      <c r="G151" s="32">
        <f t="shared" si="29"/>
        <v>5.8239830973458328E-4</v>
      </c>
      <c r="H151" s="33">
        <f t="shared" si="36"/>
        <v>3.5644669997632163E-3</v>
      </c>
      <c r="I151" s="32" t="e">
        <f t="shared" si="30"/>
        <v>#DIV/0!</v>
      </c>
      <c r="J151" s="34">
        <f t="shared" si="31"/>
        <v>2400</v>
      </c>
      <c r="K151" s="32">
        <f t="shared" si="32"/>
        <v>11.428571428571429</v>
      </c>
      <c r="L151" s="34">
        <f t="shared" si="33"/>
        <v>-18600</v>
      </c>
      <c r="M151" s="32">
        <f t="shared" si="34"/>
        <v>100</v>
      </c>
      <c r="N151" s="34">
        <f t="shared" si="35"/>
        <v>0</v>
      </c>
    </row>
    <row r="152" spans="1:14" s="35" customFormat="1" ht="63.75" hidden="1" outlineLevel="3">
      <c r="A152" s="28" t="s">
        <v>199</v>
      </c>
      <c r="B152" s="29" t="s">
        <v>200</v>
      </c>
      <c r="C152" s="30"/>
      <c r="D152" s="30">
        <v>0</v>
      </c>
      <c r="E152" s="30">
        <v>4250</v>
      </c>
      <c r="F152" s="30">
        <v>4250</v>
      </c>
      <c r="G152" s="32">
        <f t="shared" si="29"/>
        <v>1.0313303401549912E-3</v>
      </c>
      <c r="H152" s="33">
        <f t="shared" si="36"/>
        <v>6.3120769787473625E-3</v>
      </c>
      <c r="I152" s="32" t="e">
        <f t="shared" si="30"/>
        <v>#DIV/0!</v>
      </c>
      <c r="J152" s="34">
        <f t="shared" si="31"/>
        <v>4250</v>
      </c>
      <c r="K152" s="32" t="e">
        <f t="shared" si="32"/>
        <v>#DIV/0!</v>
      </c>
      <c r="L152" s="34">
        <f t="shared" si="33"/>
        <v>4250</v>
      </c>
      <c r="M152" s="32">
        <f t="shared" si="34"/>
        <v>100</v>
      </c>
      <c r="N152" s="34">
        <f t="shared" si="35"/>
        <v>0</v>
      </c>
    </row>
    <row r="153" spans="1:14" s="35" customFormat="1" ht="114.75" hidden="1" outlineLevel="4">
      <c r="A153" s="28" t="s">
        <v>201</v>
      </c>
      <c r="B153" s="36" t="s">
        <v>202</v>
      </c>
      <c r="C153" s="30"/>
      <c r="D153" s="30">
        <v>0</v>
      </c>
      <c r="E153" s="30">
        <v>4250</v>
      </c>
      <c r="F153" s="30">
        <v>4250</v>
      </c>
      <c r="G153" s="32">
        <f t="shared" si="29"/>
        <v>1.0313303401549912E-3</v>
      </c>
      <c r="H153" s="33">
        <f t="shared" si="36"/>
        <v>6.3120769787473625E-3</v>
      </c>
      <c r="I153" s="32" t="e">
        <f t="shared" si="30"/>
        <v>#DIV/0!</v>
      </c>
      <c r="J153" s="34">
        <f t="shared" si="31"/>
        <v>4250</v>
      </c>
      <c r="K153" s="32" t="e">
        <f t="shared" si="32"/>
        <v>#DIV/0!</v>
      </c>
      <c r="L153" s="34">
        <f t="shared" si="33"/>
        <v>4250</v>
      </c>
      <c r="M153" s="32">
        <f t="shared" si="34"/>
        <v>100</v>
      </c>
      <c r="N153" s="34">
        <f t="shared" si="35"/>
        <v>0</v>
      </c>
    </row>
    <row r="154" spans="1:14" s="35" customFormat="1" ht="114.75" hidden="1" outlineLevel="7">
      <c r="A154" s="28" t="s">
        <v>201</v>
      </c>
      <c r="B154" s="36" t="s">
        <v>202</v>
      </c>
      <c r="C154" s="30"/>
      <c r="D154" s="30">
        <v>0</v>
      </c>
      <c r="E154" s="30">
        <v>4250</v>
      </c>
      <c r="F154" s="30">
        <v>4250</v>
      </c>
      <c r="G154" s="32">
        <f t="shared" si="29"/>
        <v>1.0313303401549912E-3</v>
      </c>
      <c r="H154" s="33">
        <f t="shared" si="36"/>
        <v>6.3120769787473625E-3</v>
      </c>
      <c r="I154" s="32" t="e">
        <f t="shared" si="30"/>
        <v>#DIV/0!</v>
      </c>
      <c r="J154" s="34">
        <f t="shared" si="31"/>
        <v>4250</v>
      </c>
      <c r="K154" s="32" t="e">
        <f t="shared" si="32"/>
        <v>#DIV/0!</v>
      </c>
      <c r="L154" s="34">
        <f t="shared" si="33"/>
        <v>4250</v>
      </c>
      <c r="M154" s="32">
        <f t="shared" si="34"/>
        <v>100</v>
      </c>
      <c r="N154" s="34">
        <f t="shared" si="35"/>
        <v>0</v>
      </c>
    </row>
    <row r="155" spans="1:14" s="35" customFormat="1" ht="51.75" customHeight="1" outlineLevel="7">
      <c r="A155" s="28" t="s">
        <v>369</v>
      </c>
      <c r="B155" s="29" t="s">
        <v>370</v>
      </c>
      <c r="C155" s="30">
        <v>14000</v>
      </c>
      <c r="D155" s="30">
        <v>0</v>
      </c>
      <c r="E155" s="30">
        <v>0</v>
      </c>
      <c r="F155" s="30">
        <v>0</v>
      </c>
      <c r="G155" s="32">
        <f t="shared" si="29"/>
        <v>0</v>
      </c>
      <c r="H155" s="33">
        <f t="shared" si="36"/>
        <v>0</v>
      </c>
      <c r="I155" s="32">
        <f t="shared" si="30"/>
        <v>0</v>
      </c>
      <c r="J155" s="34">
        <f t="shared" si="31"/>
        <v>-14000</v>
      </c>
      <c r="K155" s="32">
        <v>0</v>
      </c>
      <c r="L155" s="34">
        <f t="shared" si="33"/>
        <v>0</v>
      </c>
      <c r="M155" s="32">
        <v>0</v>
      </c>
      <c r="N155" s="34">
        <f t="shared" si="35"/>
        <v>0</v>
      </c>
    </row>
    <row r="156" spans="1:14" s="35" customFormat="1" ht="65.25" customHeight="1" outlineLevel="2" collapsed="1">
      <c r="A156" s="28" t="s">
        <v>203</v>
      </c>
      <c r="B156" s="29" t="s">
        <v>204</v>
      </c>
      <c r="C156" s="30">
        <v>165000</v>
      </c>
      <c r="D156" s="30">
        <v>115000</v>
      </c>
      <c r="E156" s="30">
        <v>172300</v>
      </c>
      <c r="F156" s="30">
        <v>177255.16</v>
      </c>
      <c r="G156" s="32">
        <f t="shared" si="29"/>
        <v>4.3013793989888804E-2</v>
      </c>
      <c r="H156" s="33">
        <f t="shared" si="36"/>
        <v>0.26325840348239538</v>
      </c>
      <c r="I156" s="32">
        <f t="shared" si="30"/>
        <v>107.42736969696971</v>
      </c>
      <c r="J156" s="34">
        <f t="shared" si="31"/>
        <v>12255.160000000003</v>
      </c>
      <c r="K156" s="32">
        <f t="shared" si="32"/>
        <v>154.13492173913045</v>
      </c>
      <c r="L156" s="34">
        <f t="shared" si="33"/>
        <v>62255.16</v>
      </c>
      <c r="M156" s="32">
        <f t="shared" si="34"/>
        <v>102.87589088798607</v>
      </c>
      <c r="N156" s="34">
        <f t="shared" si="35"/>
        <v>4955.1600000000035</v>
      </c>
    </row>
    <row r="157" spans="1:14" s="35" customFormat="1" ht="63.75" hidden="1" outlineLevel="3">
      <c r="A157" s="28" t="s">
        <v>205</v>
      </c>
      <c r="B157" s="29" t="s">
        <v>206</v>
      </c>
      <c r="C157" s="30"/>
      <c r="D157" s="30">
        <v>115000</v>
      </c>
      <c r="E157" s="30">
        <v>172300</v>
      </c>
      <c r="F157" s="30">
        <v>177255.16</v>
      </c>
      <c r="G157" s="32">
        <f t="shared" si="29"/>
        <v>4.3013793989888804E-2</v>
      </c>
      <c r="H157" s="33">
        <f t="shared" si="36"/>
        <v>0.26325840348239538</v>
      </c>
      <c r="I157" s="32" t="e">
        <f t="shared" si="30"/>
        <v>#DIV/0!</v>
      </c>
      <c r="J157" s="34">
        <f t="shared" si="31"/>
        <v>177255.16</v>
      </c>
      <c r="K157" s="32">
        <f t="shared" si="32"/>
        <v>154.13492173913045</v>
      </c>
      <c r="L157" s="34">
        <f t="shared" si="33"/>
        <v>62255.16</v>
      </c>
      <c r="M157" s="32">
        <f t="shared" si="34"/>
        <v>102.87589088798607</v>
      </c>
      <c r="N157" s="34">
        <f t="shared" si="35"/>
        <v>4955.1600000000035</v>
      </c>
    </row>
    <row r="158" spans="1:14" s="35" customFormat="1" ht="114.75" hidden="1" outlineLevel="4">
      <c r="A158" s="28" t="s">
        <v>207</v>
      </c>
      <c r="B158" s="36" t="s">
        <v>208</v>
      </c>
      <c r="C158" s="30"/>
      <c r="D158" s="30">
        <v>115000</v>
      </c>
      <c r="E158" s="30">
        <v>172300</v>
      </c>
      <c r="F158" s="30">
        <v>177255.16</v>
      </c>
      <c r="G158" s="32">
        <f t="shared" si="29"/>
        <v>4.3013793989888804E-2</v>
      </c>
      <c r="H158" s="33">
        <f t="shared" si="36"/>
        <v>0.26325840348239538</v>
      </c>
      <c r="I158" s="32" t="e">
        <f t="shared" si="30"/>
        <v>#DIV/0!</v>
      </c>
      <c r="J158" s="34">
        <f t="shared" si="31"/>
        <v>177255.16</v>
      </c>
      <c r="K158" s="32">
        <f t="shared" si="32"/>
        <v>154.13492173913045</v>
      </c>
      <c r="L158" s="34">
        <f t="shared" si="33"/>
        <v>62255.16</v>
      </c>
      <c r="M158" s="32">
        <f t="shared" si="34"/>
        <v>102.87589088798607</v>
      </c>
      <c r="N158" s="34">
        <f t="shared" si="35"/>
        <v>4955.1600000000035</v>
      </c>
    </row>
    <row r="159" spans="1:14" s="35" customFormat="1" ht="114.75" hidden="1" outlineLevel="7">
      <c r="A159" s="28" t="s">
        <v>207</v>
      </c>
      <c r="B159" s="36" t="s">
        <v>208</v>
      </c>
      <c r="C159" s="30"/>
      <c r="D159" s="30">
        <v>115000</v>
      </c>
      <c r="E159" s="30">
        <v>172300</v>
      </c>
      <c r="F159" s="30">
        <v>177255.16</v>
      </c>
      <c r="G159" s="32">
        <f t="shared" si="29"/>
        <v>4.3013793989888804E-2</v>
      </c>
      <c r="H159" s="33">
        <f t="shared" si="36"/>
        <v>0.26325840348239538</v>
      </c>
      <c r="I159" s="32" t="e">
        <f t="shared" si="30"/>
        <v>#DIV/0!</v>
      </c>
      <c r="J159" s="34">
        <f t="shared" si="31"/>
        <v>177255.16</v>
      </c>
      <c r="K159" s="32">
        <f t="shared" si="32"/>
        <v>154.13492173913045</v>
      </c>
      <c r="L159" s="34">
        <f t="shared" si="33"/>
        <v>62255.16</v>
      </c>
      <c r="M159" s="32">
        <f t="shared" si="34"/>
        <v>102.87589088798607</v>
      </c>
      <c r="N159" s="34">
        <f t="shared" si="35"/>
        <v>4955.1600000000035</v>
      </c>
    </row>
    <row r="160" spans="1:14" s="35" customFormat="1" ht="102" customHeight="1" outlineLevel="2" collapsed="1">
      <c r="A160" s="28" t="s">
        <v>209</v>
      </c>
      <c r="B160" s="36" t="s">
        <v>210</v>
      </c>
      <c r="C160" s="30">
        <v>100000</v>
      </c>
      <c r="D160" s="30">
        <v>73000</v>
      </c>
      <c r="E160" s="30">
        <v>15008</v>
      </c>
      <c r="F160" s="30">
        <v>15007.57</v>
      </c>
      <c r="G160" s="32">
        <f t="shared" si="29"/>
        <v>3.6418264171764335E-3</v>
      </c>
      <c r="H160" s="33">
        <f t="shared" si="36"/>
        <v>2.2289161671515189E-2</v>
      </c>
      <c r="I160" s="32">
        <f t="shared" si="30"/>
        <v>15.007570000000001</v>
      </c>
      <c r="J160" s="34">
        <f t="shared" si="31"/>
        <v>-84992.43</v>
      </c>
      <c r="K160" s="32">
        <f t="shared" si="32"/>
        <v>20.558315068493151</v>
      </c>
      <c r="L160" s="34">
        <f t="shared" si="33"/>
        <v>-57992.43</v>
      </c>
      <c r="M160" s="32">
        <f t="shared" si="34"/>
        <v>99.997134861407247</v>
      </c>
      <c r="N160" s="34">
        <f t="shared" si="35"/>
        <v>-0.43000000000029104</v>
      </c>
    </row>
    <row r="161" spans="1:14" s="35" customFormat="1" ht="38.25" hidden="1" outlineLevel="3">
      <c r="A161" s="28" t="s">
        <v>211</v>
      </c>
      <c r="B161" s="29" t="s">
        <v>212</v>
      </c>
      <c r="C161" s="30"/>
      <c r="D161" s="30">
        <v>31000</v>
      </c>
      <c r="E161" s="30">
        <v>15000</v>
      </c>
      <c r="F161" s="30">
        <v>15000</v>
      </c>
      <c r="G161" s="32">
        <f t="shared" si="29"/>
        <v>3.6399894358411455E-3</v>
      </c>
      <c r="H161" s="33">
        <f t="shared" si="36"/>
        <v>2.2277918748520101E-2</v>
      </c>
      <c r="I161" s="32" t="e">
        <f t="shared" si="30"/>
        <v>#DIV/0!</v>
      </c>
      <c r="J161" s="34">
        <f t="shared" si="31"/>
        <v>15000</v>
      </c>
      <c r="K161" s="32">
        <f t="shared" si="32"/>
        <v>48.387096774193552</v>
      </c>
      <c r="L161" s="34">
        <f t="shared" si="33"/>
        <v>-16000</v>
      </c>
      <c r="M161" s="32">
        <f t="shared" si="34"/>
        <v>100</v>
      </c>
      <c r="N161" s="34">
        <f t="shared" si="35"/>
        <v>0</v>
      </c>
    </row>
    <row r="162" spans="1:14" s="35" customFormat="1" ht="38.25" hidden="1" outlineLevel="4">
      <c r="A162" s="28" t="s">
        <v>211</v>
      </c>
      <c r="B162" s="29" t="s">
        <v>212</v>
      </c>
      <c r="C162" s="30"/>
      <c r="D162" s="30">
        <v>0</v>
      </c>
      <c r="E162" s="30">
        <v>15000</v>
      </c>
      <c r="F162" s="30">
        <v>15000</v>
      </c>
      <c r="G162" s="32">
        <f t="shared" si="29"/>
        <v>3.6399894358411455E-3</v>
      </c>
      <c r="H162" s="33">
        <f t="shared" si="36"/>
        <v>2.2277918748520101E-2</v>
      </c>
      <c r="I162" s="32" t="e">
        <f t="shared" si="30"/>
        <v>#DIV/0!</v>
      </c>
      <c r="J162" s="34">
        <f t="shared" si="31"/>
        <v>15000</v>
      </c>
      <c r="K162" s="32" t="e">
        <f t="shared" si="32"/>
        <v>#DIV/0!</v>
      </c>
      <c r="L162" s="34">
        <f t="shared" si="33"/>
        <v>15000</v>
      </c>
      <c r="M162" s="32">
        <f t="shared" si="34"/>
        <v>100</v>
      </c>
      <c r="N162" s="34">
        <f t="shared" si="35"/>
        <v>0</v>
      </c>
    </row>
    <row r="163" spans="1:14" s="35" customFormat="1" ht="38.25" hidden="1" outlineLevel="7">
      <c r="A163" s="28" t="s">
        <v>211</v>
      </c>
      <c r="B163" s="29" t="s">
        <v>212</v>
      </c>
      <c r="C163" s="30"/>
      <c r="D163" s="30">
        <v>0</v>
      </c>
      <c r="E163" s="30">
        <v>15000</v>
      </c>
      <c r="F163" s="30">
        <v>15000</v>
      </c>
      <c r="G163" s="32">
        <f t="shared" si="29"/>
        <v>3.6399894358411455E-3</v>
      </c>
      <c r="H163" s="33">
        <f t="shared" si="36"/>
        <v>2.2277918748520101E-2</v>
      </c>
      <c r="I163" s="32" t="e">
        <f t="shared" si="30"/>
        <v>#DIV/0!</v>
      </c>
      <c r="J163" s="34">
        <f t="shared" si="31"/>
        <v>15000</v>
      </c>
      <c r="K163" s="32" t="e">
        <f t="shared" si="32"/>
        <v>#DIV/0!</v>
      </c>
      <c r="L163" s="34">
        <f t="shared" si="33"/>
        <v>15000</v>
      </c>
      <c r="M163" s="32">
        <f t="shared" si="34"/>
        <v>100</v>
      </c>
      <c r="N163" s="34">
        <f t="shared" si="35"/>
        <v>0</v>
      </c>
    </row>
    <row r="164" spans="1:14" s="35" customFormat="1" ht="89.25" hidden="1" outlineLevel="4">
      <c r="A164" s="28" t="s">
        <v>213</v>
      </c>
      <c r="B164" s="29" t="s">
        <v>214</v>
      </c>
      <c r="C164" s="30"/>
      <c r="D164" s="30">
        <v>31000</v>
      </c>
      <c r="E164" s="30">
        <v>0</v>
      </c>
      <c r="F164" s="30">
        <v>0</v>
      </c>
      <c r="G164" s="32">
        <f t="shared" si="29"/>
        <v>0</v>
      </c>
      <c r="H164" s="33">
        <f t="shared" si="36"/>
        <v>0</v>
      </c>
      <c r="I164" s="32" t="e">
        <f t="shared" si="30"/>
        <v>#DIV/0!</v>
      </c>
      <c r="J164" s="34">
        <f t="shared" si="31"/>
        <v>0</v>
      </c>
      <c r="K164" s="32">
        <f t="shared" si="32"/>
        <v>0</v>
      </c>
      <c r="L164" s="34">
        <f t="shared" si="33"/>
        <v>-31000</v>
      </c>
      <c r="M164" s="32" t="e">
        <f t="shared" si="34"/>
        <v>#DIV/0!</v>
      </c>
      <c r="N164" s="34">
        <f t="shared" si="35"/>
        <v>0</v>
      </c>
    </row>
    <row r="165" spans="1:14" s="35" customFormat="1" ht="89.25" hidden="1" outlineLevel="7">
      <c r="A165" s="28" t="s">
        <v>213</v>
      </c>
      <c r="B165" s="29" t="s">
        <v>214</v>
      </c>
      <c r="C165" s="30"/>
      <c r="D165" s="30">
        <v>31000</v>
      </c>
      <c r="E165" s="30">
        <v>0</v>
      </c>
      <c r="F165" s="30">
        <v>0</v>
      </c>
      <c r="G165" s="32">
        <f t="shared" si="29"/>
        <v>0</v>
      </c>
      <c r="H165" s="33">
        <f t="shared" si="36"/>
        <v>0</v>
      </c>
      <c r="I165" s="32" t="e">
        <f t="shared" si="30"/>
        <v>#DIV/0!</v>
      </c>
      <c r="J165" s="34">
        <f t="shared" si="31"/>
        <v>0</v>
      </c>
      <c r="K165" s="32">
        <f t="shared" si="32"/>
        <v>0</v>
      </c>
      <c r="L165" s="34">
        <f t="shared" si="33"/>
        <v>-31000</v>
      </c>
      <c r="M165" s="32" t="e">
        <f t="shared" si="34"/>
        <v>#DIV/0!</v>
      </c>
      <c r="N165" s="34">
        <f t="shared" si="35"/>
        <v>0</v>
      </c>
    </row>
    <row r="166" spans="1:14" s="35" customFormat="1" ht="38.25" hidden="1" outlineLevel="3">
      <c r="A166" s="28" t="s">
        <v>215</v>
      </c>
      <c r="B166" s="29" t="s">
        <v>216</v>
      </c>
      <c r="C166" s="30"/>
      <c r="D166" s="30">
        <v>0</v>
      </c>
      <c r="E166" s="30">
        <v>8</v>
      </c>
      <c r="F166" s="30">
        <v>7.57</v>
      </c>
      <c r="G166" s="32">
        <f t="shared" si="29"/>
        <v>1.8369813352878314E-6</v>
      </c>
      <c r="H166" s="33">
        <f t="shared" si="36"/>
        <v>1.1242922995086479E-5</v>
      </c>
      <c r="I166" s="32" t="e">
        <f t="shared" si="30"/>
        <v>#DIV/0!</v>
      </c>
      <c r="J166" s="34">
        <f t="shared" si="31"/>
        <v>7.57</v>
      </c>
      <c r="K166" s="32" t="e">
        <f t="shared" si="32"/>
        <v>#DIV/0!</v>
      </c>
      <c r="L166" s="34">
        <f t="shared" si="33"/>
        <v>7.57</v>
      </c>
      <c r="M166" s="32">
        <f t="shared" si="34"/>
        <v>94.625</v>
      </c>
      <c r="N166" s="34">
        <f t="shared" si="35"/>
        <v>-0.42999999999999972</v>
      </c>
    </row>
    <row r="167" spans="1:14" s="35" customFormat="1" ht="38.25" hidden="1" outlineLevel="7">
      <c r="A167" s="28" t="s">
        <v>215</v>
      </c>
      <c r="B167" s="29" t="s">
        <v>216</v>
      </c>
      <c r="C167" s="30"/>
      <c r="D167" s="30">
        <v>0</v>
      </c>
      <c r="E167" s="30">
        <v>8</v>
      </c>
      <c r="F167" s="30">
        <v>7.57</v>
      </c>
      <c r="G167" s="32">
        <f t="shared" si="29"/>
        <v>1.8369813352878314E-6</v>
      </c>
      <c r="H167" s="33">
        <f t="shared" si="36"/>
        <v>1.1242922995086479E-5</v>
      </c>
      <c r="I167" s="32" t="e">
        <f t="shared" si="30"/>
        <v>#DIV/0!</v>
      </c>
      <c r="J167" s="34">
        <f t="shared" si="31"/>
        <v>7.57</v>
      </c>
      <c r="K167" s="32" t="e">
        <f t="shared" si="32"/>
        <v>#DIV/0!</v>
      </c>
      <c r="L167" s="34">
        <f t="shared" si="33"/>
        <v>7.57</v>
      </c>
      <c r="M167" s="32">
        <f t="shared" si="34"/>
        <v>94.625</v>
      </c>
      <c r="N167" s="34">
        <f t="shared" si="35"/>
        <v>-0.42999999999999972</v>
      </c>
    </row>
    <row r="168" spans="1:14" s="35" customFormat="1" ht="25.5" hidden="1" outlineLevel="3">
      <c r="A168" s="28" t="s">
        <v>217</v>
      </c>
      <c r="B168" s="29" t="s">
        <v>218</v>
      </c>
      <c r="C168" s="30"/>
      <c r="D168" s="30">
        <v>42000</v>
      </c>
      <c r="E168" s="30">
        <v>0</v>
      </c>
      <c r="F168" s="30">
        <v>0</v>
      </c>
      <c r="G168" s="32">
        <f t="shared" si="29"/>
        <v>0</v>
      </c>
      <c r="H168" s="33">
        <f t="shared" si="36"/>
        <v>0</v>
      </c>
      <c r="I168" s="32" t="e">
        <f t="shared" si="30"/>
        <v>#DIV/0!</v>
      </c>
      <c r="J168" s="34">
        <f t="shared" si="31"/>
        <v>0</v>
      </c>
      <c r="K168" s="32">
        <f t="shared" si="32"/>
        <v>0</v>
      </c>
      <c r="L168" s="34">
        <f t="shared" si="33"/>
        <v>-42000</v>
      </c>
      <c r="M168" s="32" t="e">
        <f t="shared" si="34"/>
        <v>#DIV/0!</v>
      </c>
      <c r="N168" s="34">
        <f t="shared" si="35"/>
        <v>0</v>
      </c>
    </row>
    <row r="169" spans="1:14" s="35" customFormat="1" ht="76.5" hidden="1" outlineLevel="4">
      <c r="A169" s="28" t="s">
        <v>219</v>
      </c>
      <c r="B169" s="29" t="s">
        <v>220</v>
      </c>
      <c r="C169" s="30"/>
      <c r="D169" s="30">
        <v>42000</v>
      </c>
      <c r="E169" s="30">
        <v>0</v>
      </c>
      <c r="F169" s="30">
        <v>0</v>
      </c>
      <c r="G169" s="32">
        <f t="shared" si="29"/>
        <v>0</v>
      </c>
      <c r="H169" s="33">
        <f t="shared" si="36"/>
        <v>0</v>
      </c>
      <c r="I169" s="32" t="e">
        <f t="shared" si="30"/>
        <v>#DIV/0!</v>
      </c>
      <c r="J169" s="34">
        <f t="shared" si="31"/>
        <v>0</v>
      </c>
      <c r="K169" s="32">
        <f t="shared" si="32"/>
        <v>0</v>
      </c>
      <c r="L169" s="34">
        <f t="shared" si="33"/>
        <v>-42000</v>
      </c>
      <c r="M169" s="32" t="e">
        <f t="shared" si="34"/>
        <v>#DIV/0!</v>
      </c>
      <c r="N169" s="34">
        <f t="shared" si="35"/>
        <v>0</v>
      </c>
    </row>
    <row r="170" spans="1:14" s="35" customFormat="1" ht="76.5" hidden="1" outlineLevel="7">
      <c r="A170" s="28" t="s">
        <v>219</v>
      </c>
      <c r="B170" s="29" t="s">
        <v>220</v>
      </c>
      <c r="C170" s="30"/>
      <c r="D170" s="30">
        <v>42000</v>
      </c>
      <c r="E170" s="30">
        <v>0</v>
      </c>
      <c r="F170" s="30">
        <v>0</v>
      </c>
      <c r="G170" s="32">
        <f t="shared" si="29"/>
        <v>0</v>
      </c>
      <c r="H170" s="33">
        <f t="shared" si="36"/>
        <v>0</v>
      </c>
      <c r="I170" s="32" t="e">
        <f t="shared" si="30"/>
        <v>#DIV/0!</v>
      </c>
      <c r="J170" s="34">
        <f t="shared" si="31"/>
        <v>0</v>
      </c>
      <c r="K170" s="32">
        <f t="shared" si="32"/>
        <v>0</v>
      </c>
      <c r="L170" s="34">
        <f t="shared" si="33"/>
        <v>-42000</v>
      </c>
      <c r="M170" s="32" t="e">
        <f t="shared" si="34"/>
        <v>#DIV/0!</v>
      </c>
      <c r="N170" s="34">
        <f t="shared" si="35"/>
        <v>0</v>
      </c>
    </row>
    <row r="171" spans="1:14" s="35" customFormat="1" ht="63.75" outlineLevel="2" collapsed="1">
      <c r="A171" s="28" t="s">
        <v>221</v>
      </c>
      <c r="B171" s="29" t="s">
        <v>222</v>
      </c>
      <c r="C171" s="30">
        <v>2258.33</v>
      </c>
      <c r="D171" s="30">
        <v>0</v>
      </c>
      <c r="E171" s="30">
        <v>2380</v>
      </c>
      <c r="F171" s="30">
        <v>2882.24</v>
      </c>
      <c r="G171" s="32">
        <f t="shared" si="29"/>
        <v>6.9942154343725221E-4</v>
      </c>
      <c r="H171" s="33">
        <f t="shared" si="36"/>
        <v>4.2806872355823054E-3</v>
      </c>
      <c r="I171" s="32">
        <f t="shared" si="30"/>
        <v>127.62705184804702</v>
      </c>
      <c r="J171" s="34">
        <f t="shared" si="31"/>
        <v>623.90999999999985</v>
      </c>
      <c r="K171" s="32">
        <v>0</v>
      </c>
      <c r="L171" s="34">
        <f t="shared" si="33"/>
        <v>2882.24</v>
      </c>
      <c r="M171" s="32">
        <f t="shared" si="34"/>
        <v>121.10252100840336</v>
      </c>
      <c r="N171" s="34">
        <f t="shared" si="35"/>
        <v>502.23999999999978</v>
      </c>
    </row>
    <row r="172" spans="1:14" s="35" customFormat="1" ht="114.75" hidden="1" outlineLevel="3">
      <c r="A172" s="28" t="s">
        <v>223</v>
      </c>
      <c r="B172" s="36" t="s">
        <v>224</v>
      </c>
      <c r="C172" s="30"/>
      <c r="D172" s="30">
        <v>0</v>
      </c>
      <c r="E172" s="30">
        <v>2380</v>
      </c>
      <c r="F172" s="30">
        <v>2882.24</v>
      </c>
      <c r="G172" s="32">
        <f t="shared" si="29"/>
        <v>6.9942154343725221E-4</v>
      </c>
      <c r="H172" s="33">
        <f t="shared" si="36"/>
        <v>4.2806872355823054E-3</v>
      </c>
      <c r="I172" s="32" t="e">
        <f t="shared" si="30"/>
        <v>#DIV/0!</v>
      </c>
      <c r="J172" s="34">
        <f t="shared" si="31"/>
        <v>2882.24</v>
      </c>
      <c r="K172" s="32" t="e">
        <f t="shared" si="32"/>
        <v>#DIV/0!</v>
      </c>
      <c r="L172" s="34">
        <f t="shared" si="33"/>
        <v>2882.24</v>
      </c>
      <c r="M172" s="32">
        <f t="shared" si="34"/>
        <v>121.10252100840336</v>
      </c>
      <c r="N172" s="34">
        <f t="shared" si="35"/>
        <v>502.23999999999978</v>
      </c>
    </row>
    <row r="173" spans="1:14" s="35" customFormat="1" ht="114.75" hidden="1" outlineLevel="7">
      <c r="A173" s="28" t="s">
        <v>223</v>
      </c>
      <c r="B173" s="36" t="s">
        <v>224</v>
      </c>
      <c r="C173" s="30"/>
      <c r="D173" s="30">
        <v>0</v>
      </c>
      <c r="E173" s="30">
        <v>2380</v>
      </c>
      <c r="F173" s="30">
        <v>2882.24</v>
      </c>
      <c r="G173" s="32">
        <f t="shared" si="29"/>
        <v>6.9942154343725221E-4</v>
      </c>
      <c r="H173" s="33">
        <f t="shared" si="36"/>
        <v>4.2806872355823054E-3</v>
      </c>
      <c r="I173" s="32" t="e">
        <f t="shared" si="30"/>
        <v>#DIV/0!</v>
      </c>
      <c r="J173" s="34">
        <f t="shared" si="31"/>
        <v>2882.24</v>
      </c>
      <c r="K173" s="32" t="e">
        <f t="shared" si="32"/>
        <v>#DIV/0!</v>
      </c>
      <c r="L173" s="34">
        <f t="shared" si="33"/>
        <v>2882.24</v>
      </c>
      <c r="M173" s="32">
        <f t="shared" si="34"/>
        <v>121.10252100840336</v>
      </c>
      <c r="N173" s="34">
        <f t="shared" si="35"/>
        <v>502.23999999999978</v>
      </c>
    </row>
    <row r="174" spans="1:14" s="35" customFormat="1" ht="27.75" customHeight="1" outlineLevel="2" collapsed="1">
      <c r="A174" s="28" t="s">
        <v>225</v>
      </c>
      <c r="B174" s="29" t="s">
        <v>226</v>
      </c>
      <c r="C174" s="30">
        <v>0</v>
      </c>
      <c r="D174" s="30">
        <v>0</v>
      </c>
      <c r="E174" s="30">
        <v>419</v>
      </c>
      <c r="F174" s="30">
        <v>419.01</v>
      </c>
      <c r="G174" s="32">
        <f t="shared" si="29"/>
        <v>1.0167946490078657E-4</v>
      </c>
      <c r="H174" s="33">
        <f t="shared" si="36"/>
        <v>6.2231138232116058E-4</v>
      </c>
      <c r="I174" s="32">
        <v>0</v>
      </c>
      <c r="J174" s="34">
        <f t="shared" si="31"/>
        <v>419.01</v>
      </c>
      <c r="K174" s="32">
        <v>0</v>
      </c>
      <c r="L174" s="34">
        <f t="shared" si="33"/>
        <v>419.01</v>
      </c>
      <c r="M174" s="32">
        <f t="shared" si="34"/>
        <v>100.00238663484487</v>
      </c>
      <c r="N174" s="34">
        <f t="shared" si="35"/>
        <v>9.9999999999909051E-3</v>
      </c>
    </row>
    <row r="175" spans="1:14" s="35" customFormat="1" ht="51" hidden="1" outlineLevel="3">
      <c r="A175" s="28" t="s">
        <v>227</v>
      </c>
      <c r="B175" s="29" t="s">
        <v>228</v>
      </c>
      <c r="C175" s="30"/>
      <c r="D175" s="30">
        <v>0</v>
      </c>
      <c r="E175" s="30">
        <v>419</v>
      </c>
      <c r="F175" s="30">
        <v>419.01</v>
      </c>
      <c r="G175" s="32">
        <f t="shared" si="29"/>
        <v>1.0167946490078657E-4</v>
      </c>
      <c r="H175" s="33">
        <f t="shared" si="36"/>
        <v>6.2231138232116058E-4</v>
      </c>
      <c r="I175" s="32" t="e">
        <f t="shared" si="30"/>
        <v>#DIV/0!</v>
      </c>
      <c r="J175" s="34">
        <f t="shared" si="31"/>
        <v>419.01</v>
      </c>
      <c r="K175" s="32" t="e">
        <f t="shared" si="32"/>
        <v>#DIV/0!</v>
      </c>
      <c r="L175" s="34">
        <f t="shared" si="33"/>
        <v>419.01</v>
      </c>
      <c r="M175" s="32">
        <f t="shared" si="34"/>
        <v>100.00238663484487</v>
      </c>
      <c r="N175" s="34">
        <f t="shared" si="35"/>
        <v>9.9999999999909051E-3</v>
      </c>
    </row>
    <row r="176" spans="1:14" s="35" customFormat="1" ht="63.75" hidden="1" outlineLevel="4">
      <c r="A176" s="28" t="s">
        <v>229</v>
      </c>
      <c r="B176" s="29" t="s">
        <v>230</v>
      </c>
      <c r="C176" s="30"/>
      <c r="D176" s="30">
        <v>0</v>
      </c>
      <c r="E176" s="30">
        <v>419</v>
      </c>
      <c r="F176" s="30">
        <v>419.01</v>
      </c>
      <c r="G176" s="32">
        <f t="shared" si="29"/>
        <v>1.0167946490078657E-4</v>
      </c>
      <c r="H176" s="33">
        <f t="shared" si="36"/>
        <v>6.2231138232116058E-4</v>
      </c>
      <c r="I176" s="32" t="e">
        <f t="shared" si="30"/>
        <v>#DIV/0!</v>
      </c>
      <c r="J176" s="34">
        <f t="shared" si="31"/>
        <v>419.01</v>
      </c>
      <c r="K176" s="32" t="e">
        <f t="shared" si="32"/>
        <v>#DIV/0!</v>
      </c>
      <c r="L176" s="34">
        <f t="shared" si="33"/>
        <v>419.01</v>
      </c>
      <c r="M176" s="32">
        <f t="shared" si="34"/>
        <v>100.00238663484487</v>
      </c>
      <c r="N176" s="34">
        <f t="shared" si="35"/>
        <v>9.9999999999909051E-3</v>
      </c>
    </row>
    <row r="177" spans="1:14" s="35" customFormat="1" ht="114.75" hidden="1" outlineLevel="5">
      <c r="A177" s="28" t="s">
        <v>231</v>
      </c>
      <c r="B177" s="36" t="s">
        <v>232</v>
      </c>
      <c r="C177" s="30"/>
      <c r="D177" s="30">
        <v>0</v>
      </c>
      <c r="E177" s="30">
        <v>419</v>
      </c>
      <c r="F177" s="30">
        <v>419.01</v>
      </c>
      <c r="G177" s="32">
        <f t="shared" si="29"/>
        <v>1.0167946490078657E-4</v>
      </c>
      <c r="H177" s="33">
        <f t="shared" si="36"/>
        <v>6.2231138232116058E-4</v>
      </c>
      <c r="I177" s="32" t="e">
        <f t="shared" si="30"/>
        <v>#DIV/0!</v>
      </c>
      <c r="J177" s="34">
        <f t="shared" si="31"/>
        <v>419.01</v>
      </c>
      <c r="K177" s="32" t="e">
        <f t="shared" si="32"/>
        <v>#DIV/0!</v>
      </c>
      <c r="L177" s="34">
        <f t="shared" si="33"/>
        <v>419.01</v>
      </c>
      <c r="M177" s="32">
        <f t="shared" si="34"/>
        <v>100.00238663484487</v>
      </c>
      <c r="N177" s="34">
        <f t="shared" si="35"/>
        <v>9.9999999999909051E-3</v>
      </c>
    </row>
    <row r="178" spans="1:14" s="35" customFormat="1" ht="114.75" hidden="1" outlineLevel="7">
      <c r="A178" s="28" t="s">
        <v>231</v>
      </c>
      <c r="B178" s="36" t="s">
        <v>232</v>
      </c>
      <c r="C178" s="30"/>
      <c r="D178" s="30">
        <v>0</v>
      </c>
      <c r="E178" s="30">
        <v>419</v>
      </c>
      <c r="F178" s="30">
        <v>419.01</v>
      </c>
      <c r="G178" s="32">
        <f t="shared" si="29"/>
        <v>1.0167946490078657E-4</v>
      </c>
      <c r="H178" s="33">
        <f t="shared" si="36"/>
        <v>6.2231138232116058E-4</v>
      </c>
      <c r="I178" s="32" t="e">
        <f t="shared" si="30"/>
        <v>#DIV/0!</v>
      </c>
      <c r="J178" s="34">
        <f t="shared" si="31"/>
        <v>419.01</v>
      </c>
      <c r="K178" s="32" t="e">
        <f t="shared" si="32"/>
        <v>#DIV/0!</v>
      </c>
      <c r="L178" s="34">
        <f t="shared" si="33"/>
        <v>419.01</v>
      </c>
      <c r="M178" s="32">
        <f t="shared" si="34"/>
        <v>100.00238663484487</v>
      </c>
      <c r="N178" s="34">
        <f t="shared" si="35"/>
        <v>9.9999999999909051E-3</v>
      </c>
    </row>
    <row r="179" spans="1:14" s="35" customFormat="1" ht="63.75" outlineLevel="2" collapsed="1">
      <c r="A179" s="28" t="s">
        <v>233</v>
      </c>
      <c r="B179" s="29" t="s">
        <v>234</v>
      </c>
      <c r="C179" s="30">
        <v>17000</v>
      </c>
      <c r="D179" s="30">
        <v>0</v>
      </c>
      <c r="E179" s="30">
        <v>5007</v>
      </c>
      <c r="F179" s="30">
        <v>5007.0200000000004</v>
      </c>
      <c r="G179" s="32">
        <f t="shared" si="29"/>
        <v>1.2150333270030224E-3</v>
      </c>
      <c r="H179" s="33">
        <f t="shared" si="36"/>
        <v>7.4363989821476751E-3</v>
      </c>
      <c r="I179" s="32">
        <f t="shared" si="30"/>
        <v>29.453058823529414</v>
      </c>
      <c r="J179" s="34">
        <f t="shared" si="31"/>
        <v>-11992.98</v>
      </c>
      <c r="K179" s="32">
        <v>0</v>
      </c>
      <c r="L179" s="34">
        <f t="shared" si="33"/>
        <v>5007.0200000000004</v>
      </c>
      <c r="M179" s="32">
        <f t="shared" si="34"/>
        <v>100.00039944078291</v>
      </c>
      <c r="N179" s="34">
        <f t="shared" si="35"/>
        <v>2.0000000000436557E-2</v>
      </c>
    </row>
    <row r="180" spans="1:14" s="35" customFormat="1" ht="76.5" hidden="1" outlineLevel="3">
      <c r="A180" s="28" t="s">
        <v>235</v>
      </c>
      <c r="B180" s="29" t="s">
        <v>236</v>
      </c>
      <c r="C180" s="30"/>
      <c r="D180" s="30">
        <v>0</v>
      </c>
      <c r="E180" s="30">
        <v>5007</v>
      </c>
      <c r="F180" s="30">
        <v>5007.0200000000004</v>
      </c>
      <c r="G180" s="32">
        <f t="shared" si="29"/>
        <v>1.2150333270030224E-3</v>
      </c>
      <c r="H180" s="33">
        <f t="shared" si="36"/>
        <v>7.4363989821476751E-3</v>
      </c>
      <c r="I180" s="32" t="e">
        <f t="shared" si="30"/>
        <v>#DIV/0!</v>
      </c>
      <c r="J180" s="34">
        <f t="shared" si="31"/>
        <v>5007.0200000000004</v>
      </c>
      <c r="K180" s="32" t="e">
        <f t="shared" si="32"/>
        <v>#DIV/0!</v>
      </c>
      <c r="L180" s="34">
        <f t="shared" si="33"/>
        <v>5007.0200000000004</v>
      </c>
      <c r="M180" s="32">
        <f t="shared" si="34"/>
        <v>100.00039944078291</v>
      </c>
      <c r="N180" s="34">
        <f t="shared" si="35"/>
        <v>2.0000000000436557E-2</v>
      </c>
    </row>
    <row r="181" spans="1:14" s="35" customFormat="1" ht="76.5" hidden="1" outlineLevel="7">
      <c r="A181" s="28" t="s">
        <v>235</v>
      </c>
      <c r="B181" s="29" t="s">
        <v>236</v>
      </c>
      <c r="C181" s="30"/>
      <c r="D181" s="30">
        <v>0</v>
      </c>
      <c r="E181" s="30">
        <v>5007</v>
      </c>
      <c r="F181" s="30">
        <v>5007.0200000000004</v>
      </c>
      <c r="G181" s="32">
        <f t="shared" si="29"/>
        <v>1.2150333270030224E-3</v>
      </c>
      <c r="H181" s="33">
        <f t="shared" si="36"/>
        <v>7.4363989821476751E-3</v>
      </c>
      <c r="I181" s="32" t="e">
        <f t="shared" si="30"/>
        <v>#DIV/0!</v>
      </c>
      <c r="J181" s="34">
        <f t="shared" si="31"/>
        <v>5007.0200000000004</v>
      </c>
      <c r="K181" s="32" t="e">
        <f t="shared" si="32"/>
        <v>#DIV/0!</v>
      </c>
      <c r="L181" s="34">
        <f t="shared" si="33"/>
        <v>5007.0200000000004</v>
      </c>
      <c r="M181" s="32">
        <f t="shared" si="34"/>
        <v>100.00039944078291</v>
      </c>
      <c r="N181" s="34">
        <f t="shared" si="35"/>
        <v>2.0000000000436557E-2</v>
      </c>
    </row>
    <row r="182" spans="1:14" s="35" customFormat="1" ht="25.5" outlineLevel="2" collapsed="1">
      <c r="A182" s="28" t="s">
        <v>237</v>
      </c>
      <c r="B182" s="29" t="s">
        <v>238</v>
      </c>
      <c r="C182" s="30">
        <v>0</v>
      </c>
      <c r="D182" s="30">
        <v>0</v>
      </c>
      <c r="E182" s="30">
        <v>252950</v>
      </c>
      <c r="F182" s="30">
        <v>252948.37</v>
      </c>
      <c r="G182" s="32">
        <f t="shared" si="29"/>
        <v>6.1381959640882493E-2</v>
      </c>
      <c r="H182" s="33">
        <f t="shared" si="36"/>
        <v>0.37567754896203998</v>
      </c>
      <c r="I182" s="32">
        <v>0</v>
      </c>
      <c r="J182" s="34">
        <f t="shared" si="31"/>
        <v>252948.37</v>
      </c>
      <c r="K182" s="32">
        <v>0</v>
      </c>
      <c r="L182" s="34">
        <f t="shared" si="33"/>
        <v>252948.37</v>
      </c>
      <c r="M182" s="32">
        <f t="shared" si="34"/>
        <v>99.999355603874278</v>
      </c>
      <c r="N182" s="34">
        <f t="shared" si="35"/>
        <v>-1.6300000000046566</v>
      </c>
    </row>
    <row r="183" spans="1:14" s="35" customFormat="1" ht="51" hidden="1" outlineLevel="3">
      <c r="A183" s="28" t="s">
        <v>239</v>
      </c>
      <c r="B183" s="29" t="s">
        <v>240</v>
      </c>
      <c r="C183" s="30"/>
      <c r="D183" s="30">
        <v>0</v>
      </c>
      <c r="E183" s="30">
        <v>252950</v>
      </c>
      <c r="F183" s="30">
        <v>252948.37</v>
      </c>
      <c r="G183" s="32">
        <f t="shared" si="29"/>
        <v>6.1381959640882493E-2</v>
      </c>
      <c r="H183" s="33">
        <f t="shared" si="36"/>
        <v>0.37567754896203998</v>
      </c>
      <c r="I183" s="32" t="e">
        <f t="shared" si="30"/>
        <v>#DIV/0!</v>
      </c>
      <c r="J183" s="34">
        <f t="shared" si="31"/>
        <v>252948.37</v>
      </c>
      <c r="K183" s="32" t="e">
        <f t="shared" si="32"/>
        <v>#DIV/0!</v>
      </c>
      <c r="L183" s="34">
        <f t="shared" si="33"/>
        <v>252948.37</v>
      </c>
      <c r="M183" s="32">
        <f t="shared" si="34"/>
        <v>99.999355603874278</v>
      </c>
      <c r="N183" s="34">
        <f t="shared" si="35"/>
        <v>-1.6300000000046566</v>
      </c>
    </row>
    <row r="184" spans="1:14" s="35" customFormat="1" ht="51" hidden="1" outlineLevel="7">
      <c r="A184" s="28" t="s">
        <v>239</v>
      </c>
      <c r="B184" s="29" t="s">
        <v>240</v>
      </c>
      <c r="C184" s="30"/>
      <c r="D184" s="30">
        <v>0</v>
      </c>
      <c r="E184" s="30">
        <v>252950</v>
      </c>
      <c r="F184" s="30">
        <v>252948.37</v>
      </c>
      <c r="G184" s="32">
        <f t="shared" si="29"/>
        <v>6.1381959640882493E-2</v>
      </c>
      <c r="H184" s="33">
        <f t="shared" si="36"/>
        <v>0.37567754896203998</v>
      </c>
      <c r="I184" s="32" t="e">
        <f t="shared" si="30"/>
        <v>#DIV/0!</v>
      </c>
      <c r="J184" s="34">
        <f t="shared" si="31"/>
        <v>252948.37</v>
      </c>
      <c r="K184" s="32" t="e">
        <f t="shared" si="32"/>
        <v>#DIV/0!</v>
      </c>
      <c r="L184" s="34">
        <f t="shared" si="33"/>
        <v>252948.37</v>
      </c>
      <c r="M184" s="32">
        <f t="shared" si="34"/>
        <v>99.999355603874278</v>
      </c>
      <c r="N184" s="34">
        <f t="shared" si="35"/>
        <v>-1.6300000000046566</v>
      </c>
    </row>
    <row r="185" spans="1:14" s="35" customFormat="1" ht="65.25" customHeight="1" outlineLevel="2" collapsed="1">
      <c r="A185" s="28" t="s">
        <v>241</v>
      </c>
      <c r="B185" s="29" t="s">
        <v>242</v>
      </c>
      <c r="C185" s="30">
        <v>129134.31</v>
      </c>
      <c r="D185" s="30">
        <v>105000</v>
      </c>
      <c r="E185" s="30">
        <v>37030</v>
      </c>
      <c r="F185" s="30">
        <v>38627.24</v>
      </c>
      <c r="G185" s="32">
        <f t="shared" si="29"/>
        <v>9.3735163690467013E-3</v>
      </c>
      <c r="H185" s="33">
        <f t="shared" si="36"/>
        <v>5.7368967613305705E-2</v>
      </c>
      <c r="I185" s="32">
        <f t="shared" si="30"/>
        <v>29.912453166009868</v>
      </c>
      <c r="J185" s="34">
        <f t="shared" si="31"/>
        <v>-90507.07</v>
      </c>
      <c r="K185" s="32">
        <f t="shared" si="32"/>
        <v>36.787847619047618</v>
      </c>
      <c r="L185" s="34">
        <f t="shared" si="33"/>
        <v>-66372.760000000009</v>
      </c>
      <c r="M185" s="32">
        <f t="shared" si="34"/>
        <v>104.31336753983256</v>
      </c>
      <c r="N185" s="34">
        <f t="shared" si="35"/>
        <v>1597.239999999998</v>
      </c>
    </row>
    <row r="186" spans="1:14" s="35" customFormat="1" ht="76.5" hidden="1" outlineLevel="3">
      <c r="A186" s="28" t="s">
        <v>241</v>
      </c>
      <c r="B186" s="29" t="s">
        <v>242</v>
      </c>
      <c r="C186" s="30"/>
      <c r="D186" s="30">
        <v>0</v>
      </c>
      <c r="E186" s="30">
        <v>7000</v>
      </c>
      <c r="F186" s="30">
        <v>7000</v>
      </c>
      <c r="G186" s="32">
        <f t="shared" si="29"/>
        <v>1.698661736725868E-3</v>
      </c>
      <c r="H186" s="33">
        <f t="shared" si="36"/>
        <v>1.0396362082642713E-2</v>
      </c>
      <c r="I186" s="32" t="e">
        <f t="shared" si="30"/>
        <v>#DIV/0!</v>
      </c>
      <c r="J186" s="34">
        <f t="shared" si="31"/>
        <v>7000</v>
      </c>
      <c r="K186" s="32" t="e">
        <f t="shared" si="32"/>
        <v>#DIV/0!</v>
      </c>
      <c r="L186" s="34">
        <f t="shared" si="33"/>
        <v>7000</v>
      </c>
      <c r="M186" s="32">
        <f t="shared" si="34"/>
        <v>100</v>
      </c>
      <c r="N186" s="34">
        <f t="shared" si="35"/>
        <v>0</v>
      </c>
    </row>
    <row r="187" spans="1:14" s="35" customFormat="1" ht="76.5" hidden="1" outlineLevel="7">
      <c r="A187" s="28" t="s">
        <v>241</v>
      </c>
      <c r="B187" s="29" t="s">
        <v>242</v>
      </c>
      <c r="C187" s="30"/>
      <c r="D187" s="30">
        <v>0</v>
      </c>
      <c r="E187" s="30">
        <v>7000</v>
      </c>
      <c r="F187" s="30">
        <v>7000</v>
      </c>
      <c r="G187" s="32">
        <f t="shared" si="29"/>
        <v>1.698661736725868E-3</v>
      </c>
      <c r="H187" s="33">
        <f t="shared" si="36"/>
        <v>1.0396362082642713E-2</v>
      </c>
      <c r="I187" s="32" t="e">
        <f t="shared" si="30"/>
        <v>#DIV/0!</v>
      </c>
      <c r="J187" s="34">
        <f t="shared" si="31"/>
        <v>7000</v>
      </c>
      <c r="K187" s="32" t="e">
        <f t="shared" si="32"/>
        <v>#DIV/0!</v>
      </c>
      <c r="L187" s="34">
        <f t="shared" si="33"/>
        <v>7000</v>
      </c>
      <c r="M187" s="32">
        <f t="shared" si="34"/>
        <v>100</v>
      </c>
      <c r="N187" s="34">
        <f t="shared" si="35"/>
        <v>0</v>
      </c>
    </row>
    <row r="188" spans="1:14" s="35" customFormat="1" ht="127.5" hidden="1" outlineLevel="3">
      <c r="A188" s="28" t="s">
        <v>243</v>
      </c>
      <c r="B188" s="36" t="s">
        <v>244</v>
      </c>
      <c r="C188" s="30"/>
      <c r="D188" s="30">
        <v>105000</v>
      </c>
      <c r="E188" s="30">
        <v>30030</v>
      </c>
      <c r="F188" s="30">
        <v>31627.24</v>
      </c>
      <c r="G188" s="32">
        <f t="shared" si="29"/>
        <v>7.6748546323208346E-3</v>
      </c>
      <c r="H188" s="33">
        <f t="shared" si="36"/>
        <v>4.6972605530662993E-2</v>
      </c>
      <c r="I188" s="32" t="e">
        <f t="shared" si="30"/>
        <v>#DIV/0!</v>
      </c>
      <c r="J188" s="34">
        <f t="shared" si="31"/>
        <v>31627.24</v>
      </c>
      <c r="K188" s="32">
        <f t="shared" si="32"/>
        <v>30.121180952380953</v>
      </c>
      <c r="L188" s="34">
        <f t="shared" si="33"/>
        <v>-73372.759999999995</v>
      </c>
      <c r="M188" s="32">
        <f t="shared" si="34"/>
        <v>105.31881451881453</v>
      </c>
      <c r="N188" s="34">
        <f t="shared" si="35"/>
        <v>1597.2400000000016</v>
      </c>
    </row>
    <row r="189" spans="1:14" s="35" customFormat="1" ht="127.5" hidden="1" outlineLevel="7">
      <c r="A189" s="28" t="s">
        <v>243</v>
      </c>
      <c r="B189" s="36" t="s">
        <v>244</v>
      </c>
      <c r="C189" s="30"/>
      <c r="D189" s="30">
        <v>105000</v>
      </c>
      <c r="E189" s="30">
        <v>30030</v>
      </c>
      <c r="F189" s="30">
        <v>31627.24</v>
      </c>
      <c r="G189" s="32">
        <f t="shared" si="29"/>
        <v>7.6748546323208346E-3</v>
      </c>
      <c r="H189" s="33">
        <f t="shared" si="36"/>
        <v>4.6972605530662993E-2</v>
      </c>
      <c r="I189" s="32" t="e">
        <f t="shared" si="30"/>
        <v>#DIV/0!</v>
      </c>
      <c r="J189" s="34">
        <f t="shared" si="31"/>
        <v>31627.24</v>
      </c>
      <c r="K189" s="32">
        <f t="shared" si="32"/>
        <v>30.121180952380953</v>
      </c>
      <c r="L189" s="34">
        <f t="shared" si="33"/>
        <v>-73372.759999999995</v>
      </c>
      <c r="M189" s="32">
        <f t="shared" si="34"/>
        <v>105.31881451881453</v>
      </c>
      <c r="N189" s="34">
        <f t="shared" si="35"/>
        <v>1597.2400000000016</v>
      </c>
    </row>
    <row r="190" spans="1:14" s="35" customFormat="1" ht="26.25" customHeight="1" outlineLevel="2" collapsed="1">
      <c r="A190" s="28" t="s">
        <v>245</v>
      </c>
      <c r="B190" s="29" t="s">
        <v>246</v>
      </c>
      <c r="C190" s="30">
        <v>1021541.19</v>
      </c>
      <c r="D190" s="30">
        <v>209000</v>
      </c>
      <c r="E190" s="30">
        <v>1003356</v>
      </c>
      <c r="F190" s="30">
        <v>1095705.83</v>
      </c>
      <c r="G190" s="32">
        <f t="shared" si="29"/>
        <v>0.26589050973263695</v>
      </c>
      <c r="H190" s="33">
        <f t="shared" si="36"/>
        <v>1.6273363635346521</v>
      </c>
      <c r="I190" s="32">
        <f t="shared" si="30"/>
        <v>107.26007337990944</v>
      </c>
      <c r="J190" s="34">
        <f t="shared" si="31"/>
        <v>74164.64000000013</v>
      </c>
      <c r="K190" s="32">
        <f t="shared" si="32"/>
        <v>524.26116267942587</v>
      </c>
      <c r="L190" s="34">
        <f t="shared" si="33"/>
        <v>886705.83000000007</v>
      </c>
      <c r="M190" s="32">
        <f t="shared" si="34"/>
        <v>109.20409406033353</v>
      </c>
      <c r="N190" s="34">
        <f t="shared" si="35"/>
        <v>92349.830000000075</v>
      </c>
    </row>
    <row r="191" spans="1:14" s="35" customFormat="1" ht="51" hidden="1" outlineLevel="3">
      <c r="A191" s="28" t="s">
        <v>247</v>
      </c>
      <c r="B191" s="29" t="s">
        <v>248</v>
      </c>
      <c r="C191" s="30"/>
      <c r="D191" s="30">
        <v>209000</v>
      </c>
      <c r="E191" s="30">
        <v>1003356</v>
      </c>
      <c r="F191" s="30">
        <v>1095705.83</v>
      </c>
      <c r="G191" s="32">
        <f t="shared" si="29"/>
        <v>0.26589050973263695</v>
      </c>
      <c r="H191" s="33">
        <f t="shared" si="36"/>
        <v>1.6273363635346521</v>
      </c>
      <c r="I191" s="32" t="e">
        <f t="shared" si="30"/>
        <v>#DIV/0!</v>
      </c>
      <c r="J191" s="34">
        <f t="shared" si="31"/>
        <v>1095705.83</v>
      </c>
      <c r="K191" s="32">
        <f t="shared" si="32"/>
        <v>524.26116267942587</v>
      </c>
      <c r="L191" s="34">
        <f t="shared" si="33"/>
        <v>886705.83000000007</v>
      </c>
      <c r="M191" s="32">
        <f t="shared" si="34"/>
        <v>109.20409406033353</v>
      </c>
      <c r="N191" s="34">
        <f t="shared" si="35"/>
        <v>92349.830000000075</v>
      </c>
    </row>
    <row r="192" spans="1:14" s="35" customFormat="1" ht="51" hidden="1" outlineLevel="4">
      <c r="A192" s="28" t="s">
        <v>247</v>
      </c>
      <c r="B192" s="29" t="s">
        <v>248</v>
      </c>
      <c r="C192" s="30"/>
      <c r="D192" s="30">
        <v>0</v>
      </c>
      <c r="E192" s="30">
        <v>406200</v>
      </c>
      <c r="F192" s="30">
        <v>476866.95</v>
      </c>
      <c r="G192" s="32">
        <f t="shared" si="29"/>
        <v>0.11571937735345252</v>
      </c>
      <c r="H192" s="33">
        <f t="shared" si="36"/>
        <v>0.70824021106363988</v>
      </c>
      <c r="I192" s="32" t="e">
        <f t="shared" si="30"/>
        <v>#DIV/0!</v>
      </c>
      <c r="J192" s="34">
        <f t="shared" si="31"/>
        <v>476866.95</v>
      </c>
      <c r="K192" s="32" t="e">
        <f t="shared" si="32"/>
        <v>#DIV/0!</v>
      </c>
      <c r="L192" s="34">
        <f t="shared" si="33"/>
        <v>476866.95</v>
      </c>
      <c r="M192" s="32">
        <f t="shared" si="34"/>
        <v>117.39708271787296</v>
      </c>
      <c r="N192" s="34">
        <f t="shared" si="35"/>
        <v>70666.950000000012</v>
      </c>
    </row>
    <row r="193" spans="1:14" s="35" customFormat="1" ht="51" hidden="1" outlineLevel="7">
      <c r="A193" s="28" t="s">
        <v>247</v>
      </c>
      <c r="B193" s="29" t="s">
        <v>248</v>
      </c>
      <c r="C193" s="30"/>
      <c r="D193" s="30">
        <v>0</v>
      </c>
      <c r="E193" s="30">
        <v>406200</v>
      </c>
      <c r="F193" s="30">
        <v>476866.95</v>
      </c>
      <c r="G193" s="32">
        <f t="shared" si="29"/>
        <v>0.11571937735345252</v>
      </c>
      <c r="H193" s="33">
        <f t="shared" si="36"/>
        <v>0.70824021106363988</v>
      </c>
      <c r="I193" s="32" t="e">
        <f t="shared" si="30"/>
        <v>#DIV/0!</v>
      </c>
      <c r="J193" s="34">
        <f t="shared" si="31"/>
        <v>476866.95</v>
      </c>
      <c r="K193" s="32" t="e">
        <f t="shared" si="32"/>
        <v>#DIV/0!</v>
      </c>
      <c r="L193" s="34">
        <f t="shared" si="33"/>
        <v>476866.95</v>
      </c>
      <c r="M193" s="32">
        <f t="shared" si="34"/>
        <v>117.39708271787296</v>
      </c>
      <c r="N193" s="34">
        <f t="shared" si="35"/>
        <v>70666.950000000012</v>
      </c>
    </row>
    <row r="194" spans="1:14" s="35" customFormat="1" ht="102" hidden="1" outlineLevel="4">
      <c r="A194" s="28" t="s">
        <v>249</v>
      </c>
      <c r="B194" s="36" t="s">
        <v>250</v>
      </c>
      <c r="C194" s="30"/>
      <c r="D194" s="30">
        <v>209000</v>
      </c>
      <c r="E194" s="30">
        <v>597156</v>
      </c>
      <c r="F194" s="30">
        <v>618838.88</v>
      </c>
      <c r="G194" s="32">
        <f t="shared" si="29"/>
        <v>0.15017113237918445</v>
      </c>
      <c r="H194" s="33">
        <f t="shared" si="36"/>
        <v>0.91909615247101217</v>
      </c>
      <c r="I194" s="32" t="e">
        <f t="shared" si="30"/>
        <v>#DIV/0!</v>
      </c>
      <c r="J194" s="34">
        <f t="shared" si="31"/>
        <v>618838.88</v>
      </c>
      <c r="K194" s="32">
        <f t="shared" si="32"/>
        <v>296.09515789473681</v>
      </c>
      <c r="L194" s="34">
        <f t="shared" si="33"/>
        <v>409838.88</v>
      </c>
      <c r="M194" s="32">
        <f t="shared" si="34"/>
        <v>103.63102438893689</v>
      </c>
      <c r="N194" s="34">
        <f t="shared" si="35"/>
        <v>21682.880000000005</v>
      </c>
    </row>
    <row r="195" spans="1:14" s="35" customFormat="1" ht="102" hidden="1" outlineLevel="7">
      <c r="A195" s="28" t="s">
        <v>249</v>
      </c>
      <c r="B195" s="36" t="s">
        <v>250</v>
      </c>
      <c r="C195" s="30"/>
      <c r="D195" s="30">
        <v>209000</v>
      </c>
      <c r="E195" s="30">
        <v>597156</v>
      </c>
      <c r="F195" s="30">
        <v>618838.88</v>
      </c>
      <c r="G195" s="32">
        <f t="shared" si="29"/>
        <v>0.15017113237918445</v>
      </c>
      <c r="H195" s="33">
        <f t="shared" si="36"/>
        <v>0.91909615247101217</v>
      </c>
      <c r="I195" s="32" t="e">
        <f t="shared" si="30"/>
        <v>#DIV/0!</v>
      </c>
      <c r="J195" s="34">
        <f t="shared" si="31"/>
        <v>618838.88</v>
      </c>
      <c r="K195" s="32">
        <f t="shared" si="32"/>
        <v>296.09515789473681</v>
      </c>
      <c r="L195" s="34">
        <f t="shared" si="33"/>
        <v>409838.88</v>
      </c>
      <c r="M195" s="32">
        <f t="shared" si="34"/>
        <v>103.63102438893689</v>
      </c>
      <c r="N195" s="34">
        <f t="shared" si="35"/>
        <v>21682.880000000005</v>
      </c>
    </row>
    <row r="196" spans="1:14" s="35" customFormat="1" outlineLevel="1">
      <c r="A196" s="28" t="s">
        <v>251</v>
      </c>
      <c r="B196" s="29" t="s">
        <v>252</v>
      </c>
      <c r="C196" s="30">
        <f>C197+C200</f>
        <v>221.54</v>
      </c>
      <c r="D196" s="30">
        <f t="shared" ref="D196:F196" si="38">D197+D200</f>
        <v>0</v>
      </c>
      <c r="E196" s="30">
        <f t="shared" si="38"/>
        <v>4242579</v>
      </c>
      <c r="F196" s="30">
        <f t="shared" si="38"/>
        <v>4243732.08</v>
      </c>
      <c r="G196" s="32">
        <f t="shared" si="29"/>
        <v>1.0298093293160115</v>
      </c>
      <c r="H196" s="33">
        <f t="shared" si="36"/>
        <v>6.3027678979152135</v>
      </c>
      <c r="I196" s="32">
        <f t="shared" si="30"/>
        <v>1915560.205831904</v>
      </c>
      <c r="J196" s="34">
        <f t="shared" si="31"/>
        <v>4243510.54</v>
      </c>
      <c r="K196" s="32">
        <v>0</v>
      </c>
      <c r="L196" s="34">
        <f t="shared" si="33"/>
        <v>4243732.08</v>
      </c>
      <c r="M196" s="32">
        <f t="shared" si="34"/>
        <v>100.02717875141511</v>
      </c>
      <c r="N196" s="34">
        <f t="shared" si="35"/>
        <v>1153.0800000000745</v>
      </c>
    </row>
    <row r="197" spans="1:14" s="35" customFormat="1" outlineLevel="2" collapsed="1">
      <c r="A197" s="28" t="s">
        <v>253</v>
      </c>
      <c r="B197" s="29" t="s">
        <v>254</v>
      </c>
      <c r="C197" s="30">
        <v>221.54</v>
      </c>
      <c r="D197" s="30">
        <v>0</v>
      </c>
      <c r="E197" s="30">
        <v>0</v>
      </c>
      <c r="F197" s="30">
        <v>1152.92</v>
      </c>
      <c r="G197" s="32">
        <f t="shared" si="29"/>
        <v>2.7977444135799827E-4</v>
      </c>
      <c r="H197" s="33">
        <f t="shared" si="36"/>
        <v>1.7123105389029198E-3</v>
      </c>
      <c r="I197" s="32">
        <f t="shared" si="30"/>
        <v>520.41166380789025</v>
      </c>
      <c r="J197" s="34">
        <f t="shared" si="31"/>
        <v>931.38000000000011</v>
      </c>
      <c r="K197" s="32">
        <v>0</v>
      </c>
      <c r="L197" s="34">
        <f t="shared" si="33"/>
        <v>1152.92</v>
      </c>
      <c r="M197" s="32">
        <v>0</v>
      </c>
      <c r="N197" s="34">
        <f t="shared" si="35"/>
        <v>1152.92</v>
      </c>
    </row>
    <row r="198" spans="1:14" s="35" customFormat="1" ht="25.5" hidden="1" outlineLevel="3">
      <c r="A198" s="28" t="s">
        <v>255</v>
      </c>
      <c r="B198" s="29" t="s">
        <v>256</v>
      </c>
      <c r="C198" s="30"/>
      <c r="D198" s="30">
        <v>0</v>
      </c>
      <c r="E198" s="30">
        <v>0</v>
      </c>
      <c r="F198" s="30">
        <v>1152.92</v>
      </c>
      <c r="G198" s="32">
        <f t="shared" ref="G198:G261" si="39">F198/F$5*100</f>
        <v>2.7977444135799827E-4</v>
      </c>
      <c r="H198" s="33">
        <f t="shared" si="36"/>
        <v>1.7123105389029198E-3</v>
      </c>
      <c r="I198" s="32" t="e">
        <f t="shared" ref="I198:I261" si="40">F198/C198*100</f>
        <v>#DIV/0!</v>
      </c>
      <c r="J198" s="34">
        <f t="shared" ref="J198:J261" si="41">F198-C198</f>
        <v>1152.92</v>
      </c>
      <c r="K198" s="32" t="e">
        <f t="shared" ref="K198:K261" si="42">F198/D198*100</f>
        <v>#DIV/0!</v>
      </c>
      <c r="L198" s="34">
        <f t="shared" ref="L198:L261" si="43">F198-D198</f>
        <v>1152.92</v>
      </c>
      <c r="M198" s="32" t="e">
        <f t="shared" ref="M198:M261" si="44">F198/E198*100</f>
        <v>#DIV/0!</v>
      </c>
      <c r="N198" s="34">
        <f t="shared" ref="N198:N261" si="45">F198-E198</f>
        <v>1152.92</v>
      </c>
    </row>
    <row r="199" spans="1:14" s="35" customFormat="1" ht="25.5" hidden="1" outlineLevel="7">
      <c r="A199" s="28" t="s">
        <v>255</v>
      </c>
      <c r="B199" s="29" t="s">
        <v>256</v>
      </c>
      <c r="C199" s="30"/>
      <c r="D199" s="30">
        <v>0</v>
      </c>
      <c r="E199" s="30">
        <v>0</v>
      </c>
      <c r="F199" s="30">
        <v>1152.92</v>
      </c>
      <c r="G199" s="32">
        <f t="shared" si="39"/>
        <v>2.7977444135799827E-4</v>
      </c>
      <c r="H199" s="33">
        <f t="shared" ref="H199:H200" si="46">F199/F$6*100</f>
        <v>1.7123105389029198E-3</v>
      </c>
      <c r="I199" s="32" t="e">
        <f t="shared" si="40"/>
        <v>#DIV/0!</v>
      </c>
      <c r="J199" s="34">
        <f t="shared" si="41"/>
        <v>1152.92</v>
      </c>
      <c r="K199" s="32" t="e">
        <f t="shared" si="42"/>
        <v>#DIV/0!</v>
      </c>
      <c r="L199" s="34">
        <f t="shared" si="43"/>
        <v>1152.92</v>
      </c>
      <c r="M199" s="32" t="e">
        <f t="shared" si="44"/>
        <v>#DIV/0!</v>
      </c>
      <c r="N199" s="34">
        <f t="shared" si="45"/>
        <v>1152.92</v>
      </c>
    </row>
    <row r="200" spans="1:14" s="35" customFormat="1" outlineLevel="2" collapsed="1">
      <c r="A200" s="28" t="s">
        <v>257</v>
      </c>
      <c r="B200" s="29" t="s">
        <v>258</v>
      </c>
      <c r="C200" s="30">
        <v>0</v>
      </c>
      <c r="D200" s="30">
        <v>0</v>
      </c>
      <c r="E200" s="30">
        <v>4242579</v>
      </c>
      <c r="F200" s="30">
        <v>4242579.16</v>
      </c>
      <c r="G200" s="32">
        <f t="shared" si="39"/>
        <v>1.0295295548746535</v>
      </c>
      <c r="H200" s="33">
        <f t="shared" si="46"/>
        <v>6.301055587376311</v>
      </c>
      <c r="I200" s="32">
        <v>0</v>
      </c>
      <c r="J200" s="34">
        <f t="shared" si="41"/>
        <v>4242579.16</v>
      </c>
      <c r="K200" s="32">
        <v>0</v>
      </c>
      <c r="L200" s="34">
        <f t="shared" si="43"/>
        <v>4242579.16</v>
      </c>
      <c r="M200" s="32">
        <f t="shared" si="44"/>
        <v>100.00000377129101</v>
      </c>
      <c r="N200" s="34">
        <f t="shared" si="45"/>
        <v>0.16000000014901161</v>
      </c>
    </row>
    <row r="201" spans="1:14" ht="25.5" hidden="1" outlineLevel="3">
      <c r="A201" s="15" t="s">
        <v>259</v>
      </c>
      <c r="B201" s="16" t="s">
        <v>260</v>
      </c>
      <c r="C201" s="17"/>
      <c r="D201" s="17">
        <v>0</v>
      </c>
      <c r="E201" s="17">
        <v>4242579</v>
      </c>
      <c r="F201" s="17">
        <v>4242579.16</v>
      </c>
      <c r="G201" s="25">
        <f t="shared" si="39"/>
        <v>1.0295295548746535</v>
      </c>
      <c r="H201" s="17"/>
      <c r="I201" s="25" t="e">
        <f t="shared" si="40"/>
        <v>#DIV/0!</v>
      </c>
      <c r="J201" s="14">
        <f t="shared" si="41"/>
        <v>4242579.16</v>
      </c>
      <c r="K201" s="25" t="e">
        <f t="shared" si="42"/>
        <v>#DIV/0!</v>
      </c>
      <c r="L201" s="14">
        <f t="shared" si="43"/>
        <v>4242579.16</v>
      </c>
      <c r="M201" s="25">
        <f t="shared" si="44"/>
        <v>100.00000377129101</v>
      </c>
      <c r="N201" s="14">
        <f t="shared" si="45"/>
        <v>0.16000000014901161</v>
      </c>
    </row>
    <row r="202" spans="1:14" ht="25.5" hidden="1" outlineLevel="7">
      <c r="A202" s="20" t="s">
        <v>259</v>
      </c>
      <c r="B202" s="23" t="s">
        <v>260</v>
      </c>
      <c r="C202" s="22"/>
      <c r="D202" s="22">
        <v>0</v>
      </c>
      <c r="E202" s="22">
        <v>4242579</v>
      </c>
      <c r="F202" s="22">
        <v>4242579.16</v>
      </c>
      <c r="G202" s="25">
        <f t="shared" si="39"/>
        <v>1.0295295548746535</v>
      </c>
      <c r="H202" s="22"/>
      <c r="I202" s="25" t="e">
        <f t="shared" si="40"/>
        <v>#DIV/0!</v>
      </c>
      <c r="J202" s="14">
        <f t="shared" si="41"/>
        <v>4242579.16</v>
      </c>
      <c r="K202" s="25" t="e">
        <f t="shared" si="42"/>
        <v>#DIV/0!</v>
      </c>
      <c r="L202" s="14">
        <f t="shared" si="43"/>
        <v>4242579.16</v>
      </c>
      <c r="M202" s="25">
        <f t="shared" si="44"/>
        <v>100.00000377129101</v>
      </c>
      <c r="N202" s="14">
        <f t="shared" si="45"/>
        <v>0.16000000014901161</v>
      </c>
    </row>
    <row r="203" spans="1:14">
      <c r="A203" s="15" t="s">
        <v>261</v>
      </c>
      <c r="B203" s="16" t="s">
        <v>262</v>
      </c>
      <c r="C203" s="17">
        <f>C204+C257+C263+C268</f>
        <v>291550505.69999999</v>
      </c>
      <c r="D203" s="17">
        <f t="shared" ref="D203:F203" si="47">D204+D257+D263+D268</f>
        <v>272701423.73000002</v>
      </c>
      <c r="E203" s="17">
        <f t="shared" si="47"/>
        <v>350813316.47000003</v>
      </c>
      <c r="F203" s="17">
        <f t="shared" si="47"/>
        <v>344757863.30999994</v>
      </c>
      <c r="G203" s="25">
        <f t="shared" si="39"/>
        <v>83.660998691437698</v>
      </c>
      <c r="H203" s="26" t="s">
        <v>379</v>
      </c>
      <c r="I203" s="25">
        <f t="shared" si="40"/>
        <v>118.24979088348738</v>
      </c>
      <c r="J203" s="14">
        <f t="shared" si="41"/>
        <v>53207357.609999955</v>
      </c>
      <c r="K203" s="25">
        <f t="shared" si="42"/>
        <v>126.42319889438589</v>
      </c>
      <c r="L203" s="14">
        <f t="shared" si="43"/>
        <v>72056439.579999924</v>
      </c>
      <c r="M203" s="25">
        <f t="shared" si="44"/>
        <v>98.273881612895408</v>
      </c>
      <c r="N203" s="14">
        <f t="shared" si="45"/>
        <v>-6055453.1600000858</v>
      </c>
    </row>
    <row r="204" spans="1:14" s="35" customFormat="1" ht="38.25" outlineLevel="1">
      <c r="A204" s="28" t="s">
        <v>263</v>
      </c>
      <c r="B204" s="29" t="s">
        <v>264</v>
      </c>
      <c r="C204" s="30">
        <f>C205+C212+C228+C250</f>
        <v>291541592.14999998</v>
      </c>
      <c r="D204" s="30">
        <f t="shared" ref="D204:F204" si="48">D205+D212+D228+D250</f>
        <v>272701423.73000002</v>
      </c>
      <c r="E204" s="30">
        <f t="shared" si="48"/>
        <v>350429598.47000003</v>
      </c>
      <c r="F204" s="30">
        <f t="shared" si="48"/>
        <v>348132515.13999999</v>
      </c>
      <c r="G204" s="32">
        <f t="shared" si="39"/>
        <v>84.479911825493843</v>
      </c>
      <c r="H204" s="30" t="s">
        <v>379</v>
      </c>
      <c r="I204" s="32">
        <f t="shared" si="40"/>
        <v>119.41092609554099</v>
      </c>
      <c r="J204" s="34">
        <f t="shared" si="41"/>
        <v>56590922.99000001</v>
      </c>
      <c r="K204" s="32">
        <f t="shared" si="42"/>
        <v>127.6606885208945</v>
      </c>
      <c r="L204" s="34">
        <f t="shared" si="43"/>
        <v>75431091.409999967</v>
      </c>
      <c r="M204" s="32">
        <f t="shared" si="44"/>
        <v>99.344495059769699</v>
      </c>
      <c r="N204" s="34">
        <f t="shared" si="45"/>
        <v>-2297083.3300000429</v>
      </c>
    </row>
    <row r="205" spans="1:14" s="35" customFormat="1" ht="25.5" outlineLevel="2" collapsed="1">
      <c r="A205" s="28" t="s">
        <v>265</v>
      </c>
      <c r="B205" s="29" t="s">
        <v>266</v>
      </c>
      <c r="C205" s="30">
        <v>103359200</v>
      </c>
      <c r="D205" s="30">
        <v>104110700</v>
      </c>
      <c r="E205" s="30">
        <v>104750700</v>
      </c>
      <c r="F205" s="30">
        <v>104749100</v>
      </c>
      <c r="G205" s="32">
        <f t="shared" si="39"/>
        <v>25.419041160924515</v>
      </c>
      <c r="H205" s="30" t="s">
        <v>379</v>
      </c>
      <c r="I205" s="32">
        <f t="shared" si="40"/>
        <v>101.34472790037074</v>
      </c>
      <c r="J205" s="34">
        <f t="shared" si="41"/>
        <v>1389900</v>
      </c>
      <c r="K205" s="32">
        <f t="shared" si="42"/>
        <v>100.61319345658035</v>
      </c>
      <c r="L205" s="34">
        <f t="shared" si="43"/>
        <v>638400</v>
      </c>
      <c r="M205" s="32">
        <f t="shared" si="44"/>
        <v>99.998472563906489</v>
      </c>
      <c r="N205" s="34">
        <f t="shared" si="45"/>
        <v>-1600</v>
      </c>
    </row>
    <row r="206" spans="1:14" s="35" customFormat="1" ht="25.5" hidden="1" outlineLevel="3">
      <c r="A206" s="28" t="s">
        <v>267</v>
      </c>
      <c r="B206" s="29" t="s">
        <v>268</v>
      </c>
      <c r="C206" s="30"/>
      <c r="D206" s="30">
        <v>104110700</v>
      </c>
      <c r="E206" s="30">
        <v>104110700</v>
      </c>
      <c r="F206" s="30">
        <v>104109100</v>
      </c>
      <c r="G206" s="32">
        <f t="shared" si="39"/>
        <v>25.263734944995299</v>
      </c>
      <c r="H206" s="30"/>
      <c r="I206" s="32" t="e">
        <f t="shared" si="40"/>
        <v>#DIV/0!</v>
      </c>
      <c r="J206" s="34">
        <f t="shared" si="41"/>
        <v>104109100</v>
      </c>
      <c r="K206" s="32">
        <f t="shared" si="42"/>
        <v>99.998463174294287</v>
      </c>
      <c r="L206" s="34">
        <f t="shared" si="43"/>
        <v>-1600</v>
      </c>
      <c r="M206" s="32">
        <f t="shared" si="44"/>
        <v>99.998463174294287</v>
      </c>
      <c r="N206" s="34">
        <f t="shared" si="45"/>
        <v>-1600</v>
      </c>
    </row>
    <row r="207" spans="1:14" s="35" customFormat="1" ht="25.5" hidden="1" outlineLevel="4">
      <c r="A207" s="28" t="s">
        <v>269</v>
      </c>
      <c r="B207" s="29" t="s">
        <v>270</v>
      </c>
      <c r="C207" s="30"/>
      <c r="D207" s="30">
        <v>104110700</v>
      </c>
      <c r="E207" s="30">
        <v>104110700</v>
      </c>
      <c r="F207" s="30">
        <v>104109100</v>
      </c>
      <c r="G207" s="32">
        <f t="shared" si="39"/>
        <v>25.263734944995299</v>
      </c>
      <c r="H207" s="30"/>
      <c r="I207" s="32" t="e">
        <f t="shared" si="40"/>
        <v>#DIV/0!</v>
      </c>
      <c r="J207" s="34">
        <f t="shared" si="41"/>
        <v>104109100</v>
      </c>
      <c r="K207" s="32">
        <f t="shared" si="42"/>
        <v>99.998463174294287</v>
      </c>
      <c r="L207" s="34">
        <f t="shared" si="43"/>
        <v>-1600</v>
      </c>
      <c r="M207" s="32">
        <f t="shared" si="44"/>
        <v>99.998463174294287</v>
      </c>
      <c r="N207" s="34">
        <f t="shared" si="45"/>
        <v>-1600</v>
      </c>
    </row>
    <row r="208" spans="1:14" s="35" customFormat="1" ht="25.5" hidden="1" outlineLevel="7">
      <c r="A208" s="28" t="s">
        <v>269</v>
      </c>
      <c r="B208" s="29" t="s">
        <v>270</v>
      </c>
      <c r="C208" s="30"/>
      <c r="D208" s="30">
        <v>104110700</v>
      </c>
      <c r="E208" s="30">
        <v>104110700</v>
      </c>
      <c r="F208" s="30">
        <v>104109100</v>
      </c>
      <c r="G208" s="32">
        <f t="shared" si="39"/>
        <v>25.263734944995299</v>
      </c>
      <c r="H208" s="30"/>
      <c r="I208" s="32" t="e">
        <f t="shared" si="40"/>
        <v>#DIV/0!</v>
      </c>
      <c r="J208" s="34">
        <f t="shared" si="41"/>
        <v>104109100</v>
      </c>
      <c r="K208" s="32">
        <f t="shared" si="42"/>
        <v>99.998463174294287</v>
      </c>
      <c r="L208" s="34">
        <f t="shared" si="43"/>
        <v>-1600</v>
      </c>
      <c r="M208" s="32">
        <f t="shared" si="44"/>
        <v>99.998463174294287</v>
      </c>
      <c r="N208" s="34">
        <f t="shared" si="45"/>
        <v>-1600</v>
      </c>
    </row>
    <row r="209" spans="1:14" s="35" customFormat="1" ht="25.5" hidden="1" outlineLevel="3">
      <c r="A209" s="28" t="s">
        <v>271</v>
      </c>
      <c r="B209" s="29" t="s">
        <v>272</v>
      </c>
      <c r="C209" s="30"/>
      <c r="D209" s="30">
        <v>0</v>
      </c>
      <c r="E209" s="30">
        <v>640000</v>
      </c>
      <c r="F209" s="30">
        <v>640000</v>
      </c>
      <c r="G209" s="32">
        <f t="shared" si="39"/>
        <v>0.15530621592922222</v>
      </c>
      <c r="H209" s="30"/>
      <c r="I209" s="32" t="e">
        <f t="shared" si="40"/>
        <v>#DIV/0!</v>
      </c>
      <c r="J209" s="34">
        <f t="shared" si="41"/>
        <v>640000</v>
      </c>
      <c r="K209" s="32" t="e">
        <f t="shared" si="42"/>
        <v>#DIV/0!</v>
      </c>
      <c r="L209" s="34">
        <f t="shared" si="43"/>
        <v>640000</v>
      </c>
      <c r="M209" s="32">
        <f t="shared" si="44"/>
        <v>100</v>
      </c>
      <c r="N209" s="34">
        <f t="shared" si="45"/>
        <v>0</v>
      </c>
    </row>
    <row r="210" spans="1:14" s="35" customFormat="1" ht="38.25" hidden="1" outlineLevel="4">
      <c r="A210" s="28" t="s">
        <v>273</v>
      </c>
      <c r="B210" s="29" t="s">
        <v>274</v>
      </c>
      <c r="C210" s="30"/>
      <c r="D210" s="30">
        <v>0</v>
      </c>
      <c r="E210" s="30">
        <v>640000</v>
      </c>
      <c r="F210" s="30">
        <v>640000</v>
      </c>
      <c r="G210" s="32">
        <f t="shared" si="39"/>
        <v>0.15530621592922222</v>
      </c>
      <c r="H210" s="30"/>
      <c r="I210" s="32" t="e">
        <f t="shared" si="40"/>
        <v>#DIV/0!</v>
      </c>
      <c r="J210" s="34">
        <f t="shared" si="41"/>
        <v>640000</v>
      </c>
      <c r="K210" s="32" t="e">
        <f t="shared" si="42"/>
        <v>#DIV/0!</v>
      </c>
      <c r="L210" s="34">
        <f t="shared" si="43"/>
        <v>640000</v>
      </c>
      <c r="M210" s="32">
        <f t="shared" si="44"/>
        <v>100</v>
      </c>
      <c r="N210" s="34">
        <f t="shared" si="45"/>
        <v>0</v>
      </c>
    </row>
    <row r="211" spans="1:14" s="35" customFormat="1" ht="38.25" hidden="1" outlineLevel="7">
      <c r="A211" s="28" t="s">
        <v>273</v>
      </c>
      <c r="B211" s="29" t="s">
        <v>274</v>
      </c>
      <c r="C211" s="30"/>
      <c r="D211" s="30">
        <v>0</v>
      </c>
      <c r="E211" s="30">
        <v>640000</v>
      </c>
      <c r="F211" s="30">
        <v>640000</v>
      </c>
      <c r="G211" s="32">
        <f t="shared" si="39"/>
        <v>0.15530621592922222</v>
      </c>
      <c r="H211" s="30"/>
      <c r="I211" s="32" t="e">
        <f t="shared" si="40"/>
        <v>#DIV/0!</v>
      </c>
      <c r="J211" s="34">
        <f t="shared" si="41"/>
        <v>640000</v>
      </c>
      <c r="K211" s="32" t="e">
        <f t="shared" si="42"/>
        <v>#DIV/0!</v>
      </c>
      <c r="L211" s="34">
        <f t="shared" si="43"/>
        <v>640000</v>
      </c>
      <c r="M211" s="32">
        <f t="shared" si="44"/>
        <v>100</v>
      </c>
      <c r="N211" s="34">
        <f t="shared" si="45"/>
        <v>0</v>
      </c>
    </row>
    <row r="212" spans="1:14" s="35" customFormat="1" ht="26.25" customHeight="1" outlineLevel="2" collapsed="1">
      <c r="A212" s="28" t="s">
        <v>275</v>
      </c>
      <c r="B212" s="29" t="s">
        <v>276</v>
      </c>
      <c r="C212" s="30">
        <v>23739788.399999999</v>
      </c>
      <c r="D212" s="30">
        <v>7611600</v>
      </c>
      <c r="E212" s="30">
        <v>58928007.82</v>
      </c>
      <c r="F212" s="30">
        <v>57545781.579999998</v>
      </c>
      <c r="G212" s="32">
        <f t="shared" si="39"/>
        <v>13.964402468561465</v>
      </c>
      <c r="H212" s="30" t="s">
        <v>379</v>
      </c>
      <c r="I212" s="32">
        <f t="shared" si="40"/>
        <v>242.40225148763329</v>
      </c>
      <c r="J212" s="34">
        <f t="shared" si="41"/>
        <v>33805993.18</v>
      </c>
      <c r="K212" s="32">
        <f t="shared" si="42"/>
        <v>756.02740002102053</v>
      </c>
      <c r="L212" s="34">
        <f t="shared" si="43"/>
        <v>49934181.579999998</v>
      </c>
      <c r="M212" s="32">
        <f t="shared" si="44"/>
        <v>97.654381522243014</v>
      </c>
      <c r="N212" s="34">
        <f t="shared" si="45"/>
        <v>-1382226.2400000021</v>
      </c>
    </row>
    <row r="213" spans="1:14" s="35" customFormat="1" ht="51" hidden="1" outlineLevel="3">
      <c r="A213" s="28" t="s">
        <v>277</v>
      </c>
      <c r="B213" s="29" t="s">
        <v>278</v>
      </c>
      <c r="C213" s="30"/>
      <c r="D213" s="30">
        <v>0</v>
      </c>
      <c r="E213" s="30">
        <v>12885581.77</v>
      </c>
      <c r="F213" s="30">
        <v>11504325.630000001</v>
      </c>
      <c r="G213" s="32">
        <f t="shared" si="39"/>
        <v>2.7917082506451023</v>
      </c>
      <c r="H213" s="30"/>
      <c r="I213" s="32" t="e">
        <f t="shared" si="40"/>
        <v>#DIV/0!</v>
      </c>
      <c r="J213" s="34">
        <f t="shared" si="41"/>
        <v>11504325.630000001</v>
      </c>
      <c r="K213" s="32" t="e">
        <f t="shared" si="42"/>
        <v>#DIV/0!</v>
      </c>
      <c r="L213" s="34">
        <f t="shared" si="43"/>
        <v>11504325.630000001</v>
      </c>
      <c r="M213" s="32">
        <f t="shared" si="44"/>
        <v>89.280607079644497</v>
      </c>
      <c r="N213" s="34">
        <f t="shared" si="45"/>
        <v>-1381256.1399999987</v>
      </c>
    </row>
    <row r="214" spans="1:14" s="35" customFormat="1" ht="38.25" hidden="1" outlineLevel="4">
      <c r="A214" s="28" t="s">
        <v>279</v>
      </c>
      <c r="B214" s="29" t="s">
        <v>280</v>
      </c>
      <c r="C214" s="30"/>
      <c r="D214" s="30">
        <v>0</v>
      </c>
      <c r="E214" s="30">
        <v>12885581.77</v>
      </c>
      <c r="F214" s="30">
        <v>11504325.630000001</v>
      </c>
      <c r="G214" s="32">
        <f t="shared" si="39"/>
        <v>2.7917082506451023</v>
      </c>
      <c r="H214" s="30"/>
      <c r="I214" s="32" t="e">
        <f t="shared" si="40"/>
        <v>#DIV/0!</v>
      </c>
      <c r="J214" s="34">
        <f t="shared" si="41"/>
        <v>11504325.630000001</v>
      </c>
      <c r="K214" s="32" t="e">
        <f t="shared" si="42"/>
        <v>#DIV/0!</v>
      </c>
      <c r="L214" s="34">
        <f t="shared" si="43"/>
        <v>11504325.630000001</v>
      </c>
      <c r="M214" s="32">
        <f t="shared" si="44"/>
        <v>89.280607079644497</v>
      </c>
      <c r="N214" s="34">
        <f t="shared" si="45"/>
        <v>-1381256.1399999987</v>
      </c>
    </row>
    <row r="215" spans="1:14" s="35" customFormat="1" ht="38.25" hidden="1" outlineLevel="7">
      <c r="A215" s="28" t="s">
        <v>279</v>
      </c>
      <c r="B215" s="29" t="s">
        <v>280</v>
      </c>
      <c r="C215" s="30"/>
      <c r="D215" s="30">
        <v>0</v>
      </c>
      <c r="E215" s="30">
        <v>12885581.77</v>
      </c>
      <c r="F215" s="30">
        <v>11504325.630000001</v>
      </c>
      <c r="G215" s="32">
        <f t="shared" si="39"/>
        <v>2.7917082506451023</v>
      </c>
      <c r="H215" s="30"/>
      <c r="I215" s="32" t="e">
        <f t="shared" si="40"/>
        <v>#DIV/0!</v>
      </c>
      <c r="J215" s="34">
        <f t="shared" si="41"/>
        <v>11504325.630000001</v>
      </c>
      <c r="K215" s="32" t="e">
        <f t="shared" si="42"/>
        <v>#DIV/0!</v>
      </c>
      <c r="L215" s="34">
        <f t="shared" si="43"/>
        <v>11504325.630000001</v>
      </c>
      <c r="M215" s="32">
        <f t="shared" si="44"/>
        <v>89.280607079644497</v>
      </c>
      <c r="N215" s="34">
        <f t="shared" si="45"/>
        <v>-1381256.1399999987</v>
      </c>
    </row>
    <row r="216" spans="1:14" s="35" customFormat="1" ht="51" hidden="1" outlineLevel="3">
      <c r="A216" s="28" t="s">
        <v>281</v>
      </c>
      <c r="B216" s="29" t="s">
        <v>282</v>
      </c>
      <c r="C216" s="30"/>
      <c r="D216" s="30">
        <v>0</v>
      </c>
      <c r="E216" s="30">
        <v>1000000</v>
      </c>
      <c r="F216" s="30">
        <v>1000000</v>
      </c>
      <c r="G216" s="32">
        <f t="shared" si="39"/>
        <v>0.24266596238940974</v>
      </c>
      <c r="H216" s="30"/>
      <c r="I216" s="32" t="e">
        <f t="shared" si="40"/>
        <v>#DIV/0!</v>
      </c>
      <c r="J216" s="34">
        <f t="shared" si="41"/>
        <v>1000000</v>
      </c>
      <c r="K216" s="32" t="e">
        <f t="shared" si="42"/>
        <v>#DIV/0!</v>
      </c>
      <c r="L216" s="34">
        <f t="shared" si="43"/>
        <v>1000000</v>
      </c>
      <c r="M216" s="32">
        <f t="shared" si="44"/>
        <v>100</v>
      </c>
      <c r="N216" s="34">
        <f t="shared" si="45"/>
        <v>0</v>
      </c>
    </row>
    <row r="217" spans="1:14" s="35" customFormat="1" ht="63.75" hidden="1" outlineLevel="4">
      <c r="A217" s="28" t="s">
        <v>283</v>
      </c>
      <c r="B217" s="29" t="s">
        <v>284</v>
      </c>
      <c r="C217" s="30"/>
      <c r="D217" s="30">
        <v>0</v>
      </c>
      <c r="E217" s="30">
        <v>1000000</v>
      </c>
      <c r="F217" s="30">
        <v>1000000</v>
      </c>
      <c r="G217" s="32">
        <f t="shared" si="39"/>
        <v>0.24266596238940974</v>
      </c>
      <c r="H217" s="30"/>
      <c r="I217" s="32" t="e">
        <f t="shared" si="40"/>
        <v>#DIV/0!</v>
      </c>
      <c r="J217" s="34">
        <f t="shared" si="41"/>
        <v>1000000</v>
      </c>
      <c r="K217" s="32" t="e">
        <f t="shared" si="42"/>
        <v>#DIV/0!</v>
      </c>
      <c r="L217" s="34">
        <f t="shared" si="43"/>
        <v>1000000</v>
      </c>
      <c r="M217" s="32">
        <f t="shared" si="44"/>
        <v>100</v>
      </c>
      <c r="N217" s="34">
        <f t="shared" si="45"/>
        <v>0</v>
      </c>
    </row>
    <row r="218" spans="1:14" s="35" customFormat="1" ht="63.75" hidden="1" outlineLevel="7">
      <c r="A218" s="28" t="s">
        <v>283</v>
      </c>
      <c r="B218" s="29" t="s">
        <v>284</v>
      </c>
      <c r="C218" s="30"/>
      <c r="D218" s="30">
        <v>0</v>
      </c>
      <c r="E218" s="30">
        <v>1000000</v>
      </c>
      <c r="F218" s="30">
        <v>1000000</v>
      </c>
      <c r="G218" s="32">
        <f t="shared" si="39"/>
        <v>0.24266596238940974</v>
      </c>
      <c r="H218" s="30"/>
      <c r="I218" s="32" t="e">
        <f t="shared" si="40"/>
        <v>#DIV/0!</v>
      </c>
      <c r="J218" s="34">
        <f t="shared" si="41"/>
        <v>1000000</v>
      </c>
      <c r="K218" s="32" t="e">
        <f t="shared" si="42"/>
        <v>#DIV/0!</v>
      </c>
      <c r="L218" s="34">
        <f t="shared" si="43"/>
        <v>1000000</v>
      </c>
      <c r="M218" s="32">
        <f t="shared" si="44"/>
        <v>100</v>
      </c>
      <c r="N218" s="34">
        <f t="shared" si="45"/>
        <v>0</v>
      </c>
    </row>
    <row r="219" spans="1:14" s="35" customFormat="1" ht="63.75" hidden="1" outlineLevel="3">
      <c r="A219" s="28" t="s">
        <v>285</v>
      </c>
      <c r="B219" s="29" t="s">
        <v>286</v>
      </c>
      <c r="C219" s="30"/>
      <c r="D219" s="30">
        <v>0</v>
      </c>
      <c r="E219" s="30">
        <v>3279630.9</v>
      </c>
      <c r="F219" s="30">
        <v>3279630.9</v>
      </c>
      <c r="G219" s="32">
        <f t="shared" si="39"/>
        <v>0.79585478863054593</v>
      </c>
      <c r="H219" s="30"/>
      <c r="I219" s="32" t="e">
        <f t="shared" si="40"/>
        <v>#DIV/0!</v>
      </c>
      <c r="J219" s="34">
        <f t="shared" si="41"/>
        <v>3279630.9</v>
      </c>
      <c r="K219" s="32" t="e">
        <f t="shared" si="42"/>
        <v>#DIV/0!</v>
      </c>
      <c r="L219" s="34">
        <f t="shared" si="43"/>
        <v>3279630.9</v>
      </c>
      <c r="M219" s="32">
        <f t="shared" si="44"/>
        <v>100</v>
      </c>
      <c r="N219" s="34">
        <f t="shared" si="45"/>
        <v>0</v>
      </c>
    </row>
    <row r="220" spans="1:14" s="35" customFormat="1" ht="63.75" hidden="1" outlineLevel="4">
      <c r="A220" s="28" t="s">
        <v>287</v>
      </c>
      <c r="B220" s="29" t="s">
        <v>288</v>
      </c>
      <c r="C220" s="30"/>
      <c r="D220" s="30">
        <v>0</v>
      </c>
      <c r="E220" s="30">
        <v>3279630.9</v>
      </c>
      <c r="F220" s="30">
        <v>3279630.9</v>
      </c>
      <c r="G220" s="32">
        <f t="shared" si="39"/>
        <v>0.79585478863054593</v>
      </c>
      <c r="H220" s="30"/>
      <c r="I220" s="32" t="e">
        <f t="shared" si="40"/>
        <v>#DIV/0!</v>
      </c>
      <c r="J220" s="34">
        <f t="shared" si="41"/>
        <v>3279630.9</v>
      </c>
      <c r="K220" s="32" t="e">
        <f t="shared" si="42"/>
        <v>#DIV/0!</v>
      </c>
      <c r="L220" s="34">
        <f t="shared" si="43"/>
        <v>3279630.9</v>
      </c>
      <c r="M220" s="32">
        <f t="shared" si="44"/>
        <v>100</v>
      </c>
      <c r="N220" s="34">
        <f t="shared" si="45"/>
        <v>0</v>
      </c>
    </row>
    <row r="221" spans="1:14" s="35" customFormat="1" ht="63.75" hidden="1" outlineLevel="7">
      <c r="A221" s="28" t="s">
        <v>287</v>
      </c>
      <c r="B221" s="29" t="s">
        <v>288</v>
      </c>
      <c r="C221" s="30"/>
      <c r="D221" s="30">
        <v>0</v>
      </c>
      <c r="E221" s="30">
        <v>3279630.9</v>
      </c>
      <c r="F221" s="30">
        <v>3279630.9</v>
      </c>
      <c r="G221" s="32">
        <f t="shared" si="39"/>
        <v>0.79585478863054593</v>
      </c>
      <c r="H221" s="30"/>
      <c r="I221" s="32" t="e">
        <f t="shared" si="40"/>
        <v>#DIV/0!</v>
      </c>
      <c r="J221" s="34">
        <f t="shared" si="41"/>
        <v>3279630.9</v>
      </c>
      <c r="K221" s="32" t="e">
        <f t="shared" si="42"/>
        <v>#DIV/0!</v>
      </c>
      <c r="L221" s="34">
        <f t="shared" si="43"/>
        <v>3279630.9</v>
      </c>
      <c r="M221" s="32">
        <f t="shared" si="44"/>
        <v>100</v>
      </c>
      <c r="N221" s="34">
        <f t="shared" si="45"/>
        <v>0</v>
      </c>
    </row>
    <row r="222" spans="1:14" s="35" customFormat="1" ht="38.25" hidden="1" outlineLevel="3">
      <c r="A222" s="28" t="s">
        <v>289</v>
      </c>
      <c r="B222" s="29" t="s">
        <v>290</v>
      </c>
      <c r="C222" s="30"/>
      <c r="D222" s="30">
        <v>0</v>
      </c>
      <c r="E222" s="30">
        <v>1161095.78</v>
      </c>
      <c r="F222" s="30">
        <v>1161095.78</v>
      </c>
      <c r="G222" s="32">
        <f t="shared" si="39"/>
        <v>0.28175842487998232</v>
      </c>
      <c r="H222" s="30"/>
      <c r="I222" s="32" t="e">
        <f t="shared" si="40"/>
        <v>#DIV/0!</v>
      </c>
      <c r="J222" s="34">
        <f t="shared" si="41"/>
        <v>1161095.78</v>
      </c>
      <c r="K222" s="32" t="e">
        <f t="shared" si="42"/>
        <v>#DIV/0!</v>
      </c>
      <c r="L222" s="34">
        <f t="shared" si="43"/>
        <v>1161095.78</v>
      </c>
      <c r="M222" s="32">
        <f t="shared" si="44"/>
        <v>100</v>
      </c>
      <c r="N222" s="34">
        <f t="shared" si="45"/>
        <v>0</v>
      </c>
    </row>
    <row r="223" spans="1:14" s="35" customFormat="1" ht="38.25" hidden="1" outlineLevel="4">
      <c r="A223" s="28" t="s">
        <v>291</v>
      </c>
      <c r="B223" s="29" t="s">
        <v>292</v>
      </c>
      <c r="C223" s="30"/>
      <c r="D223" s="30">
        <v>0</v>
      </c>
      <c r="E223" s="30">
        <v>1161095.78</v>
      </c>
      <c r="F223" s="30">
        <v>1161095.78</v>
      </c>
      <c r="G223" s="32">
        <f t="shared" si="39"/>
        <v>0.28175842487998232</v>
      </c>
      <c r="H223" s="30"/>
      <c r="I223" s="32" t="e">
        <f t="shared" si="40"/>
        <v>#DIV/0!</v>
      </c>
      <c r="J223" s="34">
        <f t="shared" si="41"/>
        <v>1161095.78</v>
      </c>
      <c r="K223" s="32" t="e">
        <f t="shared" si="42"/>
        <v>#DIV/0!</v>
      </c>
      <c r="L223" s="34">
        <f t="shared" si="43"/>
        <v>1161095.78</v>
      </c>
      <c r="M223" s="32">
        <f t="shared" si="44"/>
        <v>100</v>
      </c>
      <c r="N223" s="34">
        <f t="shared" si="45"/>
        <v>0</v>
      </c>
    </row>
    <row r="224" spans="1:14" s="35" customFormat="1" ht="38.25" hidden="1" outlineLevel="7">
      <c r="A224" s="28" t="s">
        <v>291</v>
      </c>
      <c r="B224" s="29" t="s">
        <v>292</v>
      </c>
      <c r="C224" s="30"/>
      <c r="D224" s="30">
        <v>0</v>
      </c>
      <c r="E224" s="30">
        <v>1161095.78</v>
      </c>
      <c r="F224" s="30">
        <v>1161095.78</v>
      </c>
      <c r="G224" s="32">
        <f t="shared" si="39"/>
        <v>0.28175842487998232</v>
      </c>
      <c r="H224" s="30"/>
      <c r="I224" s="32" t="e">
        <f t="shared" si="40"/>
        <v>#DIV/0!</v>
      </c>
      <c r="J224" s="34">
        <f t="shared" si="41"/>
        <v>1161095.78</v>
      </c>
      <c r="K224" s="32" t="e">
        <f t="shared" si="42"/>
        <v>#DIV/0!</v>
      </c>
      <c r="L224" s="34">
        <f t="shared" si="43"/>
        <v>1161095.78</v>
      </c>
      <c r="M224" s="32">
        <f t="shared" si="44"/>
        <v>100</v>
      </c>
      <c r="N224" s="34">
        <f t="shared" si="45"/>
        <v>0</v>
      </c>
    </row>
    <row r="225" spans="1:14" s="35" customFormat="1" hidden="1" outlineLevel="3">
      <c r="A225" s="28" t="s">
        <v>293</v>
      </c>
      <c r="B225" s="29" t="s">
        <v>294</v>
      </c>
      <c r="C225" s="30"/>
      <c r="D225" s="30">
        <v>7611600</v>
      </c>
      <c r="E225" s="30">
        <v>40601699.369999997</v>
      </c>
      <c r="F225" s="30">
        <v>40600729.270000003</v>
      </c>
      <c r="G225" s="32">
        <f t="shared" si="39"/>
        <v>9.8524150420164265</v>
      </c>
      <c r="H225" s="30"/>
      <c r="I225" s="32" t="e">
        <f t="shared" si="40"/>
        <v>#DIV/0!</v>
      </c>
      <c r="J225" s="34">
        <f t="shared" si="41"/>
        <v>40600729.270000003</v>
      </c>
      <c r="K225" s="32">
        <f t="shared" si="42"/>
        <v>533.40597601030004</v>
      </c>
      <c r="L225" s="34">
        <f t="shared" si="43"/>
        <v>32989129.270000003</v>
      </c>
      <c r="M225" s="32">
        <f t="shared" si="44"/>
        <v>99.997610691140892</v>
      </c>
      <c r="N225" s="34">
        <f t="shared" si="45"/>
        <v>-970.09999999403954</v>
      </c>
    </row>
    <row r="226" spans="1:14" s="35" customFormat="1" ht="25.5" hidden="1" outlineLevel="4">
      <c r="A226" s="28" t="s">
        <v>295</v>
      </c>
      <c r="B226" s="29" t="s">
        <v>296</v>
      </c>
      <c r="C226" s="30"/>
      <c r="D226" s="30">
        <v>7611600</v>
      </c>
      <c r="E226" s="30">
        <v>40601699.369999997</v>
      </c>
      <c r="F226" s="30">
        <v>40600729.270000003</v>
      </c>
      <c r="G226" s="32">
        <f t="shared" si="39"/>
        <v>9.8524150420164265</v>
      </c>
      <c r="H226" s="30"/>
      <c r="I226" s="32" t="e">
        <f t="shared" si="40"/>
        <v>#DIV/0!</v>
      </c>
      <c r="J226" s="34">
        <f t="shared" si="41"/>
        <v>40600729.270000003</v>
      </c>
      <c r="K226" s="32">
        <f t="shared" si="42"/>
        <v>533.40597601030004</v>
      </c>
      <c r="L226" s="34">
        <f t="shared" si="43"/>
        <v>32989129.270000003</v>
      </c>
      <c r="M226" s="32">
        <f t="shared" si="44"/>
        <v>99.997610691140892</v>
      </c>
      <c r="N226" s="34">
        <f t="shared" si="45"/>
        <v>-970.09999999403954</v>
      </c>
    </row>
    <row r="227" spans="1:14" s="35" customFormat="1" ht="25.5" hidden="1" outlineLevel="7">
      <c r="A227" s="28" t="s">
        <v>295</v>
      </c>
      <c r="B227" s="29" t="s">
        <v>296</v>
      </c>
      <c r="C227" s="30"/>
      <c r="D227" s="30">
        <v>7611600</v>
      </c>
      <c r="E227" s="30">
        <v>40601699.369999997</v>
      </c>
      <c r="F227" s="30">
        <v>40600729.270000003</v>
      </c>
      <c r="G227" s="32">
        <f t="shared" si="39"/>
        <v>9.8524150420164265</v>
      </c>
      <c r="H227" s="30"/>
      <c r="I227" s="32" t="e">
        <f t="shared" si="40"/>
        <v>#DIV/0!</v>
      </c>
      <c r="J227" s="34">
        <f t="shared" si="41"/>
        <v>40600729.270000003</v>
      </c>
      <c r="K227" s="32">
        <f t="shared" si="42"/>
        <v>533.40597601030004</v>
      </c>
      <c r="L227" s="34">
        <f t="shared" si="43"/>
        <v>32989129.270000003</v>
      </c>
      <c r="M227" s="32">
        <f t="shared" si="44"/>
        <v>99.997610691140892</v>
      </c>
      <c r="N227" s="34">
        <f t="shared" si="45"/>
        <v>-970.09999999403954</v>
      </c>
    </row>
    <row r="228" spans="1:14" s="35" customFormat="1" ht="25.5" outlineLevel="2" collapsed="1">
      <c r="A228" s="28" t="s">
        <v>297</v>
      </c>
      <c r="B228" s="29" t="s">
        <v>298</v>
      </c>
      <c r="C228" s="30">
        <v>146576512.78</v>
      </c>
      <c r="D228" s="30">
        <v>156872000</v>
      </c>
      <c r="E228" s="30">
        <v>173245322.91999999</v>
      </c>
      <c r="F228" s="30">
        <v>172702478.83000001</v>
      </c>
      <c r="G228" s="32">
        <f t="shared" si="39"/>
        <v>41.909013232318607</v>
      </c>
      <c r="H228" s="30" t="s">
        <v>379</v>
      </c>
      <c r="I228" s="32">
        <f t="shared" si="40"/>
        <v>117.8241148970525</v>
      </c>
      <c r="J228" s="34">
        <f t="shared" si="41"/>
        <v>26125966.050000012</v>
      </c>
      <c r="K228" s="32">
        <f t="shared" si="42"/>
        <v>110.09133486536795</v>
      </c>
      <c r="L228" s="34">
        <f t="shared" si="43"/>
        <v>15830478.830000013</v>
      </c>
      <c r="M228" s="32">
        <f t="shared" si="44"/>
        <v>99.686661618997562</v>
      </c>
      <c r="N228" s="34">
        <f t="shared" si="45"/>
        <v>-542844.08999997377</v>
      </c>
    </row>
    <row r="229" spans="1:14" s="35" customFormat="1" ht="38.25" hidden="1" outlineLevel="3">
      <c r="A229" s="28" t="s">
        <v>299</v>
      </c>
      <c r="B229" s="29" t="s">
        <v>300</v>
      </c>
      <c r="C229" s="30"/>
      <c r="D229" s="30">
        <v>142923900</v>
      </c>
      <c r="E229" s="30">
        <v>158162500</v>
      </c>
      <c r="F229" s="30">
        <v>157738600</v>
      </c>
      <c r="G229" s="32">
        <f t="shared" si="39"/>
        <v>38.277789174958144</v>
      </c>
      <c r="H229" s="30"/>
      <c r="I229" s="32" t="e">
        <f t="shared" si="40"/>
        <v>#DIV/0!</v>
      </c>
      <c r="J229" s="34">
        <f t="shared" si="41"/>
        <v>157738600</v>
      </c>
      <c r="K229" s="32">
        <f t="shared" si="42"/>
        <v>110.36544622697812</v>
      </c>
      <c r="L229" s="34">
        <f t="shared" si="43"/>
        <v>14814700</v>
      </c>
      <c r="M229" s="32">
        <f t="shared" si="44"/>
        <v>99.731984509602469</v>
      </c>
      <c r="N229" s="34">
        <f t="shared" si="45"/>
        <v>-423900</v>
      </c>
    </row>
    <row r="230" spans="1:14" s="35" customFormat="1" ht="38.25" hidden="1" outlineLevel="4">
      <c r="A230" s="28" t="s">
        <v>301</v>
      </c>
      <c r="B230" s="29" t="s">
        <v>302</v>
      </c>
      <c r="C230" s="30"/>
      <c r="D230" s="30">
        <v>142923900</v>
      </c>
      <c r="E230" s="30">
        <v>158162500</v>
      </c>
      <c r="F230" s="30">
        <v>157738600</v>
      </c>
      <c r="G230" s="32">
        <f t="shared" si="39"/>
        <v>38.277789174958144</v>
      </c>
      <c r="H230" s="30"/>
      <c r="I230" s="32" t="e">
        <f t="shared" si="40"/>
        <v>#DIV/0!</v>
      </c>
      <c r="J230" s="34">
        <f t="shared" si="41"/>
        <v>157738600</v>
      </c>
      <c r="K230" s="32">
        <f t="shared" si="42"/>
        <v>110.36544622697812</v>
      </c>
      <c r="L230" s="34">
        <f t="shared" si="43"/>
        <v>14814700</v>
      </c>
      <c r="M230" s="32">
        <f t="shared" si="44"/>
        <v>99.731984509602469</v>
      </c>
      <c r="N230" s="34">
        <f t="shared" si="45"/>
        <v>-423900</v>
      </c>
    </row>
    <row r="231" spans="1:14" s="35" customFormat="1" ht="38.25" hidden="1" outlineLevel="7">
      <c r="A231" s="28" t="s">
        <v>301</v>
      </c>
      <c r="B231" s="29" t="s">
        <v>302</v>
      </c>
      <c r="C231" s="30"/>
      <c r="D231" s="30">
        <v>142923900</v>
      </c>
      <c r="E231" s="30">
        <v>158162500</v>
      </c>
      <c r="F231" s="30">
        <v>157738600</v>
      </c>
      <c r="G231" s="32">
        <f t="shared" si="39"/>
        <v>38.277789174958144</v>
      </c>
      <c r="H231" s="30"/>
      <c r="I231" s="32" t="e">
        <f t="shared" si="40"/>
        <v>#DIV/0!</v>
      </c>
      <c r="J231" s="34">
        <f t="shared" si="41"/>
        <v>157738600</v>
      </c>
      <c r="K231" s="32">
        <f t="shared" si="42"/>
        <v>110.36544622697812</v>
      </c>
      <c r="L231" s="34">
        <f t="shared" si="43"/>
        <v>14814700</v>
      </c>
      <c r="M231" s="32">
        <f t="shared" si="44"/>
        <v>99.731984509602469</v>
      </c>
      <c r="N231" s="34">
        <f t="shared" si="45"/>
        <v>-423900</v>
      </c>
    </row>
    <row r="232" spans="1:14" s="35" customFormat="1" ht="76.5" hidden="1" outlineLevel="3">
      <c r="A232" s="28" t="s">
        <v>303</v>
      </c>
      <c r="B232" s="29" t="s">
        <v>304</v>
      </c>
      <c r="C232" s="30"/>
      <c r="D232" s="30">
        <v>10012400</v>
      </c>
      <c r="E232" s="30">
        <v>10012368.960000001</v>
      </c>
      <c r="F232" s="30">
        <v>10012368.960000001</v>
      </c>
      <c r="G232" s="32">
        <f t="shared" si="39"/>
        <v>2.4296611494762534</v>
      </c>
      <c r="H232" s="30"/>
      <c r="I232" s="32" t="e">
        <f t="shared" si="40"/>
        <v>#DIV/0!</v>
      </c>
      <c r="J232" s="34">
        <f t="shared" si="41"/>
        <v>10012368.960000001</v>
      </c>
      <c r="K232" s="32">
        <f t="shared" si="42"/>
        <v>99.999689984419319</v>
      </c>
      <c r="L232" s="34">
        <f t="shared" si="43"/>
        <v>-31.03999999910593</v>
      </c>
      <c r="M232" s="32">
        <f t="shared" si="44"/>
        <v>100</v>
      </c>
      <c r="N232" s="34">
        <f t="shared" si="45"/>
        <v>0</v>
      </c>
    </row>
    <row r="233" spans="1:14" s="35" customFormat="1" ht="76.5" hidden="1" outlineLevel="4">
      <c r="A233" s="28" t="s">
        <v>305</v>
      </c>
      <c r="B233" s="29" t="s">
        <v>306</v>
      </c>
      <c r="C233" s="30"/>
      <c r="D233" s="30">
        <v>10012400</v>
      </c>
      <c r="E233" s="30">
        <v>10012368.960000001</v>
      </c>
      <c r="F233" s="30">
        <v>10012368.960000001</v>
      </c>
      <c r="G233" s="32">
        <f t="shared" si="39"/>
        <v>2.4296611494762534</v>
      </c>
      <c r="H233" s="30"/>
      <c r="I233" s="32" t="e">
        <f t="shared" si="40"/>
        <v>#DIV/0!</v>
      </c>
      <c r="J233" s="34">
        <f t="shared" si="41"/>
        <v>10012368.960000001</v>
      </c>
      <c r="K233" s="32">
        <f t="shared" si="42"/>
        <v>99.999689984419319</v>
      </c>
      <c r="L233" s="34">
        <f t="shared" si="43"/>
        <v>-31.03999999910593</v>
      </c>
      <c r="M233" s="32">
        <f t="shared" si="44"/>
        <v>100</v>
      </c>
      <c r="N233" s="34">
        <f t="shared" si="45"/>
        <v>0</v>
      </c>
    </row>
    <row r="234" spans="1:14" s="35" customFormat="1" ht="76.5" hidden="1" outlineLevel="7">
      <c r="A234" s="28" t="s">
        <v>305</v>
      </c>
      <c r="B234" s="29" t="s">
        <v>306</v>
      </c>
      <c r="C234" s="30"/>
      <c r="D234" s="30">
        <v>10012400</v>
      </c>
      <c r="E234" s="30">
        <v>10012368.960000001</v>
      </c>
      <c r="F234" s="30">
        <v>10012368.960000001</v>
      </c>
      <c r="G234" s="32">
        <f t="shared" si="39"/>
        <v>2.4296611494762534</v>
      </c>
      <c r="H234" s="30"/>
      <c r="I234" s="32" t="e">
        <f t="shared" si="40"/>
        <v>#DIV/0!</v>
      </c>
      <c r="J234" s="34">
        <f t="shared" si="41"/>
        <v>10012368.960000001</v>
      </c>
      <c r="K234" s="32">
        <f t="shared" si="42"/>
        <v>99.999689984419319</v>
      </c>
      <c r="L234" s="34">
        <f t="shared" si="43"/>
        <v>-31.03999999910593</v>
      </c>
      <c r="M234" s="32">
        <f t="shared" si="44"/>
        <v>100</v>
      </c>
      <c r="N234" s="34">
        <f t="shared" si="45"/>
        <v>0</v>
      </c>
    </row>
    <row r="235" spans="1:14" s="35" customFormat="1" ht="63.75" hidden="1" outlineLevel="3">
      <c r="A235" s="28" t="s">
        <v>307</v>
      </c>
      <c r="B235" s="29" t="s">
        <v>308</v>
      </c>
      <c r="C235" s="30"/>
      <c r="D235" s="30">
        <v>4700</v>
      </c>
      <c r="E235" s="30">
        <v>4700</v>
      </c>
      <c r="F235" s="30">
        <v>4700</v>
      </c>
      <c r="G235" s="32">
        <f t="shared" si="39"/>
        <v>1.1405300232302255E-3</v>
      </c>
      <c r="H235" s="30"/>
      <c r="I235" s="32" t="e">
        <f t="shared" si="40"/>
        <v>#DIV/0!</v>
      </c>
      <c r="J235" s="34">
        <f t="shared" si="41"/>
        <v>4700</v>
      </c>
      <c r="K235" s="32">
        <f t="shared" si="42"/>
        <v>100</v>
      </c>
      <c r="L235" s="34">
        <f t="shared" si="43"/>
        <v>0</v>
      </c>
      <c r="M235" s="32">
        <f t="shared" si="44"/>
        <v>100</v>
      </c>
      <c r="N235" s="34">
        <f t="shared" si="45"/>
        <v>0</v>
      </c>
    </row>
    <row r="236" spans="1:14" s="35" customFormat="1" ht="63.75" hidden="1" outlineLevel="4">
      <c r="A236" s="28" t="s">
        <v>309</v>
      </c>
      <c r="B236" s="29" t="s">
        <v>310</v>
      </c>
      <c r="C236" s="30"/>
      <c r="D236" s="30">
        <v>4700</v>
      </c>
      <c r="E236" s="30">
        <v>4700</v>
      </c>
      <c r="F236" s="30">
        <v>4700</v>
      </c>
      <c r="G236" s="32">
        <f t="shared" si="39"/>
        <v>1.1405300232302255E-3</v>
      </c>
      <c r="H236" s="30"/>
      <c r="I236" s="32" t="e">
        <f t="shared" si="40"/>
        <v>#DIV/0!</v>
      </c>
      <c r="J236" s="34">
        <f t="shared" si="41"/>
        <v>4700</v>
      </c>
      <c r="K236" s="32">
        <f t="shared" si="42"/>
        <v>100</v>
      </c>
      <c r="L236" s="34">
        <f t="shared" si="43"/>
        <v>0</v>
      </c>
      <c r="M236" s="32">
        <f t="shared" si="44"/>
        <v>100</v>
      </c>
      <c r="N236" s="34">
        <f t="shared" si="45"/>
        <v>0</v>
      </c>
    </row>
    <row r="237" spans="1:14" s="35" customFormat="1" ht="63.75" hidden="1" outlineLevel="7">
      <c r="A237" s="28" t="s">
        <v>309</v>
      </c>
      <c r="B237" s="29" t="s">
        <v>310</v>
      </c>
      <c r="C237" s="30"/>
      <c r="D237" s="30">
        <v>4700</v>
      </c>
      <c r="E237" s="30">
        <v>4700</v>
      </c>
      <c r="F237" s="30">
        <v>4700</v>
      </c>
      <c r="G237" s="32">
        <f t="shared" si="39"/>
        <v>1.1405300232302255E-3</v>
      </c>
      <c r="H237" s="30"/>
      <c r="I237" s="32" t="e">
        <f t="shared" si="40"/>
        <v>#DIV/0!</v>
      </c>
      <c r="J237" s="34">
        <f t="shared" si="41"/>
        <v>4700</v>
      </c>
      <c r="K237" s="32">
        <f t="shared" si="42"/>
        <v>100</v>
      </c>
      <c r="L237" s="34">
        <f t="shared" si="43"/>
        <v>0</v>
      </c>
      <c r="M237" s="32">
        <f t="shared" si="44"/>
        <v>100</v>
      </c>
      <c r="N237" s="34">
        <f t="shared" si="45"/>
        <v>0</v>
      </c>
    </row>
    <row r="238" spans="1:14" s="35" customFormat="1" ht="114.75" hidden="1" outlineLevel="3">
      <c r="A238" s="28" t="s">
        <v>311</v>
      </c>
      <c r="B238" s="36" t="s">
        <v>312</v>
      </c>
      <c r="C238" s="30"/>
      <c r="D238" s="30">
        <v>2603200</v>
      </c>
      <c r="E238" s="30">
        <v>2603160</v>
      </c>
      <c r="F238" s="30">
        <v>2603160</v>
      </c>
      <c r="G238" s="32">
        <f t="shared" si="39"/>
        <v>0.6316983266536158</v>
      </c>
      <c r="H238" s="30"/>
      <c r="I238" s="32" t="e">
        <f t="shared" si="40"/>
        <v>#DIV/0!</v>
      </c>
      <c r="J238" s="34">
        <f t="shared" si="41"/>
        <v>2603160</v>
      </c>
      <c r="K238" s="32">
        <f t="shared" si="42"/>
        <v>99.998463429625076</v>
      </c>
      <c r="L238" s="34">
        <f t="shared" si="43"/>
        <v>-40</v>
      </c>
      <c r="M238" s="32">
        <f t="shared" si="44"/>
        <v>100</v>
      </c>
      <c r="N238" s="34">
        <f t="shared" si="45"/>
        <v>0</v>
      </c>
    </row>
    <row r="239" spans="1:14" s="35" customFormat="1" ht="127.5" hidden="1" outlineLevel="4">
      <c r="A239" s="28" t="s">
        <v>313</v>
      </c>
      <c r="B239" s="36" t="s">
        <v>314</v>
      </c>
      <c r="C239" s="30"/>
      <c r="D239" s="30">
        <v>2603200</v>
      </c>
      <c r="E239" s="30">
        <v>2603160</v>
      </c>
      <c r="F239" s="30">
        <v>2603160</v>
      </c>
      <c r="G239" s="32">
        <f t="shared" si="39"/>
        <v>0.6316983266536158</v>
      </c>
      <c r="H239" s="30"/>
      <c r="I239" s="32" t="e">
        <f t="shared" si="40"/>
        <v>#DIV/0!</v>
      </c>
      <c r="J239" s="34">
        <f t="shared" si="41"/>
        <v>2603160</v>
      </c>
      <c r="K239" s="32">
        <f t="shared" si="42"/>
        <v>99.998463429625076</v>
      </c>
      <c r="L239" s="34">
        <f t="shared" si="43"/>
        <v>-40</v>
      </c>
      <c r="M239" s="32">
        <f t="shared" si="44"/>
        <v>100</v>
      </c>
      <c r="N239" s="34">
        <f t="shared" si="45"/>
        <v>0</v>
      </c>
    </row>
    <row r="240" spans="1:14" s="35" customFormat="1" ht="127.5" hidden="1" outlineLevel="7">
      <c r="A240" s="28" t="s">
        <v>313</v>
      </c>
      <c r="B240" s="36" t="s">
        <v>314</v>
      </c>
      <c r="C240" s="30"/>
      <c r="D240" s="30">
        <v>2603200</v>
      </c>
      <c r="E240" s="30">
        <v>2603160</v>
      </c>
      <c r="F240" s="30">
        <v>2603160</v>
      </c>
      <c r="G240" s="32">
        <f t="shared" si="39"/>
        <v>0.6316983266536158</v>
      </c>
      <c r="H240" s="30"/>
      <c r="I240" s="32" t="e">
        <f t="shared" si="40"/>
        <v>#DIV/0!</v>
      </c>
      <c r="J240" s="34">
        <f t="shared" si="41"/>
        <v>2603160</v>
      </c>
      <c r="K240" s="32">
        <f t="shared" si="42"/>
        <v>99.998463429625076</v>
      </c>
      <c r="L240" s="34">
        <f t="shared" si="43"/>
        <v>-40</v>
      </c>
      <c r="M240" s="32">
        <f t="shared" si="44"/>
        <v>100</v>
      </c>
      <c r="N240" s="34">
        <f t="shared" si="45"/>
        <v>0</v>
      </c>
    </row>
    <row r="241" spans="1:14" s="35" customFormat="1" ht="51" hidden="1" outlineLevel="3">
      <c r="A241" s="28" t="s">
        <v>315</v>
      </c>
      <c r="B241" s="29" t="s">
        <v>316</v>
      </c>
      <c r="C241" s="30"/>
      <c r="D241" s="30">
        <v>0</v>
      </c>
      <c r="E241" s="30">
        <v>54830</v>
      </c>
      <c r="F241" s="30">
        <v>7709.48</v>
      </c>
      <c r="G241" s="32">
        <f t="shared" si="39"/>
        <v>1.8708283837219062E-3</v>
      </c>
      <c r="H241" s="30"/>
      <c r="I241" s="32" t="e">
        <f t="shared" si="40"/>
        <v>#DIV/0!</v>
      </c>
      <c r="J241" s="34">
        <f t="shared" si="41"/>
        <v>7709.48</v>
      </c>
      <c r="K241" s="32" t="e">
        <f t="shared" si="42"/>
        <v>#DIV/0!</v>
      </c>
      <c r="L241" s="34">
        <f t="shared" si="43"/>
        <v>7709.48</v>
      </c>
      <c r="M241" s="32">
        <f t="shared" si="44"/>
        <v>14.060696698887471</v>
      </c>
      <c r="N241" s="34">
        <f t="shared" si="45"/>
        <v>-47120.520000000004</v>
      </c>
    </row>
    <row r="242" spans="1:14" s="35" customFormat="1" ht="51" hidden="1" outlineLevel="4">
      <c r="A242" s="28" t="s">
        <v>317</v>
      </c>
      <c r="B242" s="29" t="s">
        <v>318</v>
      </c>
      <c r="C242" s="30"/>
      <c r="D242" s="30">
        <v>0</v>
      </c>
      <c r="E242" s="30">
        <v>54830</v>
      </c>
      <c r="F242" s="30">
        <v>7709.48</v>
      </c>
      <c r="G242" s="32">
        <f t="shared" si="39"/>
        <v>1.8708283837219062E-3</v>
      </c>
      <c r="H242" s="30"/>
      <c r="I242" s="32" t="e">
        <f t="shared" si="40"/>
        <v>#DIV/0!</v>
      </c>
      <c r="J242" s="34">
        <f t="shared" si="41"/>
        <v>7709.48</v>
      </c>
      <c r="K242" s="32" t="e">
        <f t="shared" si="42"/>
        <v>#DIV/0!</v>
      </c>
      <c r="L242" s="34">
        <f t="shared" si="43"/>
        <v>7709.48</v>
      </c>
      <c r="M242" s="32">
        <f t="shared" si="44"/>
        <v>14.060696698887471</v>
      </c>
      <c r="N242" s="34">
        <f t="shared" si="45"/>
        <v>-47120.520000000004</v>
      </c>
    </row>
    <row r="243" spans="1:14" s="35" customFormat="1" ht="51" hidden="1" outlineLevel="7">
      <c r="A243" s="28" t="s">
        <v>317</v>
      </c>
      <c r="B243" s="29" t="s">
        <v>318</v>
      </c>
      <c r="C243" s="30"/>
      <c r="D243" s="30">
        <v>0</v>
      </c>
      <c r="E243" s="30">
        <v>54830</v>
      </c>
      <c r="F243" s="30">
        <v>7709.48</v>
      </c>
      <c r="G243" s="32">
        <f t="shared" si="39"/>
        <v>1.8708283837219062E-3</v>
      </c>
      <c r="H243" s="30"/>
      <c r="I243" s="32" t="e">
        <f t="shared" si="40"/>
        <v>#DIV/0!</v>
      </c>
      <c r="J243" s="34">
        <f t="shared" si="41"/>
        <v>7709.48</v>
      </c>
      <c r="K243" s="32" t="e">
        <f t="shared" si="42"/>
        <v>#DIV/0!</v>
      </c>
      <c r="L243" s="34">
        <f t="shared" si="43"/>
        <v>7709.48</v>
      </c>
      <c r="M243" s="32">
        <f t="shared" si="44"/>
        <v>14.060696698887471</v>
      </c>
      <c r="N243" s="34">
        <f t="shared" si="45"/>
        <v>-47120.520000000004</v>
      </c>
    </row>
    <row r="244" spans="1:14" s="35" customFormat="1" ht="25.5" hidden="1" outlineLevel="3">
      <c r="A244" s="28" t="s">
        <v>319</v>
      </c>
      <c r="B244" s="29" t="s">
        <v>320</v>
      </c>
      <c r="C244" s="30"/>
      <c r="D244" s="30">
        <v>1238600</v>
      </c>
      <c r="E244" s="30">
        <v>1238600</v>
      </c>
      <c r="F244" s="30">
        <v>1238600</v>
      </c>
      <c r="G244" s="32">
        <f t="shared" si="39"/>
        <v>0.30056606101552286</v>
      </c>
      <c r="H244" s="30"/>
      <c r="I244" s="32" t="e">
        <f t="shared" si="40"/>
        <v>#DIV/0!</v>
      </c>
      <c r="J244" s="34">
        <f t="shared" si="41"/>
        <v>1238600</v>
      </c>
      <c r="K244" s="32">
        <f t="shared" si="42"/>
        <v>100</v>
      </c>
      <c r="L244" s="34">
        <f t="shared" si="43"/>
        <v>0</v>
      </c>
      <c r="M244" s="32">
        <f t="shared" si="44"/>
        <v>100</v>
      </c>
      <c r="N244" s="34">
        <f t="shared" si="45"/>
        <v>0</v>
      </c>
    </row>
    <row r="245" spans="1:14" s="35" customFormat="1" ht="38.25" hidden="1" outlineLevel="4">
      <c r="A245" s="28" t="s">
        <v>321</v>
      </c>
      <c r="B245" s="29" t="s">
        <v>322</v>
      </c>
      <c r="C245" s="30"/>
      <c r="D245" s="30">
        <v>1238600</v>
      </c>
      <c r="E245" s="30">
        <v>1238600</v>
      </c>
      <c r="F245" s="30">
        <v>1238600</v>
      </c>
      <c r="G245" s="32">
        <f t="shared" si="39"/>
        <v>0.30056606101552286</v>
      </c>
      <c r="H245" s="30"/>
      <c r="I245" s="32" t="e">
        <f t="shared" si="40"/>
        <v>#DIV/0!</v>
      </c>
      <c r="J245" s="34">
        <f t="shared" si="41"/>
        <v>1238600</v>
      </c>
      <c r="K245" s="32">
        <f t="shared" si="42"/>
        <v>100</v>
      </c>
      <c r="L245" s="34">
        <f t="shared" si="43"/>
        <v>0</v>
      </c>
      <c r="M245" s="32">
        <f t="shared" si="44"/>
        <v>100</v>
      </c>
      <c r="N245" s="34">
        <f t="shared" si="45"/>
        <v>0</v>
      </c>
    </row>
    <row r="246" spans="1:14" s="35" customFormat="1" ht="38.25" hidden="1" outlineLevel="7">
      <c r="A246" s="28" t="s">
        <v>321</v>
      </c>
      <c r="B246" s="29" t="s">
        <v>322</v>
      </c>
      <c r="C246" s="30"/>
      <c r="D246" s="30">
        <v>1238600</v>
      </c>
      <c r="E246" s="30">
        <v>1238600</v>
      </c>
      <c r="F246" s="30">
        <v>1238600</v>
      </c>
      <c r="G246" s="32">
        <f t="shared" si="39"/>
        <v>0.30056606101552286</v>
      </c>
      <c r="H246" s="30"/>
      <c r="I246" s="32" t="e">
        <f t="shared" si="40"/>
        <v>#DIV/0!</v>
      </c>
      <c r="J246" s="34">
        <f t="shared" si="41"/>
        <v>1238600</v>
      </c>
      <c r="K246" s="32">
        <f t="shared" si="42"/>
        <v>100</v>
      </c>
      <c r="L246" s="34">
        <f t="shared" si="43"/>
        <v>0</v>
      </c>
      <c r="M246" s="32">
        <f t="shared" si="44"/>
        <v>100</v>
      </c>
      <c r="N246" s="34">
        <f t="shared" si="45"/>
        <v>0</v>
      </c>
    </row>
    <row r="247" spans="1:14" s="35" customFormat="1" hidden="1" outlineLevel="3">
      <c r="A247" s="28" t="s">
        <v>323</v>
      </c>
      <c r="B247" s="29" t="s">
        <v>324</v>
      </c>
      <c r="C247" s="30"/>
      <c r="D247" s="30">
        <v>89200</v>
      </c>
      <c r="E247" s="30">
        <v>1169163.96</v>
      </c>
      <c r="F247" s="30">
        <v>1097340.3899999999</v>
      </c>
      <c r="G247" s="32">
        <f t="shared" si="39"/>
        <v>0.26628716180812018</v>
      </c>
      <c r="H247" s="30"/>
      <c r="I247" s="32" t="e">
        <f t="shared" si="40"/>
        <v>#DIV/0!</v>
      </c>
      <c r="J247" s="34">
        <f t="shared" si="41"/>
        <v>1097340.3899999999</v>
      </c>
      <c r="K247" s="32">
        <f t="shared" si="42"/>
        <v>1230.2022309417039</v>
      </c>
      <c r="L247" s="34">
        <f t="shared" si="43"/>
        <v>1008140.3899999999</v>
      </c>
      <c r="M247" s="32">
        <f t="shared" si="44"/>
        <v>93.85684365433228</v>
      </c>
      <c r="N247" s="34">
        <f t="shared" si="45"/>
        <v>-71823.570000000065</v>
      </c>
    </row>
    <row r="248" spans="1:14" s="35" customFormat="1" ht="25.5" hidden="1" outlineLevel="4">
      <c r="A248" s="28" t="s">
        <v>325</v>
      </c>
      <c r="B248" s="29" t="s">
        <v>326</v>
      </c>
      <c r="C248" s="30"/>
      <c r="D248" s="30">
        <v>89200</v>
      </c>
      <c r="E248" s="30">
        <v>1169163.96</v>
      </c>
      <c r="F248" s="30">
        <v>1097340.3899999999</v>
      </c>
      <c r="G248" s="32">
        <f t="shared" si="39"/>
        <v>0.26628716180812018</v>
      </c>
      <c r="H248" s="30"/>
      <c r="I248" s="32" t="e">
        <f t="shared" si="40"/>
        <v>#DIV/0!</v>
      </c>
      <c r="J248" s="34">
        <f t="shared" si="41"/>
        <v>1097340.3899999999</v>
      </c>
      <c r="K248" s="32">
        <f t="shared" si="42"/>
        <v>1230.2022309417039</v>
      </c>
      <c r="L248" s="34">
        <f t="shared" si="43"/>
        <v>1008140.3899999999</v>
      </c>
      <c r="M248" s="32">
        <f t="shared" si="44"/>
        <v>93.85684365433228</v>
      </c>
      <c r="N248" s="34">
        <f t="shared" si="45"/>
        <v>-71823.570000000065</v>
      </c>
    </row>
    <row r="249" spans="1:14" s="35" customFormat="1" ht="25.5" hidden="1" outlineLevel="7">
      <c r="A249" s="28" t="s">
        <v>325</v>
      </c>
      <c r="B249" s="29" t="s">
        <v>326</v>
      </c>
      <c r="C249" s="30"/>
      <c r="D249" s="30">
        <v>89200</v>
      </c>
      <c r="E249" s="30">
        <v>1169163.96</v>
      </c>
      <c r="F249" s="30">
        <v>1097340.3899999999</v>
      </c>
      <c r="G249" s="32">
        <f t="shared" si="39"/>
        <v>0.26628716180812018</v>
      </c>
      <c r="H249" s="30"/>
      <c r="I249" s="32" t="e">
        <f t="shared" si="40"/>
        <v>#DIV/0!</v>
      </c>
      <c r="J249" s="34">
        <f t="shared" si="41"/>
        <v>1097340.3899999999</v>
      </c>
      <c r="K249" s="32">
        <f t="shared" si="42"/>
        <v>1230.2022309417039</v>
      </c>
      <c r="L249" s="34">
        <f t="shared" si="43"/>
        <v>1008140.3899999999</v>
      </c>
      <c r="M249" s="32">
        <f t="shared" si="44"/>
        <v>93.85684365433228</v>
      </c>
      <c r="N249" s="34">
        <f t="shared" si="45"/>
        <v>-71823.570000000065</v>
      </c>
    </row>
    <row r="250" spans="1:14" s="35" customFormat="1" outlineLevel="2" collapsed="1">
      <c r="A250" s="28" t="s">
        <v>327</v>
      </c>
      <c r="B250" s="29" t="s">
        <v>328</v>
      </c>
      <c r="C250" s="30">
        <v>17866090.969999999</v>
      </c>
      <c r="D250" s="30">
        <v>4107123.73</v>
      </c>
      <c r="E250" s="30">
        <v>13505567.73</v>
      </c>
      <c r="F250" s="30">
        <v>13135154.73</v>
      </c>
      <c r="G250" s="32">
        <f t="shared" si="39"/>
        <v>3.1874549636892575</v>
      </c>
      <c r="H250" s="30" t="s">
        <v>379</v>
      </c>
      <c r="I250" s="32">
        <f t="shared" si="40"/>
        <v>73.520026020554852</v>
      </c>
      <c r="J250" s="34">
        <f t="shared" si="41"/>
        <v>-4730936.2399999984</v>
      </c>
      <c r="K250" s="32">
        <f t="shared" si="42"/>
        <v>319.81395237878559</v>
      </c>
      <c r="L250" s="34">
        <f t="shared" si="43"/>
        <v>9028031</v>
      </c>
      <c r="M250" s="32">
        <f t="shared" si="44"/>
        <v>97.257331143679366</v>
      </c>
      <c r="N250" s="34">
        <f t="shared" si="45"/>
        <v>-370413</v>
      </c>
    </row>
    <row r="251" spans="1:14" s="35" customFormat="1" ht="63.75" hidden="1" outlineLevel="3">
      <c r="A251" s="28" t="s">
        <v>329</v>
      </c>
      <c r="B251" s="29" t="s">
        <v>330</v>
      </c>
      <c r="C251" s="30"/>
      <c r="D251" s="30">
        <v>4107123.73</v>
      </c>
      <c r="E251" s="30">
        <v>10958178.93</v>
      </c>
      <c r="F251" s="30">
        <v>10958178.93</v>
      </c>
      <c r="G251" s="32">
        <f t="shared" si="39"/>
        <v>2.6591770360838018</v>
      </c>
      <c r="H251" s="30"/>
      <c r="I251" s="32" t="e">
        <f t="shared" si="40"/>
        <v>#DIV/0!</v>
      </c>
      <c r="J251" s="34">
        <f t="shared" si="41"/>
        <v>10958178.93</v>
      </c>
      <c r="K251" s="32">
        <f t="shared" si="42"/>
        <v>266.80907735886495</v>
      </c>
      <c r="L251" s="34">
        <f t="shared" si="43"/>
        <v>6851055.1999999993</v>
      </c>
      <c r="M251" s="32">
        <f t="shared" si="44"/>
        <v>100</v>
      </c>
      <c r="N251" s="34">
        <f t="shared" si="45"/>
        <v>0</v>
      </c>
    </row>
    <row r="252" spans="1:14" s="35" customFormat="1" ht="76.5" hidden="1" outlineLevel="4">
      <c r="A252" s="28" t="s">
        <v>331</v>
      </c>
      <c r="B252" s="29" t="s">
        <v>332</v>
      </c>
      <c r="C252" s="30"/>
      <c r="D252" s="30">
        <v>4107123.73</v>
      </c>
      <c r="E252" s="30">
        <v>10958178.93</v>
      </c>
      <c r="F252" s="30">
        <v>10958178.93</v>
      </c>
      <c r="G252" s="32">
        <f t="shared" si="39"/>
        <v>2.6591770360838018</v>
      </c>
      <c r="H252" s="30"/>
      <c r="I252" s="32" t="e">
        <f t="shared" si="40"/>
        <v>#DIV/0!</v>
      </c>
      <c r="J252" s="34">
        <f t="shared" si="41"/>
        <v>10958178.93</v>
      </c>
      <c r="K252" s="32">
        <f t="shared" si="42"/>
        <v>266.80907735886495</v>
      </c>
      <c r="L252" s="34">
        <f t="shared" si="43"/>
        <v>6851055.1999999993</v>
      </c>
      <c r="M252" s="32">
        <f t="shared" si="44"/>
        <v>100</v>
      </c>
      <c r="N252" s="34">
        <f t="shared" si="45"/>
        <v>0</v>
      </c>
    </row>
    <row r="253" spans="1:14" s="35" customFormat="1" ht="76.5" hidden="1" outlineLevel="7">
      <c r="A253" s="28" t="s">
        <v>331</v>
      </c>
      <c r="B253" s="29" t="s">
        <v>332</v>
      </c>
      <c r="C253" s="30"/>
      <c r="D253" s="30">
        <v>4107123.73</v>
      </c>
      <c r="E253" s="30">
        <v>10958178.93</v>
      </c>
      <c r="F253" s="30">
        <v>10958178.93</v>
      </c>
      <c r="G253" s="32">
        <f t="shared" si="39"/>
        <v>2.6591770360838018</v>
      </c>
      <c r="H253" s="30"/>
      <c r="I253" s="32" t="e">
        <f t="shared" si="40"/>
        <v>#DIV/0!</v>
      </c>
      <c r="J253" s="34">
        <f t="shared" si="41"/>
        <v>10958178.93</v>
      </c>
      <c r="K253" s="32">
        <f t="shared" si="42"/>
        <v>266.80907735886495</v>
      </c>
      <c r="L253" s="34">
        <f t="shared" si="43"/>
        <v>6851055.1999999993</v>
      </c>
      <c r="M253" s="32">
        <f t="shared" si="44"/>
        <v>100</v>
      </c>
      <c r="N253" s="34">
        <f t="shared" si="45"/>
        <v>0</v>
      </c>
    </row>
    <row r="254" spans="1:14" s="35" customFormat="1" ht="25.5" hidden="1" outlineLevel="3">
      <c r="A254" s="28" t="s">
        <v>333</v>
      </c>
      <c r="B254" s="29" t="s">
        <v>334</v>
      </c>
      <c r="C254" s="30"/>
      <c r="D254" s="30">
        <v>0</v>
      </c>
      <c r="E254" s="30">
        <v>2547388.7999999998</v>
      </c>
      <c r="F254" s="30">
        <v>2176975.7999999998</v>
      </c>
      <c r="G254" s="32">
        <f t="shared" si="39"/>
        <v>0.52827792760545511</v>
      </c>
      <c r="H254" s="30"/>
      <c r="I254" s="32" t="e">
        <f t="shared" si="40"/>
        <v>#DIV/0!</v>
      </c>
      <c r="J254" s="34">
        <f t="shared" si="41"/>
        <v>2176975.7999999998</v>
      </c>
      <c r="K254" s="32" t="e">
        <f t="shared" si="42"/>
        <v>#DIV/0!</v>
      </c>
      <c r="L254" s="34">
        <f t="shared" si="43"/>
        <v>2176975.7999999998</v>
      </c>
      <c r="M254" s="32">
        <f t="shared" si="44"/>
        <v>85.459110128771869</v>
      </c>
      <c r="N254" s="34">
        <f t="shared" si="45"/>
        <v>-370413</v>
      </c>
    </row>
    <row r="255" spans="1:14" s="35" customFormat="1" ht="38.25" hidden="1" outlineLevel="4">
      <c r="A255" s="28" t="s">
        <v>335</v>
      </c>
      <c r="B255" s="29" t="s">
        <v>336</v>
      </c>
      <c r="C255" s="30"/>
      <c r="D255" s="30">
        <v>0</v>
      </c>
      <c r="E255" s="30">
        <v>2547388.7999999998</v>
      </c>
      <c r="F255" s="30">
        <v>2176975.7999999998</v>
      </c>
      <c r="G255" s="32">
        <f t="shared" si="39"/>
        <v>0.52827792760545511</v>
      </c>
      <c r="H255" s="30"/>
      <c r="I255" s="32" t="e">
        <f t="shared" si="40"/>
        <v>#DIV/0!</v>
      </c>
      <c r="J255" s="34">
        <f t="shared" si="41"/>
        <v>2176975.7999999998</v>
      </c>
      <c r="K255" s="32" t="e">
        <f t="shared" si="42"/>
        <v>#DIV/0!</v>
      </c>
      <c r="L255" s="34">
        <f t="shared" si="43"/>
        <v>2176975.7999999998</v>
      </c>
      <c r="M255" s="32">
        <f t="shared" si="44"/>
        <v>85.459110128771869</v>
      </c>
      <c r="N255" s="34">
        <f t="shared" si="45"/>
        <v>-370413</v>
      </c>
    </row>
    <row r="256" spans="1:14" s="35" customFormat="1" ht="38.25" hidden="1" outlineLevel="7">
      <c r="A256" s="28" t="s">
        <v>335</v>
      </c>
      <c r="B256" s="29" t="s">
        <v>336</v>
      </c>
      <c r="C256" s="30"/>
      <c r="D256" s="30">
        <v>0</v>
      </c>
      <c r="E256" s="30">
        <v>2547388.7999999998</v>
      </c>
      <c r="F256" s="30">
        <v>2176975.7999999998</v>
      </c>
      <c r="G256" s="32">
        <f t="shared" si="39"/>
        <v>0.52827792760545511</v>
      </c>
      <c r="H256" s="30"/>
      <c r="I256" s="32" t="e">
        <f t="shared" si="40"/>
        <v>#DIV/0!</v>
      </c>
      <c r="J256" s="34">
        <f t="shared" si="41"/>
        <v>2176975.7999999998</v>
      </c>
      <c r="K256" s="32" t="e">
        <f t="shared" si="42"/>
        <v>#DIV/0!</v>
      </c>
      <c r="L256" s="34">
        <f t="shared" si="43"/>
        <v>2176975.7999999998</v>
      </c>
      <c r="M256" s="32">
        <f t="shared" si="44"/>
        <v>85.459110128771869</v>
      </c>
      <c r="N256" s="34">
        <f t="shared" si="45"/>
        <v>-370413</v>
      </c>
    </row>
    <row r="257" spans="1:14" s="35" customFormat="1" outlineLevel="1">
      <c r="A257" s="28" t="s">
        <v>337</v>
      </c>
      <c r="B257" s="29" t="s">
        <v>338</v>
      </c>
      <c r="C257" s="30">
        <f>C258</f>
        <v>375000</v>
      </c>
      <c r="D257" s="30">
        <f t="shared" ref="D257:F257" si="49">D258</f>
        <v>0</v>
      </c>
      <c r="E257" s="30">
        <f t="shared" si="49"/>
        <v>383718</v>
      </c>
      <c r="F257" s="30">
        <f t="shared" si="49"/>
        <v>383718</v>
      </c>
      <c r="G257" s="32">
        <f t="shared" si="39"/>
        <v>9.3115297756139526E-2</v>
      </c>
      <c r="H257" s="30" t="s">
        <v>379</v>
      </c>
      <c r="I257" s="32">
        <f t="shared" si="40"/>
        <v>102.3248</v>
      </c>
      <c r="J257" s="34">
        <f t="shared" si="41"/>
        <v>8718</v>
      </c>
      <c r="K257" s="32">
        <v>0</v>
      </c>
      <c r="L257" s="34">
        <f t="shared" si="43"/>
        <v>383718</v>
      </c>
      <c r="M257" s="32">
        <f t="shared" si="44"/>
        <v>100</v>
      </c>
      <c r="N257" s="34">
        <f t="shared" si="45"/>
        <v>0</v>
      </c>
    </row>
    <row r="258" spans="1:14" s="35" customFormat="1" ht="25.5" outlineLevel="2">
      <c r="A258" s="28" t="s">
        <v>339</v>
      </c>
      <c r="B258" s="29" t="s">
        <v>340</v>
      </c>
      <c r="C258" s="30">
        <f>C259+C261</f>
        <v>375000</v>
      </c>
      <c r="D258" s="30">
        <f t="shared" ref="D258:F258" si="50">D259+D261</f>
        <v>0</v>
      </c>
      <c r="E258" s="30">
        <f t="shared" si="50"/>
        <v>383718</v>
      </c>
      <c r="F258" s="30">
        <f t="shared" si="50"/>
        <v>383718</v>
      </c>
      <c r="G258" s="32">
        <f t="shared" si="39"/>
        <v>9.3115297756139526E-2</v>
      </c>
      <c r="H258" s="30" t="s">
        <v>379</v>
      </c>
      <c r="I258" s="32">
        <f t="shared" si="40"/>
        <v>102.3248</v>
      </c>
      <c r="J258" s="34">
        <f t="shared" si="41"/>
        <v>8718</v>
      </c>
      <c r="K258" s="32">
        <v>0</v>
      </c>
      <c r="L258" s="34">
        <f t="shared" si="43"/>
        <v>383718</v>
      </c>
      <c r="M258" s="32">
        <f t="shared" si="44"/>
        <v>100</v>
      </c>
      <c r="N258" s="34">
        <f t="shared" si="45"/>
        <v>0</v>
      </c>
    </row>
    <row r="259" spans="1:14" s="35" customFormat="1" ht="51" outlineLevel="3" collapsed="1">
      <c r="A259" s="28" t="s">
        <v>341</v>
      </c>
      <c r="B259" s="29" t="s">
        <v>342</v>
      </c>
      <c r="C259" s="30">
        <v>0</v>
      </c>
      <c r="D259" s="30">
        <v>0</v>
      </c>
      <c r="E259" s="30">
        <v>118040</v>
      </c>
      <c r="F259" s="30">
        <v>118040</v>
      </c>
      <c r="G259" s="32">
        <f t="shared" si="39"/>
        <v>2.8644290200445923E-2</v>
      </c>
      <c r="H259" s="30" t="s">
        <v>379</v>
      </c>
      <c r="I259" s="32">
        <v>0</v>
      </c>
      <c r="J259" s="34">
        <f t="shared" si="41"/>
        <v>118040</v>
      </c>
      <c r="K259" s="32">
        <v>0</v>
      </c>
      <c r="L259" s="34">
        <f t="shared" si="43"/>
        <v>118040</v>
      </c>
      <c r="M259" s="32">
        <f t="shared" si="44"/>
        <v>100</v>
      </c>
      <c r="N259" s="34">
        <f t="shared" si="45"/>
        <v>0</v>
      </c>
    </row>
    <row r="260" spans="1:14" s="35" customFormat="1" ht="51" hidden="1" outlineLevel="7">
      <c r="A260" s="28" t="s">
        <v>341</v>
      </c>
      <c r="B260" s="29" t="s">
        <v>342</v>
      </c>
      <c r="C260" s="30"/>
      <c r="D260" s="30">
        <v>0</v>
      </c>
      <c r="E260" s="30">
        <v>118040</v>
      </c>
      <c r="F260" s="30">
        <v>118040</v>
      </c>
      <c r="G260" s="32">
        <f t="shared" si="39"/>
        <v>2.8644290200445923E-2</v>
      </c>
      <c r="H260" s="30"/>
      <c r="I260" s="32" t="e">
        <f t="shared" si="40"/>
        <v>#DIV/0!</v>
      </c>
      <c r="J260" s="34">
        <f t="shared" si="41"/>
        <v>118040</v>
      </c>
      <c r="K260" s="32" t="e">
        <f t="shared" si="42"/>
        <v>#DIV/0!</v>
      </c>
      <c r="L260" s="34">
        <f t="shared" si="43"/>
        <v>118040</v>
      </c>
      <c r="M260" s="32">
        <f t="shared" si="44"/>
        <v>100</v>
      </c>
      <c r="N260" s="34">
        <f t="shared" si="45"/>
        <v>0</v>
      </c>
    </row>
    <row r="261" spans="1:14" s="35" customFormat="1" ht="25.5" outlineLevel="3" collapsed="1">
      <c r="A261" s="28" t="s">
        <v>343</v>
      </c>
      <c r="B261" s="29" t="s">
        <v>340</v>
      </c>
      <c r="C261" s="30">
        <v>375000</v>
      </c>
      <c r="D261" s="30">
        <v>0</v>
      </c>
      <c r="E261" s="30">
        <v>265678</v>
      </c>
      <c r="F261" s="30">
        <v>265678</v>
      </c>
      <c r="G261" s="32">
        <f t="shared" si="39"/>
        <v>6.4471007555693599E-2</v>
      </c>
      <c r="H261" s="30" t="s">
        <v>379</v>
      </c>
      <c r="I261" s="32">
        <f t="shared" si="40"/>
        <v>70.847466666666676</v>
      </c>
      <c r="J261" s="34">
        <f t="shared" si="41"/>
        <v>-109322</v>
      </c>
      <c r="K261" s="32">
        <v>0</v>
      </c>
      <c r="L261" s="34">
        <f t="shared" si="43"/>
        <v>265678</v>
      </c>
      <c r="M261" s="32">
        <f t="shared" si="44"/>
        <v>100</v>
      </c>
      <c r="N261" s="34">
        <f t="shared" si="45"/>
        <v>0</v>
      </c>
    </row>
    <row r="262" spans="1:14" s="35" customFormat="1" ht="25.5" hidden="1" outlineLevel="7">
      <c r="A262" s="28" t="s">
        <v>343</v>
      </c>
      <c r="B262" s="29" t="s">
        <v>340</v>
      </c>
      <c r="C262" s="30"/>
      <c r="D262" s="30">
        <v>0</v>
      </c>
      <c r="E262" s="30">
        <v>265678</v>
      </c>
      <c r="F262" s="30">
        <v>265678</v>
      </c>
      <c r="G262" s="32">
        <f t="shared" ref="G262:G268" si="51">F262/F$5*100</f>
        <v>6.4471007555693599E-2</v>
      </c>
      <c r="H262" s="30"/>
      <c r="I262" s="32" t="e">
        <f t="shared" ref="I262:I268" si="52">F262/C262*100</f>
        <v>#DIV/0!</v>
      </c>
      <c r="J262" s="34">
        <f t="shared" ref="J262:J268" si="53">F262-C262</f>
        <v>265678</v>
      </c>
      <c r="K262" s="32" t="e">
        <f t="shared" ref="K262:K268" si="54">F262/D262*100</f>
        <v>#DIV/0!</v>
      </c>
      <c r="L262" s="34">
        <f t="shared" ref="L262:L273" si="55">F262-D262</f>
        <v>265678</v>
      </c>
      <c r="M262" s="32">
        <f t="shared" ref="M262:M268" si="56">F262/E262*100</f>
        <v>100</v>
      </c>
      <c r="N262" s="34">
        <f t="shared" ref="N262:N273" si="57">F262-E262</f>
        <v>0</v>
      </c>
    </row>
    <row r="263" spans="1:14" s="35" customFormat="1" ht="89.25" customHeight="1" outlineLevel="1" collapsed="1">
      <c r="A263" s="28" t="s">
        <v>344</v>
      </c>
      <c r="B263" s="29" t="s">
        <v>345</v>
      </c>
      <c r="C263" s="30">
        <v>2338743.1800000002</v>
      </c>
      <c r="D263" s="30">
        <v>0</v>
      </c>
      <c r="E263" s="30">
        <v>0</v>
      </c>
      <c r="F263" s="30">
        <v>310018.90000000002</v>
      </c>
      <c r="G263" s="32">
        <f t="shared" si="51"/>
        <v>7.5231034727406179E-2</v>
      </c>
      <c r="H263" s="30" t="s">
        <v>379</v>
      </c>
      <c r="I263" s="32">
        <f t="shared" si="52"/>
        <v>13.255790659323269</v>
      </c>
      <c r="J263" s="34">
        <f t="shared" si="53"/>
        <v>-2028724.2800000003</v>
      </c>
      <c r="K263" s="32">
        <v>0</v>
      </c>
      <c r="L263" s="34">
        <f t="shared" si="55"/>
        <v>310018.90000000002</v>
      </c>
      <c r="M263" s="32">
        <v>0</v>
      </c>
      <c r="N263" s="34">
        <f t="shared" si="57"/>
        <v>310018.90000000002</v>
      </c>
    </row>
    <row r="264" spans="1:14" s="35" customFormat="1" ht="51" hidden="1" outlineLevel="2">
      <c r="A264" s="28" t="s">
        <v>346</v>
      </c>
      <c r="B264" s="29" t="s">
        <v>347</v>
      </c>
      <c r="C264" s="30"/>
      <c r="D264" s="30">
        <v>0</v>
      </c>
      <c r="E264" s="30">
        <v>0</v>
      </c>
      <c r="F264" s="30">
        <v>310018.90000000002</v>
      </c>
      <c r="G264" s="32">
        <f t="shared" si="51"/>
        <v>7.5231034727406179E-2</v>
      </c>
      <c r="H264" s="30"/>
      <c r="I264" s="32" t="e">
        <f t="shared" si="52"/>
        <v>#DIV/0!</v>
      </c>
      <c r="J264" s="34">
        <f t="shared" si="53"/>
        <v>310018.90000000002</v>
      </c>
      <c r="K264" s="32" t="e">
        <f t="shared" si="54"/>
        <v>#DIV/0!</v>
      </c>
      <c r="L264" s="34">
        <f t="shared" si="55"/>
        <v>310018.90000000002</v>
      </c>
      <c r="M264" s="32" t="e">
        <f t="shared" si="56"/>
        <v>#DIV/0!</v>
      </c>
      <c r="N264" s="34">
        <f t="shared" si="57"/>
        <v>310018.90000000002</v>
      </c>
    </row>
    <row r="265" spans="1:14" s="35" customFormat="1" ht="38.25" hidden="1" outlineLevel="3">
      <c r="A265" s="28" t="s">
        <v>348</v>
      </c>
      <c r="B265" s="29" t="s">
        <v>349</v>
      </c>
      <c r="C265" s="30"/>
      <c r="D265" s="30">
        <v>0</v>
      </c>
      <c r="E265" s="30">
        <v>0</v>
      </c>
      <c r="F265" s="30">
        <v>310018.90000000002</v>
      </c>
      <c r="G265" s="32">
        <f t="shared" si="51"/>
        <v>7.5231034727406179E-2</v>
      </c>
      <c r="H265" s="30"/>
      <c r="I265" s="32" t="e">
        <f t="shared" si="52"/>
        <v>#DIV/0!</v>
      </c>
      <c r="J265" s="34">
        <f t="shared" si="53"/>
        <v>310018.90000000002</v>
      </c>
      <c r="K265" s="32" t="e">
        <f t="shared" si="54"/>
        <v>#DIV/0!</v>
      </c>
      <c r="L265" s="34">
        <f t="shared" si="55"/>
        <v>310018.90000000002</v>
      </c>
      <c r="M265" s="32" t="e">
        <f t="shared" si="56"/>
        <v>#DIV/0!</v>
      </c>
      <c r="N265" s="34">
        <f t="shared" si="57"/>
        <v>310018.90000000002</v>
      </c>
    </row>
    <row r="266" spans="1:14" s="35" customFormat="1" ht="38.25" hidden="1" outlineLevel="4">
      <c r="A266" s="28" t="s">
        <v>350</v>
      </c>
      <c r="B266" s="29" t="s">
        <v>351</v>
      </c>
      <c r="C266" s="30"/>
      <c r="D266" s="30">
        <v>0</v>
      </c>
      <c r="E266" s="30">
        <v>0</v>
      </c>
      <c r="F266" s="30">
        <v>310018.90000000002</v>
      </c>
      <c r="G266" s="32">
        <f t="shared" si="51"/>
        <v>7.5231034727406179E-2</v>
      </c>
      <c r="H266" s="30"/>
      <c r="I266" s="32" t="e">
        <f t="shared" si="52"/>
        <v>#DIV/0!</v>
      </c>
      <c r="J266" s="34">
        <f t="shared" si="53"/>
        <v>310018.90000000002</v>
      </c>
      <c r="K266" s="32" t="e">
        <f t="shared" si="54"/>
        <v>#DIV/0!</v>
      </c>
      <c r="L266" s="34">
        <f t="shared" si="55"/>
        <v>310018.90000000002</v>
      </c>
      <c r="M266" s="32" t="e">
        <f t="shared" si="56"/>
        <v>#DIV/0!</v>
      </c>
      <c r="N266" s="34">
        <f t="shared" si="57"/>
        <v>310018.90000000002</v>
      </c>
    </row>
    <row r="267" spans="1:14" s="35" customFormat="1" ht="38.25" hidden="1" outlineLevel="7">
      <c r="A267" s="28" t="s">
        <v>350</v>
      </c>
      <c r="B267" s="29" t="s">
        <v>351</v>
      </c>
      <c r="C267" s="30"/>
      <c r="D267" s="30">
        <v>0</v>
      </c>
      <c r="E267" s="30">
        <v>0</v>
      </c>
      <c r="F267" s="30">
        <v>310018.90000000002</v>
      </c>
      <c r="G267" s="32">
        <f t="shared" si="51"/>
        <v>7.5231034727406179E-2</v>
      </c>
      <c r="H267" s="30"/>
      <c r="I267" s="32" t="e">
        <f t="shared" si="52"/>
        <v>#DIV/0!</v>
      </c>
      <c r="J267" s="34">
        <f t="shared" si="53"/>
        <v>310018.90000000002</v>
      </c>
      <c r="K267" s="32" t="e">
        <f t="shared" si="54"/>
        <v>#DIV/0!</v>
      </c>
      <c r="L267" s="34">
        <f t="shared" si="55"/>
        <v>310018.90000000002</v>
      </c>
      <c r="M267" s="32" t="e">
        <f t="shared" si="56"/>
        <v>#DIV/0!</v>
      </c>
      <c r="N267" s="34">
        <f t="shared" si="57"/>
        <v>310018.90000000002</v>
      </c>
    </row>
    <row r="268" spans="1:14" s="35" customFormat="1" ht="51" outlineLevel="1" collapsed="1">
      <c r="A268" s="28" t="s">
        <v>352</v>
      </c>
      <c r="B268" s="29" t="s">
        <v>353</v>
      </c>
      <c r="C268" s="30">
        <v>-2704829.63</v>
      </c>
      <c r="D268" s="30">
        <v>0</v>
      </c>
      <c r="E268" s="30">
        <v>0</v>
      </c>
      <c r="F268" s="30">
        <v>-4068388.73</v>
      </c>
      <c r="G268" s="32">
        <f t="shared" si="51"/>
        <v>-0.98725946653967833</v>
      </c>
      <c r="H268" s="30" t="s">
        <v>379</v>
      </c>
      <c r="I268" s="32">
        <f t="shared" si="52"/>
        <v>150.41201430494536</v>
      </c>
      <c r="J268" s="34">
        <f t="shared" si="53"/>
        <v>-1363559.1</v>
      </c>
      <c r="K268" s="32">
        <v>0</v>
      </c>
      <c r="L268" s="34">
        <f t="shared" si="55"/>
        <v>-4068388.73</v>
      </c>
      <c r="M268" s="32">
        <v>0</v>
      </c>
      <c r="N268" s="34">
        <f t="shared" si="57"/>
        <v>-4068388.73</v>
      </c>
    </row>
    <row r="269" spans="1:14" ht="63.75" hidden="1" outlineLevel="2">
      <c r="A269" s="3" t="s">
        <v>354</v>
      </c>
      <c r="B269" s="4" t="s">
        <v>355</v>
      </c>
      <c r="C269" s="4"/>
      <c r="D269" s="5">
        <v>0</v>
      </c>
      <c r="E269" s="5">
        <v>0</v>
      </c>
      <c r="F269" s="5">
        <v>-4068388.73</v>
      </c>
      <c r="G269" s="5"/>
      <c r="H269" s="5"/>
      <c r="I269" s="5"/>
      <c r="J269" s="5"/>
      <c r="K269" s="5"/>
      <c r="L269" s="14">
        <f t="shared" si="55"/>
        <v>-4068388.73</v>
      </c>
      <c r="M269" s="5"/>
      <c r="N269" s="14">
        <f t="shared" si="57"/>
        <v>-4068388.73</v>
      </c>
    </row>
    <row r="270" spans="1:14" ht="76.5" hidden="1" outlineLevel="3">
      <c r="A270" s="3" t="s">
        <v>356</v>
      </c>
      <c r="B270" s="4" t="s">
        <v>357</v>
      </c>
      <c r="C270" s="4"/>
      <c r="D270" s="5">
        <v>0</v>
      </c>
      <c r="E270" s="5">
        <v>0</v>
      </c>
      <c r="F270" s="5">
        <v>-0.26</v>
      </c>
      <c r="G270" s="5"/>
      <c r="H270" s="5"/>
      <c r="I270" s="5"/>
      <c r="J270" s="5"/>
      <c r="K270" s="5"/>
      <c r="L270" s="14">
        <f t="shared" si="55"/>
        <v>-0.26</v>
      </c>
      <c r="M270" s="5"/>
      <c r="N270" s="14">
        <f t="shared" si="57"/>
        <v>-0.26</v>
      </c>
    </row>
    <row r="271" spans="1:14" ht="76.5" hidden="1" outlineLevel="7">
      <c r="A271" s="6" t="s">
        <v>356</v>
      </c>
      <c r="B271" s="7" t="s">
        <v>357</v>
      </c>
      <c r="C271" s="7"/>
      <c r="D271" s="8">
        <v>0</v>
      </c>
      <c r="E271" s="8">
        <v>0</v>
      </c>
      <c r="F271" s="8">
        <v>-0.26</v>
      </c>
      <c r="G271" s="8"/>
      <c r="H271" s="8"/>
      <c r="I271" s="8"/>
      <c r="J271" s="8"/>
      <c r="K271" s="8"/>
      <c r="L271" s="14">
        <f t="shared" si="55"/>
        <v>-0.26</v>
      </c>
      <c r="M271" s="8"/>
      <c r="N271" s="14">
        <f t="shared" si="57"/>
        <v>-0.26</v>
      </c>
    </row>
    <row r="272" spans="1:14" ht="63.75" hidden="1" outlineLevel="3">
      <c r="A272" s="3" t="s">
        <v>358</v>
      </c>
      <c r="B272" s="4" t="s">
        <v>359</v>
      </c>
      <c r="C272" s="4"/>
      <c r="D272" s="5">
        <v>0</v>
      </c>
      <c r="E272" s="5">
        <v>0</v>
      </c>
      <c r="F272" s="5">
        <v>-4068388.47</v>
      </c>
      <c r="G272" s="5"/>
      <c r="H272" s="5"/>
      <c r="I272" s="5"/>
      <c r="J272" s="5"/>
      <c r="K272" s="5"/>
      <c r="L272" s="14">
        <f t="shared" si="55"/>
        <v>-4068388.47</v>
      </c>
      <c r="M272" s="5"/>
      <c r="N272" s="14">
        <f t="shared" si="57"/>
        <v>-4068388.47</v>
      </c>
    </row>
    <row r="273" spans="1:14" ht="63.75" hidden="1" outlineLevel="7">
      <c r="A273" s="6" t="s">
        <v>358</v>
      </c>
      <c r="B273" s="7" t="s">
        <v>359</v>
      </c>
      <c r="C273" s="7"/>
      <c r="D273" s="8">
        <v>0</v>
      </c>
      <c r="E273" s="8">
        <v>0</v>
      </c>
      <c r="F273" s="8">
        <v>-4068388.47</v>
      </c>
      <c r="G273" s="8"/>
      <c r="H273" s="8"/>
      <c r="I273" s="8"/>
      <c r="J273" s="8"/>
      <c r="K273" s="8"/>
      <c r="L273" s="14">
        <f t="shared" si="55"/>
        <v>-4068388.47</v>
      </c>
      <c r="M273" s="8"/>
      <c r="N273" s="14">
        <f t="shared" si="57"/>
        <v>-4068388.47</v>
      </c>
    </row>
  </sheetData>
  <mergeCells count="11">
    <mergeCell ref="G3:H3"/>
    <mergeCell ref="I3:J3"/>
    <mergeCell ref="K3:L3"/>
    <mergeCell ref="M3:N3"/>
    <mergeCell ref="A1:N1"/>
    <mergeCell ref="A3:A4"/>
    <mergeCell ref="B3:B4"/>
    <mergeCell ref="C3:C4"/>
    <mergeCell ref="D3:D4"/>
    <mergeCell ref="E3:E4"/>
    <mergeCell ref="F3:F4"/>
  </mergeCells>
  <pageMargins left="0.35433070866141736" right="0.35433070866141736" top="0.39370078740157483" bottom="0.39370078740157483" header="0" footer="0"/>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ДЧБ</vt:lpstr>
      <vt:lpstr>ДЧБ!APPT</vt:lpstr>
      <vt:lpstr>ДЧБ!FIO</vt:lpstr>
      <vt:lpstr>ДЧБ!LAST_CELL</vt:lpstr>
      <vt:lpstr>ДЧБ!SIGN</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Викторовна Кушпелева</dc:creator>
  <dc:description>POI HSSF rep:2.46.0.106</dc:description>
  <cp:lastModifiedBy>ksv</cp:lastModifiedBy>
  <cp:lastPrinted>2019-01-26T12:09:33Z</cp:lastPrinted>
  <dcterms:created xsi:type="dcterms:W3CDTF">2019-01-26T11:10:02Z</dcterms:created>
  <dcterms:modified xsi:type="dcterms:W3CDTF">2019-01-26T12:09:36Z</dcterms:modified>
</cp:coreProperties>
</file>