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tabRatio="654" activeTab="0"/>
  </bookViews>
  <sheets>
    <sheet name="район" sheetId="1" r:id="rId1"/>
  </sheets>
  <definedNames>
    <definedName name="_xlnm.Print_Titles" localSheetId="0">'район'!$4:$5</definedName>
  </definedNames>
  <calcPr fullCalcOnLoad="1"/>
</workbook>
</file>

<file path=xl/sharedStrings.xml><?xml version="1.0" encoding="utf-8"?>
<sst xmlns="http://schemas.openxmlformats.org/spreadsheetml/2006/main" count="134" uniqueCount="133">
  <si>
    <t/>
  </si>
  <si>
    <t>КФСР</t>
  </si>
  <si>
    <t>Наименование КФСР</t>
  </si>
  <si>
    <t>0102</t>
  </si>
  <si>
    <t>0104</t>
  </si>
  <si>
    <t>0107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</si>
  <si>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</si>
  <si>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</si>
  <si>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</si>
  <si>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</si>
  <si>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</si>
  <si>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</si>
  <si>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</si>
  <si>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</si>
  <si>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</si>
  <si>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</si>
  <si>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</si>
  <si>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</si>
  <si>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</si>
  <si>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</si>
  <si>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</si>
  <si>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</si>
  <si>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</si>
  <si>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</si>
  <si>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</si>
  <si>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</si>
  <si>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</si>
  <si>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</si>
  <si>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Другие вопросы в области культуры, кинематографии и средств массовой информации</t>
  </si>
  <si>
    <t>0901</t>
  </si>
  <si>
    <t>Здравоохранение</t>
  </si>
  <si>
    <t>1001</t>
  </si>
  <si>
    <t>Пенсионное обеспечение</t>
  </si>
  <si>
    <t>1003</t>
  </si>
  <si>
    <t>Социальное обеспечение населения</t>
  </si>
  <si>
    <t>АНАЛИЗ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</si>
  <si>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</si>
  <si>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</si>
  <si>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</si>
  <si>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</si>
  <si>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</si>
  <si>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</si>
  <si>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</si>
  <si>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</si>
  <si>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</si>
  <si>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</si>
  <si>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</si>
  <si>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</si>
  <si>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</si>
  <si>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0900</t>
  </si>
  <si>
    <t>1000</t>
  </si>
  <si>
    <t>Социальная политика</t>
  </si>
  <si>
    <t>1004</t>
  </si>
  <si>
    <t>1101</t>
  </si>
  <si>
    <t>1100</t>
  </si>
  <si>
    <t>0103</t>
  </si>
  <si>
    <t>0106</t>
  </si>
  <si>
    <t>Другие вопросы в области национальной безопасности и правоохранительной деятельности</t>
  </si>
  <si>
    <t>1006</t>
  </si>
  <si>
    <t>Другие вопросы в области социальной политики</t>
  </si>
  <si>
    <t>Структура, %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</si>
  <si>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</si>
  <si>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</si>
  <si>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</si>
  <si>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</si>
  <si>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</si>
  <si>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</si>
  <si>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</si>
  <si>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</si>
  <si>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</si>
  <si>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</si>
  <si>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</si>
  <si>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</si>
  <si>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</si>
  <si>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</si>
  <si>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0503</t>
  </si>
  <si>
    <t>Благоустройство</t>
  </si>
  <si>
    <t>Физическая культура и спорт</t>
  </si>
  <si>
    <t>Изменения</t>
  </si>
  <si>
    <t>Откл. исполн. от перв. плана</t>
  </si>
  <si>
    <t>Откл. исполн. от уточн. плана</t>
  </si>
  <si>
    <t>(руб.)</t>
  </si>
  <si>
    <t>0314</t>
  </si>
  <si>
    <t>0409</t>
  </si>
  <si>
    <t>0412</t>
  </si>
  <si>
    <t>0111</t>
  </si>
  <si>
    <t>Обслуживание государственного и муниципального долга</t>
  </si>
  <si>
    <t>0603</t>
  </si>
  <si>
    <t>Охрана объектов растительного и животного мира и среды их обитания</t>
  </si>
  <si>
    <t>0406</t>
  </si>
  <si>
    <t>0113</t>
  </si>
  <si>
    <t>0804</t>
  </si>
  <si>
    <t>Охрана семьи и детства</t>
  </si>
  <si>
    <t>Физическая культура</t>
  </si>
  <si>
    <t>1202</t>
  </si>
  <si>
    <t>Периодическая печать и издательства</t>
  </si>
  <si>
    <t>1200</t>
  </si>
  <si>
    <t>1301</t>
  </si>
  <si>
    <t>Средства массовой информации</t>
  </si>
  <si>
    <t>Обслуживание внутреннего государственного и муниципального долга</t>
  </si>
  <si>
    <t>1300</t>
  </si>
  <si>
    <t>1401</t>
  </si>
  <si>
    <t>Дотации на выравнивание бюджетной обеспеченности субъектов РФ и муниципальных образований</t>
  </si>
  <si>
    <t>1400</t>
  </si>
  <si>
    <t>Межбюджетные трансферты бюджетам субъектов РФ и муниципальных образований общего характера</t>
  </si>
  <si>
    <t>Водное хозяйство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</si>
  <si>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</si>
  <si>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</si>
  <si>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0105</t>
  </si>
  <si>
    <t>Судебная система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</si>
  <si>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</si>
  <si>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Стационарная медицинская помощь</t>
  </si>
  <si>
    <t>1403</t>
  </si>
  <si>
    <t>Прочие межбюджетные трансферты общего характера</t>
  </si>
  <si>
    <t>Дорожное хозяйство (дорожные фонды)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</si>
  <si>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</si>
  <si>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</si>
  <si>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0703</t>
  </si>
  <si>
    <t>Начальное профессиональное образование</t>
  </si>
  <si>
    <t>0909</t>
  </si>
  <si>
    <t>Другие вопросы в области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</si>
  <si>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</si>
  <si>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Уточн. план 2018 г.</t>
  </si>
  <si>
    <t>Перв. план 2019 г.</t>
  </si>
  <si>
    <t>Ут. план за 1 кв. 2019 г.</t>
  </si>
  <si>
    <t>Откл. исполн. от плана за 1 кв.</t>
  </si>
  <si>
    <t>% исп.от перв. плана 2019 г.</t>
  </si>
  <si>
    <t>% исп.от уточн. плана 2019 г.</t>
  </si>
  <si>
    <t>% исп.от плана за 1 кв.</t>
  </si>
  <si>
    <t>Исполнено на 01.04.2019г.</t>
  </si>
  <si>
    <t>исполнения бюджета Уинского района по расходам по состоянию на 01 апреля 2019 г.</t>
  </si>
  <si>
    <t>0902</t>
  </si>
  <si>
    <t>Амбулаторная помощь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</si>
</sst>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0.000"/>
    <numFmt numFmtId="183" formatCode="#,##0.000"/>
    <numFmt numFmtId="184" formatCode="0.00000"/>
    <numFmt numFmtId="185" formatCode="0.0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" fontId="6" fillId="0" borderId="1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Fill="1" applyBorder="1" applyAlignment="1">
      <alignment horizontal="right" wrapText="1"/>
    </xf>
    <xf numFmtId="18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right" wrapText="1"/>
    </xf>
    <xf numFmtId="180" fontId="6" fillId="33" borderId="10" xfId="0" applyNumberFormat="1" applyFont="1" applyFill="1" applyBorder="1" applyAlignment="1">
      <alignment horizontal="right" wrapText="1"/>
    </xf>
    <xf numFmtId="0" fontId="6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4" fontId="6" fillId="33" borderId="0" xfId="0" applyNumberFormat="1" applyFont="1" applyFill="1" applyAlignment="1">
      <alignment/>
    </xf>
    <xf numFmtId="180" fontId="5" fillId="33" borderId="10" xfId="0" applyNumberFormat="1" applyFont="1" applyFill="1" applyBorder="1" applyAlignment="1">
      <alignment horizontal="right" wrapText="1"/>
    </xf>
    <xf numFmtId="2" fontId="6" fillId="33" borderId="0" xfId="0" applyNumberFormat="1" applyFont="1" applyFill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left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/>
    </xf>
    <xf numFmtId="180" fontId="6" fillId="33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194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2" sqref="A2:N2"/>
      <selection pane="topRight" activeCell="A2" sqref="A2:N2"/>
      <selection pane="bottomLeft" activeCell="A2" sqref="A2:N2"/>
      <selection pane="bottomRight" activeCell="V7" sqref="V7"/>
    </sheetView>
  </sheetViews>
  <sheetFormatPr defaultColWidth="9.140625" defaultRowHeight="12.75"/>
  <cols>
    <col min="1" max="1" width="6.7109375" style="21" customWidth="1"/>
    <col min="2" max="2" width="34.57421875" style="21" customWidth="1"/>
    <col min="3" max="3" width="18.140625" style="21" customWidth="1"/>
    <col min="4" max="4" width="17.57421875" style="21" customWidth="1"/>
    <col min="5" max="5" width="17.7109375" style="21" customWidth="1"/>
    <col min="6" max="6" width="16.8515625" style="21" customWidth="1"/>
    <col min="7" max="7" width="17.8515625" style="21" customWidth="1"/>
    <col min="8" max="8" width="12.00390625" style="21" customWidth="1"/>
    <col min="9" max="9" width="17.7109375" style="21" customWidth="1"/>
    <col min="10" max="10" width="17.57421875" style="5" customWidth="1"/>
    <col min="11" max="11" width="15.7109375" style="5" customWidth="1"/>
    <col min="12" max="12" width="10.421875" style="5" customWidth="1"/>
    <col min="13" max="13" width="9.7109375" style="5" customWidth="1"/>
    <col min="14" max="14" width="9.8515625" style="5" customWidth="1"/>
    <col min="15" max="15" width="9.140625" style="5" hidden="1" customWidth="1"/>
    <col min="16" max="16384" width="9.140625" style="5" customWidth="1"/>
  </cols>
  <sheetData>
    <row r="1" spans="1:14" ht="15.75" customHeight="1">
      <c r="A1" s="33" t="s">
        <v>35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9.5" customHeight="1">
      <c r="A2" s="34" t="s">
        <v>130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2.75">
      <c r="A3" s="32"/>
      <c r="B3" s="32"/>
      <c r="C3" s="32"/>
      <c r="D3" s="32"/>
      <c r="E3" s="32"/>
      <c r="F3" s="32"/>
      <c r="G3" s="32"/>
      <c r="H3" s="22"/>
      <c r="I3" s="22"/>
      <c r="J3" s="6"/>
      <c r="K3" s="6"/>
      <c r="N3" s="11" t="s">
        <v>81</v>
      </c>
    </row>
    <row r="4" spans="1:14" ht="54.75" customHeight="1">
      <c r="A4" s="17" t="s">
        <v>1</v>
      </c>
      <c r="B4" s="17" t="s">
        <v>2</v>
      </c>
      <c r="C4" s="17" t="s">
        <v>123</v>
      </c>
      <c r="D4" s="17" t="s">
        <v>78</v>
      </c>
      <c r="E4" s="17" t="s">
        <v>122</v>
      </c>
      <c r="F4" s="17" t="s">
        <v>124</v>
      </c>
      <c r="G4" s="17" t="s">
        <v>129</v>
      </c>
      <c r="H4" s="17" t="s">
        <v>60</v>
      </c>
      <c r="I4" s="17" t="s">
        <v>79</v>
      </c>
      <c r="J4" s="3" t="s">
        <v>80</v>
      </c>
      <c r="K4" s="3" t="s">
        <v>125</v>
      </c>
      <c r="L4" s="3" t="s">
        <v>126</v>
      </c>
      <c r="M4" s="3" t="s">
        <v>127</v>
      </c>
      <c r="N4" s="3" t="s">
        <v>128</v>
      </c>
    </row>
    <row r="5" spans="1:14" ht="12.75">
      <c r="A5" s="18" t="s">
        <v>61</v>
      </c>
      <c r="B5" s="18" t="s">
        <v>62</v>
      </c>
      <c r="C5" s="18" t="s">
        <v>63</v>
      </c>
      <c r="D5" s="18" t="s">
        <v>64</v>
      </c>
      <c r="E5" s="18" t="s">
        <v>65</v>
      </c>
      <c r="F5" s="18" t="s">
        <v>66</v>
      </c>
      <c r="G5" s="18" t="s">
        <v>67</v>
      </c>
      <c r="H5" s="18" t="s">
        <v>68</v>
      </c>
      <c r="I5" s="18" t="s">
        <v>69</v>
      </c>
      <c r="J5" s="4" t="s">
        <v>70</v>
      </c>
      <c r="K5" s="4" t="s">
        <v>71</v>
      </c>
      <c r="L5" s="4" t="s">
        <v>72</v>
      </c>
      <c r="M5" s="4" t="s">
        <v>73</v>
      </c>
      <c r="N5" s="4" t="s">
        <v>74</v>
      </c>
    </row>
    <row r="6" spans="1:15" s="2" customFormat="1" ht="47.25">
      <c r="A6" s="12" t="s">
        <v>3</v>
      </c>
      <c r="B6" s="13" t="s">
        <v>106</v>
      </c>
      <c r="C6" s="14">
        <v>1099363</v>
      </c>
      <c r="D6" s="14">
        <f>E6-C6</f>
        <v>0</v>
      </c>
      <c r="E6" s="14">
        <v>1099363</v>
      </c>
      <c r="F6" s="14">
        <v>221751.8</v>
      </c>
      <c r="G6" s="14">
        <v>221751.8</v>
      </c>
      <c r="H6" s="15">
        <f>G6/G57*100</f>
        <v>0.30570295676170034</v>
      </c>
      <c r="I6" s="14">
        <f>G6-C6</f>
        <v>-877611.2</v>
      </c>
      <c r="J6" s="1">
        <f>G6-E6</f>
        <v>-877611.2</v>
      </c>
      <c r="K6" s="1">
        <f>G6-F6</f>
        <v>0</v>
      </c>
      <c r="L6" s="7">
        <f>G6/C6*100</f>
        <v>20.17093535074402</v>
      </c>
      <c r="M6" s="7">
        <f>G6/E6*100</f>
        <v>20.17093535074402</v>
      </c>
      <c r="N6" s="7">
        <f>G6/F6*100</f>
        <v>100</v>
      </c>
      <c r="O6" s="2">
        <f>G6/G57*100</f>
        <v>0.30570295676170034</v>
      </c>
    </row>
    <row r="7" spans="1:15" s="2" customFormat="1" ht="103.5" customHeight="1">
      <c r="A7" s="12" t="s">
        <v>55</v>
      </c>
      <c r="B7" s="13" t="s">
        <v>110</v>
      </c>
      <c r="C7" s="14">
        <v>1807441.59</v>
      </c>
      <c r="D7" s="14">
        <f aca="true" t="shared" si="0" ref="D7:D13">E7-C7</f>
        <v>0</v>
      </c>
      <c r="E7" s="14">
        <v>1807441.59</v>
      </c>
      <c r="F7" s="14">
        <v>393863.21</v>
      </c>
      <c r="G7" s="14">
        <v>393863.21</v>
      </c>
      <c r="H7" s="15">
        <f>G7/G57*100</f>
        <v>0.542972584018053</v>
      </c>
      <c r="I7" s="14">
        <f aca="true" t="shared" si="1" ref="I7:I57">G7-C7</f>
        <v>-1413578.3800000001</v>
      </c>
      <c r="J7" s="1">
        <f aca="true" t="shared" si="2" ref="J7:J57">G7-E7</f>
        <v>-1413578.3800000001</v>
      </c>
      <c r="K7" s="1">
        <f aca="true" t="shared" si="3" ref="K7:K57">G7-F7</f>
        <v>0</v>
      </c>
      <c r="L7" s="7">
        <f aca="true" t="shared" si="4" ref="L7:L57">G7/C7*100</f>
        <v>21.791199902620367</v>
      </c>
      <c r="M7" s="7">
        <f aca="true" t="shared" si="5" ref="M7:M57">G7/E7*100</f>
        <v>21.791199902620367</v>
      </c>
      <c r="N7" s="7">
        <f aca="true" t="shared" si="6" ref="N7:N57">G7/F7*100</f>
        <v>100</v>
      </c>
      <c r="O7" s="2">
        <f>G7/G57*100</f>
        <v>0.542972584018053</v>
      </c>
    </row>
    <row r="8" spans="1:15" s="2" customFormat="1" ht="94.5">
      <c r="A8" s="12" t="s">
        <v>4</v>
      </c>
      <c r="B8" s="13" t="s">
        <v>107</v>
      </c>
      <c r="C8" s="14">
        <v>14634352.03</v>
      </c>
      <c r="D8" s="14">
        <f t="shared" si="0"/>
        <v>2158132.000000002</v>
      </c>
      <c r="E8" s="14">
        <v>16792484.03</v>
      </c>
      <c r="F8" s="14">
        <v>4024768.86</v>
      </c>
      <c r="G8" s="14">
        <v>3991116.93</v>
      </c>
      <c r="H8" s="15">
        <f>G8/G57*100</f>
        <v>5.5020804624029225</v>
      </c>
      <c r="I8" s="14">
        <f t="shared" si="1"/>
        <v>-10643235.1</v>
      </c>
      <c r="J8" s="1">
        <f t="shared" si="2"/>
        <v>-12801367.100000001</v>
      </c>
      <c r="K8" s="1">
        <f t="shared" si="3"/>
        <v>-33651.9299999997</v>
      </c>
      <c r="L8" s="7">
        <f t="shared" si="4"/>
        <v>27.272249033085483</v>
      </c>
      <c r="M8" s="7">
        <f t="shared" si="5"/>
        <v>23.76728137939459</v>
      </c>
      <c r="N8" s="7">
        <f t="shared" si="6"/>
        <v>99.1638791898226</v>
      </c>
      <c r="O8" s="2">
        <f>G8/G57*100</f>
        <v>5.5020804624029225</v>
      </c>
    </row>
    <row r="9" spans="1:15" s="2" customFormat="1" ht="15.75">
      <c r="A9" s="12" t="s">
        <v>108</v>
      </c>
      <c r="B9" s="13" t="s">
        <v>109</v>
      </c>
      <c r="C9" s="14">
        <v>900</v>
      </c>
      <c r="D9" s="14">
        <f>E9-C9</f>
        <v>0</v>
      </c>
      <c r="E9" s="14">
        <v>900</v>
      </c>
      <c r="F9" s="14">
        <v>0</v>
      </c>
      <c r="G9" s="14">
        <v>0</v>
      </c>
      <c r="H9" s="15">
        <f>G9/G57*100</f>
        <v>0</v>
      </c>
      <c r="I9" s="14">
        <f t="shared" si="1"/>
        <v>-900</v>
      </c>
      <c r="J9" s="1">
        <f t="shared" si="2"/>
        <v>-900</v>
      </c>
      <c r="K9" s="1">
        <f t="shared" si="3"/>
        <v>0</v>
      </c>
      <c r="L9" s="7">
        <f t="shared" si="4"/>
        <v>0</v>
      </c>
      <c r="M9" s="7">
        <f t="shared" si="5"/>
        <v>0</v>
      </c>
      <c r="N9" s="7">
        <v>0</v>
      </c>
      <c r="O9" s="2">
        <f>G9/G57*100</f>
        <v>0</v>
      </c>
    </row>
    <row r="10" spans="1:15" s="2" customFormat="1" ht="79.5" customHeight="1">
      <c r="A10" s="12" t="s">
        <v>56</v>
      </c>
      <c r="B10" s="13" t="s">
        <v>121</v>
      </c>
      <c r="C10" s="14">
        <v>6778670.15</v>
      </c>
      <c r="D10" s="14">
        <f>E10-C10</f>
        <v>0</v>
      </c>
      <c r="E10" s="14">
        <v>6778670.15</v>
      </c>
      <c r="F10" s="14">
        <v>1404917.42</v>
      </c>
      <c r="G10" s="14">
        <v>1404917.42</v>
      </c>
      <c r="H10" s="15">
        <f>G10/G57*100</f>
        <v>1.9367933396708374</v>
      </c>
      <c r="I10" s="14">
        <f t="shared" si="1"/>
        <v>-5373752.73</v>
      </c>
      <c r="J10" s="1">
        <f t="shared" si="2"/>
        <v>-5373752.73</v>
      </c>
      <c r="K10" s="1">
        <f t="shared" si="3"/>
        <v>0</v>
      </c>
      <c r="L10" s="7">
        <f t="shared" si="4"/>
        <v>20.72556104533276</v>
      </c>
      <c r="M10" s="7">
        <f t="shared" si="5"/>
        <v>20.72556104533276</v>
      </c>
      <c r="N10" s="7">
        <f>G10/F10*100</f>
        <v>100</v>
      </c>
      <c r="O10" s="2">
        <f>G10/G57*100</f>
        <v>1.9367933396708374</v>
      </c>
    </row>
    <row r="11" spans="1:15" s="2" customFormat="1" ht="41.25" customHeight="1">
      <c r="A11" s="12" t="s">
        <v>5</v>
      </c>
      <c r="B11" s="13" t="s">
        <v>6</v>
      </c>
      <c r="C11" s="14">
        <v>962350</v>
      </c>
      <c r="D11" s="14">
        <f t="shared" si="0"/>
        <v>0</v>
      </c>
      <c r="E11" s="14">
        <v>962350</v>
      </c>
      <c r="F11" s="14">
        <v>0</v>
      </c>
      <c r="G11" s="14">
        <v>0</v>
      </c>
      <c r="H11" s="15">
        <f>G11/G57*100</f>
        <v>0</v>
      </c>
      <c r="I11" s="14">
        <f t="shared" si="1"/>
        <v>-962350</v>
      </c>
      <c r="J11" s="1">
        <f t="shared" si="2"/>
        <v>-962350</v>
      </c>
      <c r="K11" s="1">
        <f t="shared" si="3"/>
        <v>0</v>
      </c>
      <c r="L11" s="7">
        <f t="shared" si="4"/>
        <v>0</v>
      </c>
      <c r="M11" s="7">
        <f t="shared" si="5"/>
        <v>0</v>
      </c>
      <c r="N11" s="7">
        <v>0</v>
      </c>
      <c r="O11" s="2">
        <f>G11/G57*100</f>
        <v>0</v>
      </c>
    </row>
    <row r="12" spans="1:15" s="2" customFormat="1" ht="15.75">
      <c r="A12" s="12" t="s">
        <v>85</v>
      </c>
      <c r="B12" s="13" t="s">
        <v>7</v>
      </c>
      <c r="C12" s="14">
        <v>561109</v>
      </c>
      <c r="D12" s="14">
        <f t="shared" si="0"/>
        <v>-500000</v>
      </c>
      <c r="E12" s="14">
        <v>61109</v>
      </c>
      <c r="F12" s="14">
        <v>0</v>
      </c>
      <c r="G12" s="14">
        <v>0</v>
      </c>
      <c r="H12" s="15">
        <f>G12/G57*100</f>
        <v>0</v>
      </c>
      <c r="I12" s="14">
        <f t="shared" si="1"/>
        <v>-561109</v>
      </c>
      <c r="J12" s="1">
        <f t="shared" si="2"/>
        <v>-61109</v>
      </c>
      <c r="K12" s="1">
        <f t="shared" si="3"/>
        <v>0</v>
      </c>
      <c r="L12" s="7">
        <f t="shared" si="4"/>
        <v>0</v>
      </c>
      <c r="M12" s="7">
        <v>0</v>
      </c>
      <c r="N12" s="7">
        <v>0</v>
      </c>
      <c r="O12" s="2" t="e">
        <f>G12/G63*100</f>
        <v>#DIV/0!</v>
      </c>
    </row>
    <row r="13" spans="1:15" s="2" customFormat="1" ht="31.5">
      <c r="A13" s="12" t="s">
        <v>90</v>
      </c>
      <c r="B13" s="13" t="s">
        <v>8</v>
      </c>
      <c r="C13" s="14">
        <v>15323358.24</v>
      </c>
      <c r="D13" s="14">
        <f t="shared" si="0"/>
        <v>-7160436.180000001</v>
      </c>
      <c r="E13" s="14">
        <v>8162922.06</v>
      </c>
      <c r="F13" s="14">
        <v>1933814.98</v>
      </c>
      <c r="G13" s="14">
        <v>1837053.79</v>
      </c>
      <c r="H13" s="15">
        <f>G13/G57*100</f>
        <v>2.5325285987905746</v>
      </c>
      <c r="I13" s="14">
        <f t="shared" si="1"/>
        <v>-13486304.45</v>
      </c>
      <c r="J13" s="1">
        <f t="shared" si="2"/>
        <v>-6325868.27</v>
      </c>
      <c r="K13" s="1">
        <f t="shared" si="3"/>
        <v>-96761.18999999994</v>
      </c>
      <c r="L13" s="7">
        <f t="shared" si="4"/>
        <v>11.98858475555682</v>
      </c>
      <c r="M13" s="7">
        <f t="shared" si="5"/>
        <v>22.50485520377491</v>
      </c>
      <c r="N13" s="7">
        <f t="shared" si="6"/>
        <v>94.99635740747028</v>
      </c>
      <c r="O13" s="2">
        <f>G13/G57*100</f>
        <v>2.5325285987905746</v>
      </c>
    </row>
    <row r="14" spans="1:16" s="10" customFormat="1" ht="31.5">
      <c r="A14" s="28" t="s">
        <v>36</v>
      </c>
      <c r="B14" s="26" t="s">
        <v>37</v>
      </c>
      <c r="C14" s="19">
        <f>SUM(C6:C13)</f>
        <v>41167544.01</v>
      </c>
      <c r="D14" s="19">
        <f>SUM(D6:D13)</f>
        <v>-5502304.179999999</v>
      </c>
      <c r="E14" s="19">
        <f>SUM(E6:E13)</f>
        <v>35665239.830000006</v>
      </c>
      <c r="F14" s="19">
        <f>SUM(F6:F13)</f>
        <v>7979116.27</v>
      </c>
      <c r="G14" s="19">
        <f>SUM(G6:G13)</f>
        <v>7848703.15</v>
      </c>
      <c r="H14" s="24">
        <f>H6+H7+H8+H9+H10+H12+H13</f>
        <v>10.820077941644087</v>
      </c>
      <c r="I14" s="19">
        <f t="shared" si="1"/>
        <v>-33318840.86</v>
      </c>
      <c r="J14" s="8">
        <f t="shared" si="2"/>
        <v>-27816536.680000007</v>
      </c>
      <c r="K14" s="8">
        <f t="shared" si="3"/>
        <v>-130413.11999999918</v>
      </c>
      <c r="L14" s="7">
        <f t="shared" si="4"/>
        <v>19.06526934930457</v>
      </c>
      <c r="M14" s="7">
        <f t="shared" si="5"/>
        <v>22.006590134851756</v>
      </c>
      <c r="N14" s="7">
        <f t="shared" si="6"/>
        <v>98.3655693740129</v>
      </c>
      <c r="O14" s="2">
        <f>G14/G57*100</f>
        <v>10.820077941644088</v>
      </c>
      <c r="P14" s="31"/>
    </row>
    <row r="15" spans="1:15" s="2" customFormat="1" ht="63">
      <c r="A15" s="12" t="s">
        <v>115</v>
      </c>
      <c r="B15" s="13" t="s">
        <v>116</v>
      </c>
      <c r="C15" s="14">
        <v>1438461.84</v>
      </c>
      <c r="D15" s="14">
        <f>E15-C15</f>
        <v>0</v>
      </c>
      <c r="E15" s="14">
        <v>1438461.84</v>
      </c>
      <c r="F15" s="14">
        <v>265949.95</v>
      </c>
      <c r="G15" s="14">
        <v>265949.95</v>
      </c>
      <c r="H15" s="15">
        <f>G15/G57*100</f>
        <v>0.3666337142049191</v>
      </c>
      <c r="I15" s="14">
        <f t="shared" si="1"/>
        <v>-1172511.8900000001</v>
      </c>
      <c r="J15" s="1">
        <f t="shared" si="2"/>
        <v>-1172511.8900000001</v>
      </c>
      <c r="K15" s="1">
        <f t="shared" si="3"/>
        <v>0</v>
      </c>
      <c r="L15" s="7">
        <f t="shared" si="4"/>
        <v>18.48849532219777</v>
      </c>
      <c r="M15" s="7">
        <f t="shared" si="5"/>
        <v>18.48849532219777</v>
      </c>
      <c r="N15" s="7">
        <f t="shared" si="6"/>
        <v>100</v>
      </c>
      <c r="O15" s="2">
        <f>G15/G57*100</f>
        <v>0.3666337142049191</v>
      </c>
    </row>
    <row r="16" spans="1:15" s="2" customFormat="1" ht="56.25" customHeight="1" hidden="1">
      <c r="A16" s="12" t="s">
        <v>82</v>
      </c>
      <c r="B16" s="13" t="s">
        <v>57</v>
      </c>
      <c r="C16" s="14">
        <v>0</v>
      </c>
      <c r="D16" s="14">
        <f>E16-C16</f>
        <v>0</v>
      </c>
      <c r="E16" s="14">
        <v>0</v>
      </c>
      <c r="F16" s="14">
        <v>0</v>
      </c>
      <c r="G16" s="14">
        <v>0</v>
      </c>
      <c r="H16" s="15">
        <f>G16/G57*100</f>
        <v>0</v>
      </c>
      <c r="I16" s="14">
        <f t="shared" si="1"/>
        <v>0</v>
      </c>
      <c r="J16" s="1">
        <f t="shared" si="2"/>
        <v>0</v>
      </c>
      <c r="K16" s="1">
        <f t="shared" si="3"/>
        <v>0</v>
      </c>
      <c r="L16" s="7">
        <v>0</v>
      </c>
      <c r="M16" s="7">
        <v>0</v>
      </c>
      <c r="N16" s="7">
        <v>0</v>
      </c>
      <c r="O16" s="2">
        <f>G16/G57*100</f>
        <v>0</v>
      </c>
    </row>
    <row r="17" spans="1:15" s="10" customFormat="1" ht="47.25">
      <c r="A17" s="28" t="s">
        <v>38</v>
      </c>
      <c r="B17" s="26" t="s">
        <v>39</v>
      </c>
      <c r="C17" s="19">
        <f>C15+C16</f>
        <v>1438461.84</v>
      </c>
      <c r="D17" s="19">
        <f>D15+D16</f>
        <v>0</v>
      </c>
      <c r="E17" s="19">
        <f>E15+E16</f>
        <v>1438461.84</v>
      </c>
      <c r="F17" s="19">
        <f>F15+F16</f>
        <v>265949.95</v>
      </c>
      <c r="G17" s="19">
        <f>G15+G16</f>
        <v>265949.95</v>
      </c>
      <c r="H17" s="24">
        <f>G17/G57*100</f>
        <v>0.3666337142049191</v>
      </c>
      <c r="I17" s="14">
        <f t="shared" si="1"/>
        <v>-1172511.8900000001</v>
      </c>
      <c r="J17" s="1">
        <f t="shared" si="2"/>
        <v>-1172511.8900000001</v>
      </c>
      <c r="K17" s="1">
        <f t="shared" si="3"/>
        <v>0</v>
      </c>
      <c r="L17" s="7">
        <f t="shared" si="4"/>
        <v>18.48849532219777</v>
      </c>
      <c r="M17" s="7">
        <v>0</v>
      </c>
      <c r="N17" s="7">
        <v>0</v>
      </c>
      <c r="O17" s="2">
        <f>G17/G57*100</f>
        <v>0.3666337142049191</v>
      </c>
    </row>
    <row r="18" spans="1:15" s="2" customFormat="1" ht="31.5">
      <c r="A18" s="12" t="s">
        <v>9</v>
      </c>
      <c r="B18" s="13" t="s">
        <v>10</v>
      </c>
      <c r="C18" s="14">
        <v>2879300</v>
      </c>
      <c r="D18" s="14">
        <f>E18-C18</f>
        <v>53</v>
      </c>
      <c r="E18" s="14">
        <v>2879353</v>
      </c>
      <c r="F18" s="14">
        <v>623.4</v>
      </c>
      <c r="G18" s="14">
        <v>0</v>
      </c>
      <c r="H18" s="15">
        <f>G18/G57*100</f>
        <v>0</v>
      </c>
      <c r="I18" s="14">
        <f t="shared" si="1"/>
        <v>-2879300</v>
      </c>
      <c r="J18" s="1">
        <f t="shared" si="2"/>
        <v>-2879353</v>
      </c>
      <c r="K18" s="1">
        <f t="shared" si="3"/>
        <v>-623.4</v>
      </c>
      <c r="L18" s="7">
        <f t="shared" si="4"/>
        <v>0</v>
      </c>
      <c r="M18" s="7">
        <f t="shared" si="5"/>
        <v>0</v>
      </c>
      <c r="N18" s="7">
        <f t="shared" si="6"/>
        <v>0</v>
      </c>
      <c r="O18" s="2">
        <f>G18/G57*100</f>
        <v>0</v>
      </c>
    </row>
    <row r="19" spans="1:15" s="2" customFormat="1" ht="15.75">
      <c r="A19" s="12" t="s">
        <v>89</v>
      </c>
      <c r="B19" s="13" t="s">
        <v>105</v>
      </c>
      <c r="C19" s="14">
        <v>7937000</v>
      </c>
      <c r="D19" s="14">
        <f>E19-C19</f>
        <v>3641521</v>
      </c>
      <c r="E19" s="14">
        <v>11578521</v>
      </c>
      <c r="F19" s="14">
        <v>5589007.63</v>
      </c>
      <c r="G19" s="14">
        <v>5589007.63</v>
      </c>
      <c r="H19" s="15">
        <f>G19/G57*100</f>
        <v>7.704903219972525</v>
      </c>
      <c r="I19" s="14">
        <f t="shared" si="1"/>
        <v>-2347992.37</v>
      </c>
      <c r="J19" s="1">
        <f t="shared" si="2"/>
        <v>-5989513.37</v>
      </c>
      <c r="K19" s="1">
        <f t="shared" si="3"/>
        <v>0</v>
      </c>
      <c r="L19" s="7">
        <f t="shared" si="4"/>
        <v>70.41713027592289</v>
      </c>
      <c r="M19" s="7">
        <f t="shared" si="5"/>
        <v>48.27047970980058</v>
      </c>
      <c r="N19" s="7">
        <f t="shared" si="6"/>
        <v>100</v>
      </c>
      <c r="O19" s="2">
        <f>G19/G57*100</f>
        <v>7.704903219972525</v>
      </c>
    </row>
    <row r="20" spans="1:15" s="2" customFormat="1" ht="15.75">
      <c r="A20" s="12" t="s">
        <v>11</v>
      </c>
      <c r="B20" s="13" t="s">
        <v>12</v>
      </c>
      <c r="C20" s="14">
        <v>977000</v>
      </c>
      <c r="D20" s="14">
        <f>E20-C20</f>
        <v>130200</v>
      </c>
      <c r="E20" s="14">
        <v>1107200</v>
      </c>
      <c r="F20" s="14">
        <v>242876.94</v>
      </c>
      <c r="G20" s="14">
        <v>242876.94</v>
      </c>
      <c r="H20" s="15">
        <f>G20/G57*100</f>
        <v>0.3348256865884926</v>
      </c>
      <c r="I20" s="14">
        <f t="shared" si="1"/>
        <v>-734123.06</v>
      </c>
      <c r="J20" s="1">
        <f t="shared" si="2"/>
        <v>-864323.06</v>
      </c>
      <c r="K20" s="1">
        <f t="shared" si="3"/>
        <v>0</v>
      </c>
      <c r="L20" s="7">
        <f t="shared" si="4"/>
        <v>24.859461617195496</v>
      </c>
      <c r="M20" s="7">
        <f t="shared" si="5"/>
        <v>21.936139812138727</v>
      </c>
      <c r="N20" s="7">
        <f t="shared" si="6"/>
        <v>100</v>
      </c>
      <c r="O20" s="2">
        <f>G20/G57*100</f>
        <v>0.3348256865884926</v>
      </c>
    </row>
    <row r="21" spans="1:15" s="2" customFormat="1" ht="31.5">
      <c r="A21" s="12" t="s">
        <v>83</v>
      </c>
      <c r="B21" s="13" t="s">
        <v>114</v>
      </c>
      <c r="C21" s="14">
        <v>11738316.44</v>
      </c>
      <c r="D21" s="14">
        <f>E21-C21</f>
        <v>16748360.020000001</v>
      </c>
      <c r="E21" s="14">
        <v>28486676.46</v>
      </c>
      <c r="F21" s="14">
        <v>2467511.85</v>
      </c>
      <c r="G21" s="14">
        <v>2467511.85</v>
      </c>
      <c r="H21" s="15">
        <f>G21/G57*100</f>
        <v>3.401666495557345</v>
      </c>
      <c r="I21" s="14">
        <f t="shared" si="1"/>
        <v>-9270804.59</v>
      </c>
      <c r="J21" s="1">
        <f t="shared" si="2"/>
        <v>-26019164.61</v>
      </c>
      <c r="K21" s="1">
        <f t="shared" si="3"/>
        <v>0</v>
      </c>
      <c r="L21" s="7">
        <f t="shared" si="4"/>
        <v>21.021002991464762</v>
      </c>
      <c r="M21" s="7">
        <f t="shared" si="5"/>
        <v>8.661985730293228</v>
      </c>
      <c r="N21" s="7">
        <f t="shared" si="6"/>
        <v>100</v>
      </c>
      <c r="O21" s="2">
        <f>G21/G57*100</f>
        <v>3.401666495557345</v>
      </c>
    </row>
    <row r="22" spans="1:15" s="2" customFormat="1" ht="31.5">
      <c r="A22" s="12" t="s">
        <v>84</v>
      </c>
      <c r="B22" s="13" t="s">
        <v>13</v>
      </c>
      <c r="C22" s="14">
        <v>572309</v>
      </c>
      <c r="D22" s="14">
        <f>E22-C22</f>
        <v>230691</v>
      </c>
      <c r="E22" s="14">
        <v>803000</v>
      </c>
      <c r="F22" s="14">
        <v>0</v>
      </c>
      <c r="G22" s="14">
        <v>0</v>
      </c>
      <c r="H22" s="15">
        <f>G22/G57*100</f>
        <v>0</v>
      </c>
      <c r="I22" s="14">
        <f t="shared" si="1"/>
        <v>-572309</v>
      </c>
      <c r="J22" s="1">
        <f t="shared" si="2"/>
        <v>-803000</v>
      </c>
      <c r="K22" s="1">
        <f t="shared" si="3"/>
        <v>0</v>
      </c>
      <c r="L22" s="7">
        <f t="shared" si="4"/>
        <v>0</v>
      </c>
      <c r="M22" s="7">
        <f t="shared" si="5"/>
        <v>0</v>
      </c>
      <c r="N22" s="7">
        <v>0</v>
      </c>
      <c r="O22" s="2">
        <f>G22/G57*100</f>
        <v>0</v>
      </c>
    </row>
    <row r="23" spans="1:15" s="10" customFormat="1" ht="15.75">
      <c r="A23" s="28" t="s">
        <v>40</v>
      </c>
      <c r="B23" s="26" t="s">
        <v>41</v>
      </c>
      <c r="C23" s="19">
        <f>SUM(C18:C22)</f>
        <v>24103925.439999998</v>
      </c>
      <c r="D23" s="19">
        <f>SUM(D18:D22)</f>
        <v>20750825.020000003</v>
      </c>
      <c r="E23" s="19">
        <f>SUM(E18:E22)</f>
        <v>44854750.46</v>
      </c>
      <c r="F23" s="19">
        <f>SUM(F18:F22)</f>
        <v>8300019.82</v>
      </c>
      <c r="G23" s="19">
        <f>SUM(G18:G22)</f>
        <v>8299396.42</v>
      </c>
      <c r="H23" s="24">
        <f>H18+H19+H20+H21+H22</f>
        <v>11.441395402118363</v>
      </c>
      <c r="I23" s="19">
        <f t="shared" si="1"/>
        <v>-15804529.019999998</v>
      </c>
      <c r="J23" s="8">
        <f t="shared" si="2"/>
        <v>-36555354.04</v>
      </c>
      <c r="K23" s="8">
        <f t="shared" si="3"/>
        <v>-623.4000000003725</v>
      </c>
      <c r="L23" s="9">
        <f t="shared" si="4"/>
        <v>34.43172125909132</v>
      </c>
      <c r="M23" s="9">
        <f t="shared" si="5"/>
        <v>18.50282597692998</v>
      </c>
      <c r="N23" s="9">
        <f t="shared" si="6"/>
        <v>99.992489174562</v>
      </c>
      <c r="O23" s="2">
        <f>G23/G57*100</f>
        <v>11.441395402118362</v>
      </c>
    </row>
    <row r="24" spans="1:15" s="2" customFormat="1" ht="15.75">
      <c r="A24" s="12" t="s">
        <v>14</v>
      </c>
      <c r="B24" s="13" t="s">
        <v>15</v>
      </c>
      <c r="C24" s="14">
        <v>90072</v>
      </c>
      <c r="D24" s="14">
        <f>E24-C24</f>
        <v>24940.199999999997</v>
      </c>
      <c r="E24" s="14">
        <v>115012.2</v>
      </c>
      <c r="F24" s="14">
        <v>21054.6</v>
      </c>
      <c r="G24" s="14">
        <v>21054.6</v>
      </c>
      <c r="H24" s="15">
        <f>G24/G57*100</f>
        <v>0.02902548467897395</v>
      </c>
      <c r="I24" s="14">
        <f t="shared" si="1"/>
        <v>-69017.4</v>
      </c>
      <c r="J24" s="1">
        <f t="shared" si="2"/>
        <v>-93957.6</v>
      </c>
      <c r="K24" s="1">
        <f t="shared" si="3"/>
        <v>0</v>
      </c>
      <c r="L24" s="7">
        <f t="shared" si="4"/>
        <v>23.375299760191844</v>
      </c>
      <c r="M24" s="7">
        <f t="shared" si="5"/>
        <v>18.306405755215533</v>
      </c>
      <c r="N24" s="7">
        <f t="shared" si="6"/>
        <v>100</v>
      </c>
      <c r="O24" s="2">
        <f>G24/G57*100</f>
        <v>0.02902548467897395</v>
      </c>
    </row>
    <row r="25" spans="1:15" s="2" customFormat="1" ht="15.75">
      <c r="A25" s="12" t="s">
        <v>16</v>
      </c>
      <c r="B25" s="13" t="s">
        <v>17</v>
      </c>
      <c r="C25" s="14">
        <v>2178207.62</v>
      </c>
      <c r="D25" s="14">
        <f>E25-C25</f>
        <v>9212556.14</v>
      </c>
      <c r="E25" s="14">
        <v>11390763.76</v>
      </c>
      <c r="F25" s="14">
        <v>432000</v>
      </c>
      <c r="G25" s="14">
        <v>432000</v>
      </c>
      <c r="H25" s="15">
        <f>G25/G57*100</f>
        <v>0.5955472619435538</v>
      </c>
      <c r="I25" s="14">
        <f t="shared" si="1"/>
        <v>-1746207.62</v>
      </c>
      <c r="J25" s="1">
        <f t="shared" si="2"/>
        <v>-10958763.76</v>
      </c>
      <c r="K25" s="1">
        <f t="shared" si="3"/>
        <v>0</v>
      </c>
      <c r="L25" s="7">
        <f t="shared" si="4"/>
        <v>19.832820160641987</v>
      </c>
      <c r="M25" s="7">
        <f t="shared" si="5"/>
        <v>3.792546391990136</v>
      </c>
      <c r="N25" s="7">
        <f t="shared" si="6"/>
        <v>100</v>
      </c>
      <c r="O25" s="2">
        <f>G25/G57*100</f>
        <v>0.5955472619435538</v>
      </c>
    </row>
    <row r="26" spans="1:15" s="2" customFormat="1" ht="15.75">
      <c r="A26" s="12" t="s">
        <v>75</v>
      </c>
      <c r="B26" s="13" t="s">
        <v>76</v>
      </c>
      <c r="C26" s="14">
        <v>519168</v>
      </c>
      <c r="D26" s="14">
        <f>E26-C26</f>
        <v>6259189.84</v>
      </c>
      <c r="E26" s="14">
        <v>6778357.84</v>
      </c>
      <c r="F26" s="14">
        <v>0</v>
      </c>
      <c r="G26" s="14">
        <v>0</v>
      </c>
      <c r="H26" s="15">
        <f>G26/G57*100</f>
        <v>0</v>
      </c>
      <c r="I26" s="14">
        <f t="shared" si="1"/>
        <v>-519168</v>
      </c>
      <c r="J26" s="1">
        <f t="shared" si="2"/>
        <v>-6778357.84</v>
      </c>
      <c r="K26" s="1">
        <f t="shared" si="3"/>
        <v>0</v>
      </c>
      <c r="L26" s="7">
        <f t="shared" si="4"/>
        <v>0</v>
      </c>
      <c r="M26" s="7">
        <f t="shared" si="5"/>
        <v>0</v>
      </c>
      <c r="N26" s="7">
        <v>0</v>
      </c>
      <c r="O26" s="2">
        <f>G26/G57*100</f>
        <v>0</v>
      </c>
    </row>
    <row r="27" spans="1:15" s="10" customFormat="1" ht="31.5">
      <c r="A27" s="28" t="s">
        <v>42</v>
      </c>
      <c r="B27" s="26" t="s">
        <v>43</v>
      </c>
      <c r="C27" s="19">
        <f>SUM(C24:C26)</f>
        <v>2787447.62</v>
      </c>
      <c r="D27" s="19">
        <f>SUM(D24:D26)</f>
        <v>15496686.18</v>
      </c>
      <c r="E27" s="19">
        <f>SUM(E24:E26)</f>
        <v>18284133.799999997</v>
      </c>
      <c r="F27" s="19">
        <f>SUM(F24:F26)</f>
        <v>453054.6</v>
      </c>
      <c r="G27" s="19">
        <f>SUM(G24:G26)</f>
        <v>453054.6</v>
      </c>
      <c r="H27" s="24">
        <f>H24+H25+H26</f>
        <v>0.6245727466225277</v>
      </c>
      <c r="I27" s="19">
        <f t="shared" si="1"/>
        <v>-2334393.02</v>
      </c>
      <c r="J27" s="8">
        <f t="shared" si="2"/>
        <v>-17831079.199999996</v>
      </c>
      <c r="K27" s="8">
        <f t="shared" si="3"/>
        <v>0</v>
      </c>
      <c r="L27" s="9">
        <f t="shared" si="4"/>
        <v>16.253385238500016</v>
      </c>
      <c r="M27" s="9">
        <f t="shared" si="5"/>
        <v>2.4778565118572913</v>
      </c>
      <c r="N27" s="9">
        <f t="shared" si="6"/>
        <v>100</v>
      </c>
      <c r="O27" s="2">
        <f>G27/G57*100</f>
        <v>0.6245727466225277</v>
      </c>
    </row>
    <row r="28" spans="1:15" s="2" customFormat="1" ht="47.25" hidden="1">
      <c r="A28" s="12" t="s">
        <v>87</v>
      </c>
      <c r="B28" s="13" t="s">
        <v>88</v>
      </c>
      <c r="C28" s="14">
        <v>0</v>
      </c>
      <c r="D28" s="14">
        <f>E28-C28</f>
        <v>0</v>
      </c>
      <c r="E28" s="14">
        <v>0</v>
      </c>
      <c r="F28" s="14">
        <v>0</v>
      </c>
      <c r="G28" s="14">
        <v>0</v>
      </c>
      <c r="H28" s="15" t="e">
        <f>G28/G55*100</f>
        <v>#DIV/0!</v>
      </c>
      <c r="I28" s="14">
        <f t="shared" si="1"/>
        <v>0</v>
      </c>
      <c r="J28" s="1">
        <f t="shared" si="2"/>
        <v>0</v>
      </c>
      <c r="K28" s="1">
        <f t="shared" si="3"/>
        <v>0</v>
      </c>
      <c r="L28" s="7" t="e">
        <f t="shared" si="4"/>
        <v>#DIV/0!</v>
      </c>
      <c r="M28" s="7" t="e">
        <f t="shared" si="5"/>
        <v>#DIV/0!</v>
      </c>
      <c r="N28" s="7" t="e">
        <f t="shared" si="6"/>
        <v>#DIV/0!</v>
      </c>
      <c r="O28" s="2" t="e">
        <f>G28/G79*100</f>
        <v>#DIV/0!</v>
      </c>
    </row>
    <row r="29" spans="1:15" s="10" customFormat="1" ht="15.75" hidden="1">
      <c r="A29" s="28" t="s">
        <v>44</v>
      </c>
      <c r="B29" s="26" t="s">
        <v>45</v>
      </c>
      <c r="C29" s="19">
        <v>0</v>
      </c>
      <c r="D29" s="19">
        <f>D28</f>
        <v>0</v>
      </c>
      <c r="E29" s="19">
        <v>0</v>
      </c>
      <c r="F29" s="19">
        <f>F28</f>
        <v>0</v>
      </c>
      <c r="G29" s="19">
        <f>G28</f>
        <v>0</v>
      </c>
      <c r="H29" s="15">
        <f>G29/G56*100</f>
        <v>0</v>
      </c>
      <c r="I29" s="19">
        <f t="shared" si="1"/>
        <v>0</v>
      </c>
      <c r="J29" s="8">
        <f t="shared" si="2"/>
        <v>0</v>
      </c>
      <c r="K29" s="8">
        <f t="shared" si="3"/>
        <v>0</v>
      </c>
      <c r="L29" s="9" t="e">
        <f t="shared" si="4"/>
        <v>#DIV/0!</v>
      </c>
      <c r="M29" s="9" t="e">
        <f t="shared" si="5"/>
        <v>#DIV/0!</v>
      </c>
      <c r="N29" s="9" t="e">
        <f t="shared" si="6"/>
        <v>#DIV/0!</v>
      </c>
      <c r="O29" s="2" t="e">
        <f>G29/G80*100</f>
        <v>#DIV/0!</v>
      </c>
    </row>
    <row r="30" spans="1:15" s="2" customFormat="1" ht="15.75">
      <c r="A30" s="12" t="s">
        <v>18</v>
      </c>
      <c r="B30" s="13" t="s">
        <v>19</v>
      </c>
      <c r="C30" s="14">
        <v>51120817.7</v>
      </c>
      <c r="D30" s="14">
        <f>E30-C30</f>
        <v>4955667.709999993</v>
      </c>
      <c r="E30" s="14">
        <v>56076485.41</v>
      </c>
      <c r="F30" s="14">
        <v>11025076.16</v>
      </c>
      <c r="G30" s="14">
        <v>10663076.16</v>
      </c>
      <c r="H30" s="15">
        <f>G30/G57*100</f>
        <v>14.699920858758295</v>
      </c>
      <c r="I30" s="14">
        <f t="shared" si="1"/>
        <v>-40457741.54000001</v>
      </c>
      <c r="J30" s="1">
        <f t="shared" si="2"/>
        <v>-45413409.25</v>
      </c>
      <c r="K30" s="1">
        <f t="shared" si="3"/>
        <v>-362000</v>
      </c>
      <c r="L30" s="7">
        <f t="shared" si="4"/>
        <v>20.85857902855885</v>
      </c>
      <c r="M30" s="7">
        <f t="shared" si="5"/>
        <v>19.01523621182307</v>
      </c>
      <c r="N30" s="7">
        <f t="shared" si="6"/>
        <v>96.71657596966658</v>
      </c>
      <c r="O30" s="2">
        <f>G30/G57*100</f>
        <v>14.699920858758295</v>
      </c>
    </row>
    <row r="31" spans="1:15" s="2" customFormat="1" ht="15.75">
      <c r="A31" s="12" t="s">
        <v>20</v>
      </c>
      <c r="B31" s="13" t="s">
        <v>21</v>
      </c>
      <c r="C31" s="14">
        <v>108657629.92</v>
      </c>
      <c r="D31" s="14">
        <f>E31-C31</f>
        <v>11506285.349999994</v>
      </c>
      <c r="E31" s="14">
        <v>120163915.27</v>
      </c>
      <c r="F31" s="14">
        <v>24573113.7</v>
      </c>
      <c r="G31" s="14">
        <v>24510498.7</v>
      </c>
      <c r="H31" s="15">
        <f>G31/G57*100</f>
        <v>33.78972312420379</v>
      </c>
      <c r="I31" s="14">
        <f t="shared" si="1"/>
        <v>-84147131.22</v>
      </c>
      <c r="J31" s="1">
        <f t="shared" si="2"/>
        <v>-95653416.57</v>
      </c>
      <c r="K31" s="1">
        <f t="shared" si="3"/>
        <v>-62615</v>
      </c>
      <c r="L31" s="7">
        <f t="shared" si="4"/>
        <v>22.55754954166223</v>
      </c>
      <c r="M31" s="7">
        <f t="shared" si="5"/>
        <v>20.39755332948881</v>
      </c>
      <c r="N31" s="7">
        <f t="shared" si="6"/>
        <v>99.74518898677461</v>
      </c>
      <c r="O31" s="2">
        <f>G31/G57*100</f>
        <v>33.78972312420379</v>
      </c>
    </row>
    <row r="32" spans="1:15" s="2" customFormat="1" ht="30.75" customHeight="1">
      <c r="A32" s="12" t="s">
        <v>117</v>
      </c>
      <c r="B32" s="13" t="s">
        <v>118</v>
      </c>
      <c r="C32" s="14">
        <v>12530865.96</v>
      </c>
      <c r="D32" s="14">
        <f>E32-C32</f>
        <v>0</v>
      </c>
      <c r="E32" s="14">
        <v>12530865.96</v>
      </c>
      <c r="F32" s="14">
        <v>2429012.74</v>
      </c>
      <c r="G32" s="14">
        <v>2429012.74</v>
      </c>
      <c r="H32" s="15">
        <f>G32/G57*100</f>
        <v>3.3485923299375218</v>
      </c>
      <c r="I32" s="14">
        <f t="shared" si="1"/>
        <v>-10101853.22</v>
      </c>
      <c r="J32" s="1">
        <f t="shared" si="2"/>
        <v>-10101853.22</v>
      </c>
      <c r="K32" s="1">
        <f t="shared" si="3"/>
        <v>0</v>
      </c>
      <c r="L32" s="7">
        <f t="shared" si="4"/>
        <v>19.38423687360231</v>
      </c>
      <c r="M32" s="7">
        <f t="shared" si="5"/>
        <v>19.38423687360231</v>
      </c>
      <c r="N32" s="7">
        <f t="shared" si="6"/>
        <v>100</v>
      </c>
      <c r="O32" s="2" t="e">
        <f>G32/G83*100</f>
        <v>#DIV/0!</v>
      </c>
    </row>
    <row r="33" spans="1:15" s="2" customFormat="1" ht="31.5">
      <c r="A33" s="12" t="s">
        <v>22</v>
      </c>
      <c r="B33" s="13" t="s">
        <v>23</v>
      </c>
      <c r="C33" s="14">
        <v>2735500</v>
      </c>
      <c r="D33" s="14">
        <f>E33-C33</f>
        <v>0</v>
      </c>
      <c r="E33" s="14">
        <v>2735500</v>
      </c>
      <c r="F33" s="14">
        <v>0</v>
      </c>
      <c r="G33" s="14">
        <v>0</v>
      </c>
      <c r="H33" s="15">
        <f>G33/G57*100</f>
        <v>0</v>
      </c>
      <c r="I33" s="14">
        <f t="shared" si="1"/>
        <v>-2735500</v>
      </c>
      <c r="J33" s="1">
        <f t="shared" si="2"/>
        <v>-2735500</v>
      </c>
      <c r="K33" s="1">
        <f t="shared" si="3"/>
        <v>0</v>
      </c>
      <c r="L33" s="7">
        <f t="shared" si="4"/>
        <v>0</v>
      </c>
      <c r="M33" s="7">
        <f t="shared" si="5"/>
        <v>0</v>
      </c>
      <c r="N33" s="7">
        <v>0</v>
      </c>
      <c r="O33" s="2">
        <f>G33/G57*100</f>
        <v>0</v>
      </c>
    </row>
    <row r="34" spans="1:15" s="2" customFormat="1" ht="31.5">
      <c r="A34" s="12" t="s">
        <v>24</v>
      </c>
      <c r="B34" s="13" t="s">
        <v>25</v>
      </c>
      <c r="C34" s="14">
        <v>8606314.28</v>
      </c>
      <c r="D34" s="14">
        <f>E34-C34</f>
        <v>331468.2700000014</v>
      </c>
      <c r="E34" s="14">
        <v>8937782.55</v>
      </c>
      <c r="F34" s="14">
        <v>1745292.53</v>
      </c>
      <c r="G34" s="14">
        <v>1742567.03</v>
      </c>
      <c r="H34" s="15">
        <f>G34/G57*100</f>
        <v>2.402270887661136</v>
      </c>
      <c r="I34" s="14">
        <f t="shared" si="1"/>
        <v>-6863747.249999999</v>
      </c>
      <c r="J34" s="1">
        <f t="shared" si="2"/>
        <v>-7195215.5200000005</v>
      </c>
      <c r="K34" s="1">
        <f t="shared" si="3"/>
        <v>-2725.5</v>
      </c>
      <c r="L34" s="7">
        <f t="shared" si="4"/>
        <v>20.247541204130883</v>
      </c>
      <c r="M34" s="7">
        <f t="shared" si="5"/>
        <v>19.496637116104374</v>
      </c>
      <c r="N34" s="7">
        <f t="shared" si="6"/>
        <v>99.84383706724512</v>
      </c>
      <c r="O34" s="2">
        <f>G34/G57*100</f>
        <v>2.402270887661136</v>
      </c>
    </row>
    <row r="35" spans="1:15" s="10" customFormat="1" ht="15.75">
      <c r="A35" s="28" t="s">
        <v>46</v>
      </c>
      <c r="B35" s="26" t="s">
        <v>47</v>
      </c>
      <c r="C35" s="19">
        <f>SUM(C30:C34)</f>
        <v>183651127.86</v>
      </c>
      <c r="D35" s="19">
        <f>SUM(D30:D34)</f>
        <v>16793421.32999999</v>
      </c>
      <c r="E35" s="19">
        <f>SUM(E30:E34)</f>
        <v>200444549.19000003</v>
      </c>
      <c r="F35" s="19">
        <f>SUM(F30:F34)</f>
        <v>39772495.13</v>
      </c>
      <c r="G35" s="19">
        <f>SUM(G30:G34)</f>
        <v>39345154.63</v>
      </c>
      <c r="H35" s="24">
        <f>H30+H31+H32+H33+H34</f>
        <v>54.24050720056075</v>
      </c>
      <c r="I35" s="19">
        <f t="shared" si="1"/>
        <v>-144305973.23000002</v>
      </c>
      <c r="J35" s="8">
        <f t="shared" si="2"/>
        <v>-161099394.56000003</v>
      </c>
      <c r="K35" s="8">
        <f t="shared" si="3"/>
        <v>-427340.5</v>
      </c>
      <c r="L35" s="9">
        <f t="shared" si="4"/>
        <v>21.423856792207342</v>
      </c>
      <c r="M35" s="9">
        <f t="shared" si="5"/>
        <v>19.62894715221465</v>
      </c>
      <c r="N35" s="9">
        <f t="shared" si="6"/>
        <v>98.92553761436591</v>
      </c>
      <c r="O35" s="2">
        <f>G35/G57*100</f>
        <v>54.24050720056074</v>
      </c>
    </row>
    <row r="36" spans="1:15" s="2" customFormat="1" ht="15.75">
      <c r="A36" s="12" t="s">
        <v>26</v>
      </c>
      <c r="B36" s="13" t="s">
        <v>27</v>
      </c>
      <c r="C36" s="14">
        <v>10695900</v>
      </c>
      <c r="D36" s="14">
        <f>E36-C36</f>
        <v>303000</v>
      </c>
      <c r="E36" s="14">
        <v>10998900</v>
      </c>
      <c r="F36" s="14">
        <v>2221713.17</v>
      </c>
      <c r="G36" s="14">
        <v>2221713.17</v>
      </c>
      <c r="H36" s="15">
        <f>G36/G57*100</f>
        <v>3.0628129518922065</v>
      </c>
      <c r="I36" s="14">
        <f t="shared" si="1"/>
        <v>-8474186.83</v>
      </c>
      <c r="J36" s="1">
        <f t="shared" si="2"/>
        <v>-8777186.83</v>
      </c>
      <c r="K36" s="1">
        <f t="shared" si="3"/>
        <v>0</v>
      </c>
      <c r="L36" s="7">
        <f t="shared" si="4"/>
        <v>20.77163371011322</v>
      </c>
      <c r="M36" s="7">
        <f t="shared" si="5"/>
        <v>20.199412395785032</v>
      </c>
      <c r="N36" s="7">
        <f t="shared" si="6"/>
        <v>100</v>
      </c>
      <c r="O36" s="2">
        <f>G36/G57*100</f>
        <v>3.0628129518922065</v>
      </c>
    </row>
    <row r="37" spans="1:15" s="2" customFormat="1" ht="47.25">
      <c r="A37" s="12" t="s">
        <v>91</v>
      </c>
      <c r="B37" s="13" t="s">
        <v>28</v>
      </c>
      <c r="C37" s="14">
        <v>7412259.67</v>
      </c>
      <c r="D37" s="14">
        <f>E37-C37</f>
        <v>1035669</v>
      </c>
      <c r="E37" s="14">
        <v>8447928.67</v>
      </c>
      <c r="F37" s="14">
        <v>1330432.27</v>
      </c>
      <c r="G37" s="14">
        <v>1328926.11</v>
      </c>
      <c r="H37" s="15">
        <f>G37/G57*100</f>
        <v>1.832033116055088</v>
      </c>
      <c r="I37" s="14">
        <f t="shared" si="1"/>
        <v>-6083333.56</v>
      </c>
      <c r="J37" s="1">
        <f t="shared" si="2"/>
        <v>-7119002.56</v>
      </c>
      <c r="K37" s="1">
        <f t="shared" si="3"/>
        <v>-1506.1599999999162</v>
      </c>
      <c r="L37" s="7">
        <f t="shared" si="4"/>
        <v>17.928758154259324</v>
      </c>
      <c r="M37" s="7">
        <f t="shared" si="5"/>
        <v>15.730792267686134</v>
      </c>
      <c r="N37" s="7">
        <f t="shared" si="6"/>
        <v>99.8867916816239</v>
      </c>
      <c r="O37" s="2">
        <f>G37/G57*100</f>
        <v>1.832033116055088</v>
      </c>
    </row>
    <row r="38" spans="1:15" s="10" customFormat="1" ht="15.75">
      <c r="A38" s="28" t="s">
        <v>48</v>
      </c>
      <c r="B38" s="26" t="s">
        <v>27</v>
      </c>
      <c r="C38" s="19">
        <f>SUM(C36:C37)</f>
        <v>18108159.67</v>
      </c>
      <c r="D38" s="19">
        <f>SUM(D36:D37)</f>
        <v>1338669</v>
      </c>
      <c r="E38" s="19">
        <f>SUM(E36:E37)</f>
        <v>19446828.67</v>
      </c>
      <c r="F38" s="19">
        <f>SUM(F36:F37)</f>
        <v>3552145.44</v>
      </c>
      <c r="G38" s="19">
        <f>SUM(G36:G37)</f>
        <v>3550639.2800000003</v>
      </c>
      <c r="H38" s="24">
        <f>H36+H37</f>
        <v>4.894846067947294</v>
      </c>
      <c r="I38" s="19">
        <f t="shared" si="1"/>
        <v>-14557520.39</v>
      </c>
      <c r="J38" s="8">
        <f t="shared" si="2"/>
        <v>-15896189.39</v>
      </c>
      <c r="K38" s="8">
        <f t="shared" si="3"/>
        <v>-1506.1599999996834</v>
      </c>
      <c r="L38" s="9">
        <f t="shared" si="4"/>
        <v>19.607952131559706</v>
      </c>
      <c r="M38" s="9">
        <f t="shared" si="5"/>
        <v>18.25819181241339</v>
      </c>
      <c r="N38" s="9">
        <f t="shared" si="6"/>
        <v>99.95759858301298</v>
      </c>
      <c r="O38" s="2">
        <f>G38/G57*100</f>
        <v>4.894846067947295</v>
      </c>
    </row>
    <row r="39" spans="1:15" s="2" customFormat="1" ht="31.5" hidden="1">
      <c r="A39" s="12" t="s">
        <v>29</v>
      </c>
      <c r="B39" s="13" t="s">
        <v>111</v>
      </c>
      <c r="C39" s="14">
        <v>0</v>
      </c>
      <c r="D39" s="14">
        <f>E39-C39</f>
        <v>0</v>
      </c>
      <c r="E39" s="14">
        <v>0</v>
      </c>
      <c r="F39" s="14">
        <v>0</v>
      </c>
      <c r="G39" s="14">
        <v>0</v>
      </c>
      <c r="H39" s="15">
        <f>G39/G57*100</f>
        <v>0</v>
      </c>
      <c r="I39" s="14">
        <f t="shared" si="1"/>
        <v>0</v>
      </c>
      <c r="J39" s="1">
        <f t="shared" si="2"/>
        <v>0</v>
      </c>
      <c r="K39" s="1">
        <f t="shared" si="3"/>
        <v>0</v>
      </c>
      <c r="L39" s="7">
        <v>0</v>
      </c>
      <c r="M39" s="7">
        <v>0</v>
      </c>
      <c r="N39" s="7">
        <v>0</v>
      </c>
      <c r="O39" s="2" t="e">
        <f>G39/G90*100</f>
        <v>#DIV/0!</v>
      </c>
    </row>
    <row r="40" spans="1:14" s="2" customFormat="1" ht="15.75">
      <c r="A40" s="12" t="s">
        <v>131</v>
      </c>
      <c r="B40" s="13" t="s">
        <v>132</v>
      </c>
      <c r="C40" s="14">
        <v>0</v>
      </c>
      <c r="D40" s="14">
        <f>E40-C40</f>
        <v>665853</v>
      </c>
      <c r="E40" s="14">
        <v>665853</v>
      </c>
      <c r="F40" s="14">
        <v>0</v>
      </c>
      <c r="G40" s="14">
        <v>0</v>
      </c>
      <c r="H40" s="15">
        <f>G40/G57*100</f>
        <v>0</v>
      </c>
      <c r="I40" s="14">
        <f t="shared" si="1"/>
        <v>0</v>
      </c>
      <c r="J40" s="1">
        <f t="shared" si="2"/>
        <v>-665853</v>
      </c>
      <c r="K40" s="1">
        <f t="shared" si="3"/>
        <v>0</v>
      </c>
      <c r="L40" s="7">
        <v>0</v>
      </c>
      <c r="M40" s="7">
        <f t="shared" si="5"/>
        <v>0</v>
      </c>
      <c r="N40" s="7">
        <v>0</v>
      </c>
    </row>
    <row r="41" spans="1:15" s="2" customFormat="1" ht="31.5" hidden="1">
      <c r="A41" s="12" t="s">
        <v>119</v>
      </c>
      <c r="B41" s="13" t="s">
        <v>120</v>
      </c>
      <c r="C41" s="14">
        <v>0</v>
      </c>
      <c r="D41" s="14">
        <f>E41-C41</f>
        <v>0</v>
      </c>
      <c r="E41" s="14">
        <v>0</v>
      </c>
      <c r="F41" s="14">
        <v>0</v>
      </c>
      <c r="G41" s="14">
        <v>0</v>
      </c>
      <c r="H41" s="15">
        <f>G41/G57*100</f>
        <v>0</v>
      </c>
      <c r="I41" s="14">
        <f t="shared" si="1"/>
        <v>0</v>
      </c>
      <c r="J41" s="1">
        <f t="shared" si="2"/>
        <v>0</v>
      </c>
      <c r="K41" s="1">
        <f t="shared" si="3"/>
        <v>0</v>
      </c>
      <c r="L41" s="7">
        <v>0</v>
      </c>
      <c r="M41" s="7">
        <v>0</v>
      </c>
      <c r="N41" s="7">
        <v>0</v>
      </c>
      <c r="O41" s="2" t="e">
        <f>G41/G91*100</f>
        <v>#DIV/0!</v>
      </c>
    </row>
    <row r="42" spans="1:15" s="10" customFormat="1" ht="15.75">
      <c r="A42" s="28" t="s">
        <v>49</v>
      </c>
      <c r="B42" s="26" t="s">
        <v>30</v>
      </c>
      <c r="C42" s="19">
        <v>0</v>
      </c>
      <c r="D42" s="19">
        <f>SUM(D39:D41)</f>
        <v>665853</v>
      </c>
      <c r="E42" s="19">
        <f>SUM(E39:E41)</f>
        <v>665853</v>
      </c>
      <c r="F42" s="19">
        <f>SUM(F39:F41)</f>
        <v>0</v>
      </c>
      <c r="G42" s="19">
        <f>SUM(G39:G41)</f>
        <v>0</v>
      </c>
      <c r="H42" s="24">
        <f>G42/G57*100</f>
        <v>0</v>
      </c>
      <c r="I42" s="19">
        <f t="shared" si="1"/>
        <v>0</v>
      </c>
      <c r="J42" s="8">
        <f t="shared" si="2"/>
        <v>-665853</v>
      </c>
      <c r="K42" s="8">
        <f t="shared" si="3"/>
        <v>0</v>
      </c>
      <c r="L42" s="9">
        <v>0</v>
      </c>
      <c r="M42" s="9">
        <f t="shared" si="5"/>
        <v>0</v>
      </c>
      <c r="N42" s="9">
        <v>0</v>
      </c>
      <c r="O42" s="2" t="e">
        <f>G42/G92*100</f>
        <v>#DIV/0!</v>
      </c>
    </row>
    <row r="43" spans="1:15" s="2" customFormat="1" ht="15.75">
      <c r="A43" s="12" t="s">
        <v>31</v>
      </c>
      <c r="B43" s="13" t="s">
        <v>32</v>
      </c>
      <c r="C43" s="14">
        <v>1527100</v>
      </c>
      <c r="D43" s="14">
        <f>E43-C43</f>
        <v>0</v>
      </c>
      <c r="E43" s="14">
        <v>1527100</v>
      </c>
      <c r="F43" s="14">
        <v>392167.09</v>
      </c>
      <c r="G43" s="14">
        <v>392167.09</v>
      </c>
      <c r="H43" s="15">
        <f>G43/G57*100</f>
        <v>0.5406343441524798</v>
      </c>
      <c r="I43" s="14">
        <f>G43-C43</f>
        <v>-1134932.91</v>
      </c>
      <c r="J43" s="1">
        <f t="shared" si="2"/>
        <v>-1134932.91</v>
      </c>
      <c r="K43" s="1">
        <f t="shared" si="3"/>
        <v>0</v>
      </c>
      <c r="L43" s="7">
        <f t="shared" si="4"/>
        <v>25.680511426887563</v>
      </c>
      <c r="M43" s="7">
        <f t="shared" si="5"/>
        <v>25.680511426887563</v>
      </c>
      <c r="N43" s="7">
        <f t="shared" si="6"/>
        <v>100</v>
      </c>
      <c r="O43" s="2">
        <f>G43/G57*100</f>
        <v>0.5406343441524798</v>
      </c>
    </row>
    <row r="44" spans="1:15" s="2" customFormat="1" ht="31.5">
      <c r="A44" s="12" t="s">
        <v>33</v>
      </c>
      <c r="B44" s="13" t="s">
        <v>34</v>
      </c>
      <c r="C44" s="14">
        <v>15843300</v>
      </c>
      <c r="D44" s="14">
        <f>E44-C44</f>
        <v>3023156</v>
      </c>
      <c r="E44" s="14">
        <v>18866456</v>
      </c>
      <c r="F44" s="14">
        <v>4443200</v>
      </c>
      <c r="G44" s="14">
        <v>4152105.1</v>
      </c>
      <c r="H44" s="15">
        <f>G44/G57*100</f>
        <v>5.724015795386263</v>
      </c>
      <c r="I44" s="14">
        <f t="shared" si="1"/>
        <v>-11691194.9</v>
      </c>
      <c r="J44" s="1">
        <f t="shared" si="2"/>
        <v>-14714350.9</v>
      </c>
      <c r="K44" s="1">
        <f t="shared" si="3"/>
        <v>-291094.8999999999</v>
      </c>
      <c r="L44" s="7">
        <f t="shared" si="4"/>
        <v>26.20732486287579</v>
      </c>
      <c r="M44" s="7">
        <f t="shared" si="5"/>
        <v>22.007869946533678</v>
      </c>
      <c r="N44" s="7">
        <f t="shared" si="6"/>
        <v>93.44853033849478</v>
      </c>
      <c r="O44" s="2">
        <f>G44/G57*100</f>
        <v>5.724015795386263</v>
      </c>
    </row>
    <row r="45" spans="1:15" s="2" customFormat="1" ht="15.75">
      <c r="A45" s="12" t="s">
        <v>52</v>
      </c>
      <c r="B45" s="13" t="s">
        <v>92</v>
      </c>
      <c r="C45" s="14">
        <v>12702400</v>
      </c>
      <c r="D45" s="14">
        <f>E45-C45</f>
        <v>-15.640000000596046</v>
      </c>
      <c r="E45" s="14">
        <v>12702384.36</v>
      </c>
      <c r="F45" s="14">
        <v>1105790</v>
      </c>
      <c r="G45" s="14">
        <v>34622.37</v>
      </c>
      <c r="H45" s="15">
        <f>G45/G57*100</f>
        <v>0.04772976309142741</v>
      </c>
      <c r="I45" s="14">
        <f t="shared" si="1"/>
        <v>-12667777.63</v>
      </c>
      <c r="J45" s="1">
        <f t="shared" si="2"/>
        <v>-12667761.99</v>
      </c>
      <c r="K45" s="1">
        <f t="shared" si="3"/>
        <v>-1071167.63</v>
      </c>
      <c r="L45" s="7">
        <f t="shared" si="4"/>
        <v>0.2725655781584583</v>
      </c>
      <c r="M45" s="7">
        <f t="shared" si="5"/>
        <v>0.27256591375888745</v>
      </c>
      <c r="N45" s="7">
        <f t="shared" si="6"/>
        <v>3.131007695855452</v>
      </c>
      <c r="O45" s="2">
        <f>G45/G57*100</f>
        <v>0.04772976309142741</v>
      </c>
    </row>
    <row r="46" spans="1:15" s="2" customFormat="1" ht="31.5">
      <c r="A46" s="12" t="s">
        <v>58</v>
      </c>
      <c r="B46" s="13" t="s">
        <v>59</v>
      </c>
      <c r="C46" s="14">
        <v>88400</v>
      </c>
      <c r="D46" s="14">
        <f>E46-C46</f>
        <v>30.75999999999476</v>
      </c>
      <c r="E46" s="14">
        <v>88430.76</v>
      </c>
      <c r="F46" s="14">
        <v>7432.92</v>
      </c>
      <c r="G46" s="14">
        <v>0</v>
      </c>
      <c r="H46" s="15">
        <f>G46/G57*100</f>
        <v>0</v>
      </c>
      <c r="I46" s="14">
        <f t="shared" si="1"/>
        <v>-88400</v>
      </c>
      <c r="J46" s="1">
        <f t="shared" si="2"/>
        <v>-88430.76</v>
      </c>
      <c r="K46" s="1">
        <f t="shared" si="3"/>
        <v>-7432.92</v>
      </c>
      <c r="L46" s="7">
        <f>G46/C46*100</f>
        <v>0</v>
      </c>
      <c r="M46" s="7">
        <f t="shared" si="5"/>
        <v>0</v>
      </c>
      <c r="N46" s="7">
        <f>G46/F46*100</f>
        <v>0</v>
      </c>
      <c r="O46" s="2" t="e">
        <f>G46/G96*100</f>
        <v>#DIV/0!</v>
      </c>
    </row>
    <row r="47" spans="1:15" s="10" customFormat="1" ht="15.75">
      <c r="A47" s="28" t="s">
        <v>50</v>
      </c>
      <c r="B47" s="26" t="s">
        <v>51</v>
      </c>
      <c r="C47" s="19">
        <f>SUM(C43:C46)</f>
        <v>30161200</v>
      </c>
      <c r="D47" s="19">
        <f>SUM(D43:D46)</f>
        <v>3023171.119999999</v>
      </c>
      <c r="E47" s="19">
        <f>SUM(E43:E46)</f>
        <v>33184371.12</v>
      </c>
      <c r="F47" s="19">
        <f>SUM(F43:F46)</f>
        <v>5948590.01</v>
      </c>
      <c r="G47" s="19">
        <f>SUM(G43:G46)</f>
        <v>4578894.5600000005</v>
      </c>
      <c r="H47" s="24">
        <f>H43+H44+H45</f>
        <v>6.312379902630171</v>
      </c>
      <c r="I47" s="19">
        <f t="shared" si="1"/>
        <v>-25582305.439999998</v>
      </c>
      <c r="J47" s="8">
        <f t="shared" si="2"/>
        <v>-28605476.560000002</v>
      </c>
      <c r="K47" s="8">
        <f t="shared" si="3"/>
        <v>-1369695.4499999993</v>
      </c>
      <c r="L47" s="9">
        <f t="shared" si="4"/>
        <v>15.181407105818073</v>
      </c>
      <c r="M47" s="9">
        <f t="shared" si="5"/>
        <v>13.798346647709502</v>
      </c>
      <c r="N47" s="9">
        <f t="shared" si="6"/>
        <v>76.97445196765209</v>
      </c>
      <c r="O47" s="2">
        <f>G47/G57*100</f>
        <v>6.312379902630171</v>
      </c>
    </row>
    <row r="48" spans="1:15" s="2" customFormat="1" ht="15.75">
      <c r="A48" s="12" t="s">
        <v>53</v>
      </c>
      <c r="B48" s="13" t="s">
        <v>93</v>
      </c>
      <c r="C48" s="14">
        <v>307000</v>
      </c>
      <c r="D48" s="14">
        <f>E48-C48</f>
        <v>360554.1</v>
      </c>
      <c r="E48" s="14">
        <v>667554.1</v>
      </c>
      <c r="F48" s="14">
        <v>26881</v>
      </c>
      <c r="G48" s="14">
        <v>26881</v>
      </c>
      <c r="H48" s="15">
        <f>G48/G57*100</f>
        <v>0.03705765265811266</v>
      </c>
      <c r="I48" s="14">
        <f t="shared" si="1"/>
        <v>-280119</v>
      </c>
      <c r="J48" s="1">
        <f t="shared" si="2"/>
        <v>-640673.1</v>
      </c>
      <c r="K48" s="1">
        <f t="shared" si="3"/>
        <v>0</v>
      </c>
      <c r="L48" s="7">
        <f t="shared" si="4"/>
        <v>8.756026058631921</v>
      </c>
      <c r="M48" s="7">
        <f t="shared" si="5"/>
        <v>4.0267897388391445</v>
      </c>
      <c r="N48" s="7">
        <f t="shared" si="6"/>
        <v>100</v>
      </c>
      <c r="O48" s="2">
        <f>G48/G57*100</f>
        <v>0.03705765265811266</v>
      </c>
    </row>
    <row r="49" spans="1:15" s="10" customFormat="1" ht="15.75">
      <c r="A49" s="28" t="s">
        <v>54</v>
      </c>
      <c r="B49" s="26" t="s">
        <v>77</v>
      </c>
      <c r="C49" s="19">
        <f>SUM(C48)</f>
        <v>307000</v>
      </c>
      <c r="D49" s="19">
        <f>SUM(D48)</f>
        <v>360554.1</v>
      </c>
      <c r="E49" s="19">
        <f>SUM(E48)</f>
        <v>667554.1</v>
      </c>
      <c r="F49" s="19">
        <f>SUM(F48)</f>
        <v>26881</v>
      </c>
      <c r="G49" s="19">
        <f>SUM(G48)</f>
        <v>26881</v>
      </c>
      <c r="H49" s="24">
        <f>G49/G57*100</f>
        <v>0.03705765265811266</v>
      </c>
      <c r="I49" s="19">
        <f t="shared" si="1"/>
        <v>-280119</v>
      </c>
      <c r="J49" s="8">
        <f t="shared" si="2"/>
        <v>-640673.1</v>
      </c>
      <c r="K49" s="8">
        <f t="shared" si="3"/>
        <v>0</v>
      </c>
      <c r="L49" s="9">
        <f t="shared" si="4"/>
        <v>8.756026058631921</v>
      </c>
      <c r="M49" s="9">
        <f t="shared" si="5"/>
        <v>4.0267897388391445</v>
      </c>
      <c r="N49" s="9">
        <f t="shared" si="6"/>
        <v>100</v>
      </c>
      <c r="O49" s="2">
        <f>G49/G57*100</f>
        <v>0.03705765265811266</v>
      </c>
    </row>
    <row r="50" spans="1:15" s="2" customFormat="1" ht="31.5">
      <c r="A50" s="12" t="s">
        <v>94</v>
      </c>
      <c r="B50" s="13" t="s">
        <v>95</v>
      </c>
      <c r="C50" s="14">
        <v>666000</v>
      </c>
      <c r="D50" s="14">
        <f aca="true" t="shared" si="7" ref="D50:D55">E50-C50</f>
        <v>0</v>
      </c>
      <c r="E50" s="14">
        <v>666000</v>
      </c>
      <c r="F50" s="14">
        <v>0</v>
      </c>
      <c r="G50" s="14">
        <v>0</v>
      </c>
      <c r="H50" s="15">
        <f>G50/G57*100</f>
        <v>0</v>
      </c>
      <c r="I50" s="14">
        <f t="shared" si="1"/>
        <v>-666000</v>
      </c>
      <c r="J50" s="1">
        <f t="shared" si="2"/>
        <v>-666000</v>
      </c>
      <c r="K50" s="1">
        <f t="shared" si="3"/>
        <v>0</v>
      </c>
      <c r="L50" s="7">
        <f t="shared" si="4"/>
        <v>0</v>
      </c>
      <c r="M50" s="7">
        <f t="shared" si="5"/>
        <v>0</v>
      </c>
      <c r="N50" s="7">
        <v>0</v>
      </c>
      <c r="O50" s="2">
        <f>G50/G57*100</f>
        <v>0</v>
      </c>
    </row>
    <row r="51" spans="1:15" s="10" customFormat="1" ht="31.5">
      <c r="A51" s="28" t="s">
        <v>96</v>
      </c>
      <c r="B51" s="26" t="s">
        <v>98</v>
      </c>
      <c r="C51" s="19">
        <f>C50</f>
        <v>666000</v>
      </c>
      <c r="D51" s="19">
        <f t="shared" si="7"/>
        <v>0</v>
      </c>
      <c r="E51" s="19">
        <f>E50</f>
        <v>666000</v>
      </c>
      <c r="F51" s="19">
        <f>F50</f>
        <v>0</v>
      </c>
      <c r="G51" s="19">
        <f>SUM(G50)</f>
        <v>0</v>
      </c>
      <c r="H51" s="24">
        <f>G51/G57*100</f>
        <v>0</v>
      </c>
      <c r="I51" s="19">
        <f t="shared" si="1"/>
        <v>-666000</v>
      </c>
      <c r="J51" s="8">
        <f t="shared" si="2"/>
        <v>-666000</v>
      </c>
      <c r="K51" s="8">
        <f t="shared" si="3"/>
        <v>0</v>
      </c>
      <c r="L51" s="9">
        <f t="shared" si="4"/>
        <v>0</v>
      </c>
      <c r="M51" s="9">
        <f t="shared" si="5"/>
        <v>0</v>
      </c>
      <c r="N51" s="9">
        <v>0</v>
      </c>
      <c r="O51" s="2">
        <f>G51/G57*100</f>
        <v>0</v>
      </c>
    </row>
    <row r="52" spans="1:15" s="2" customFormat="1" ht="47.25" hidden="1">
      <c r="A52" s="12" t="s">
        <v>97</v>
      </c>
      <c r="B52" s="13" t="s">
        <v>99</v>
      </c>
      <c r="C52" s="14">
        <v>0</v>
      </c>
      <c r="D52" s="14">
        <f t="shared" si="7"/>
        <v>0</v>
      </c>
      <c r="E52" s="14">
        <v>0</v>
      </c>
      <c r="F52" s="14">
        <v>0</v>
      </c>
      <c r="G52" s="14">
        <v>0</v>
      </c>
      <c r="H52" s="24" t="e">
        <f>G52/G58*100</f>
        <v>#DIV/0!</v>
      </c>
      <c r="I52" s="14">
        <f t="shared" si="1"/>
        <v>0</v>
      </c>
      <c r="J52" s="1">
        <f t="shared" si="2"/>
        <v>0</v>
      </c>
      <c r="K52" s="1">
        <f t="shared" si="3"/>
        <v>0</v>
      </c>
      <c r="L52" s="7" t="e">
        <f t="shared" si="4"/>
        <v>#DIV/0!</v>
      </c>
      <c r="M52" s="7" t="e">
        <f t="shared" si="5"/>
        <v>#DIV/0!</v>
      </c>
      <c r="N52" s="7" t="e">
        <f t="shared" si="6"/>
        <v>#DIV/0!</v>
      </c>
      <c r="O52" s="2" t="e">
        <f>G52/G102*100</f>
        <v>#DIV/0!</v>
      </c>
    </row>
    <row r="53" spans="1:15" s="10" customFormat="1" ht="47.25" hidden="1">
      <c r="A53" s="28" t="s">
        <v>100</v>
      </c>
      <c r="B53" s="26" t="s">
        <v>86</v>
      </c>
      <c r="C53" s="19">
        <f>SUM(C52)</f>
        <v>0</v>
      </c>
      <c r="D53" s="14">
        <f t="shared" si="7"/>
        <v>0</v>
      </c>
      <c r="E53" s="19">
        <f>SUM(E52)</f>
        <v>0</v>
      </c>
      <c r="F53" s="19">
        <f>SUM(F52)</f>
        <v>0</v>
      </c>
      <c r="G53" s="19">
        <f>SUM(G52)</f>
        <v>0</v>
      </c>
      <c r="H53" s="24" t="e">
        <f>G53/G59*100</f>
        <v>#DIV/0!</v>
      </c>
      <c r="I53" s="14">
        <f t="shared" si="1"/>
        <v>0</v>
      </c>
      <c r="J53" s="1">
        <f t="shared" si="2"/>
        <v>0</v>
      </c>
      <c r="K53" s="1">
        <f t="shared" si="3"/>
        <v>0</v>
      </c>
      <c r="L53" s="7" t="e">
        <f t="shared" si="4"/>
        <v>#DIV/0!</v>
      </c>
      <c r="M53" s="7" t="e">
        <f t="shared" si="5"/>
        <v>#DIV/0!</v>
      </c>
      <c r="N53" s="7" t="e">
        <f t="shared" si="6"/>
        <v>#DIV/0!</v>
      </c>
      <c r="O53" s="2" t="e">
        <f>G53/G103*100</f>
        <v>#DIV/0!</v>
      </c>
    </row>
    <row r="54" spans="1:15" s="2" customFormat="1" ht="63">
      <c r="A54" s="12" t="s">
        <v>101</v>
      </c>
      <c r="B54" s="13" t="s">
        <v>102</v>
      </c>
      <c r="C54" s="14">
        <v>32679000</v>
      </c>
      <c r="D54" s="14">
        <f t="shared" si="7"/>
        <v>0</v>
      </c>
      <c r="E54" s="14">
        <v>32679000</v>
      </c>
      <c r="F54" s="14">
        <v>8169650</v>
      </c>
      <c r="G54" s="14">
        <v>8169650</v>
      </c>
      <c r="H54" s="15">
        <f>G54/G57*100</f>
        <v>11.262529371613784</v>
      </c>
      <c r="I54" s="14">
        <f t="shared" si="1"/>
        <v>-24509350</v>
      </c>
      <c r="J54" s="1">
        <f t="shared" si="2"/>
        <v>-24509350</v>
      </c>
      <c r="K54" s="1">
        <f t="shared" si="3"/>
        <v>0</v>
      </c>
      <c r="L54" s="7">
        <f t="shared" si="4"/>
        <v>24.999693993084243</v>
      </c>
      <c r="M54" s="7">
        <f t="shared" si="5"/>
        <v>24.999693993084243</v>
      </c>
      <c r="N54" s="7">
        <f t="shared" si="6"/>
        <v>100</v>
      </c>
      <c r="O54" s="2">
        <f>G54/G57*100</f>
        <v>11.262529371613784</v>
      </c>
    </row>
    <row r="55" spans="1:15" s="2" customFormat="1" ht="38.25" customHeight="1" hidden="1">
      <c r="A55" s="12" t="s">
        <v>112</v>
      </c>
      <c r="B55" s="13" t="s">
        <v>113</v>
      </c>
      <c r="C55" s="14">
        <v>0</v>
      </c>
      <c r="D55" s="14">
        <f t="shared" si="7"/>
        <v>0</v>
      </c>
      <c r="E55" s="14">
        <v>0</v>
      </c>
      <c r="F55" s="14">
        <v>0</v>
      </c>
      <c r="G55" s="14">
        <v>0</v>
      </c>
      <c r="H55" s="24" t="e">
        <f>G55/G61*100</f>
        <v>#DIV/0!</v>
      </c>
      <c r="I55" s="14">
        <f t="shared" si="1"/>
        <v>0</v>
      </c>
      <c r="J55" s="1">
        <f t="shared" si="2"/>
        <v>0</v>
      </c>
      <c r="K55" s="1">
        <f t="shared" si="3"/>
        <v>0</v>
      </c>
      <c r="L55" s="7">
        <v>0</v>
      </c>
      <c r="M55" s="7">
        <v>0</v>
      </c>
      <c r="N55" s="7">
        <v>0</v>
      </c>
      <c r="O55" s="2" t="e">
        <f>G55/G105*100</f>
        <v>#DIV/0!</v>
      </c>
    </row>
    <row r="56" spans="1:15" s="10" customFormat="1" ht="63">
      <c r="A56" s="28" t="s">
        <v>103</v>
      </c>
      <c r="B56" s="26" t="s">
        <v>104</v>
      </c>
      <c r="C56" s="19">
        <f>SUM(C54:C55)</f>
        <v>32679000</v>
      </c>
      <c r="D56" s="19">
        <f>SUM(D54:D55)</f>
        <v>0</v>
      </c>
      <c r="E56" s="19">
        <f>SUM(E54:E55)</f>
        <v>32679000</v>
      </c>
      <c r="F56" s="19">
        <f>SUM(F54:F55)</f>
        <v>8169650</v>
      </c>
      <c r="G56" s="19">
        <f>SUM(G54:G55)</f>
        <v>8169650</v>
      </c>
      <c r="H56" s="24">
        <f>G56/G57*100</f>
        <v>11.262529371613784</v>
      </c>
      <c r="I56" s="19">
        <f t="shared" si="1"/>
        <v>-24509350</v>
      </c>
      <c r="J56" s="8">
        <f t="shared" si="2"/>
        <v>-24509350</v>
      </c>
      <c r="K56" s="8">
        <f t="shared" si="3"/>
        <v>0</v>
      </c>
      <c r="L56" s="9">
        <f t="shared" si="4"/>
        <v>24.999693993084243</v>
      </c>
      <c r="M56" s="9">
        <f t="shared" si="5"/>
        <v>24.999693993084243</v>
      </c>
      <c r="N56" s="9">
        <f t="shared" si="6"/>
        <v>100</v>
      </c>
      <c r="O56" s="2">
        <f>G56/G57*100</f>
        <v>11.262529371613784</v>
      </c>
    </row>
    <row r="57" spans="1:15" s="10" customFormat="1" ht="15.75">
      <c r="A57" s="29" t="s">
        <v>0</v>
      </c>
      <c r="B57" s="27"/>
      <c r="C57" s="20">
        <f>C56+C53+C51+C49+C47+C42+C38+C35+C29+C27+C23+C14+C17</f>
        <v>335069866.44</v>
      </c>
      <c r="D57" s="20">
        <f>D56+D53+D51+D49+D47+D42+D38+D35+D29+D27+D23+D14+D17</f>
        <v>52926875.56999999</v>
      </c>
      <c r="E57" s="20">
        <f>E56+E53+E51+E49+E47+E42+E38+E35+E29+E27+E23+E14+E17</f>
        <v>387996742.01</v>
      </c>
      <c r="F57" s="20">
        <f>F56+F53+F51+F49+F47+F42+F38+F35+F29+F27+F23+F14+F17</f>
        <v>74467902.22</v>
      </c>
      <c r="G57" s="20">
        <f>G56+G53+G51+G49+G47+G42+G38+G35+G29+G27+G23+G14+G17</f>
        <v>72538323.59</v>
      </c>
      <c r="H57" s="24">
        <f>H56+H51+H49+H47+H38+H35+H27+H23+H14+H17+H42</f>
        <v>100.00000000000001</v>
      </c>
      <c r="I57" s="19">
        <f t="shared" si="1"/>
        <v>-262531542.85</v>
      </c>
      <c r="J57" s="8">
        <f t="shared" si="2"/>
        <v>-315458418.41999996</v>
      </c>
      <c r="K57" s="8">
        <f t="shared" si="3"/>
        <v>-1929578.6299999952</v>
      </c>
      <c r="L57" s="9">
        <f t="shared" si="4"/>
        <v>21.64871594115409</v>
      </c>
      <c r="M57" s="9">
        <f t="shared" si="5"/>
        <v>18.69560120897367</v>
      </c>
      <c r="N57" s="9">
        <f t="shared" si="6"/>
        <v>97.4088451903755</v>
      </c>
      <c r="O57" s="2">
        <f>G57/G57*100</f>
        <v>100</v>
      </c>
    </row>
    <row r="58" spans="1:9" s="2" customFormat="1" ht="12.75" customHeight="1">
      <c r="A58" s="16"/>
      <c r="B58" s="16"/>
      <c r="C58" s="16"/>
      <c r="D58" s="16"/>
      <c r="E58" s="16"/>
      <c r="F58" s="16"/>
      <c r="G58" s="16"/>
      <c r="H58" s="23"/>
      <c r="I58" s="16"/>
    </row>
    <row r="59" spans="1:9" s="2" customFormat="1" ht="12.75" customHeight="1">
      <c r="A59" s="16"/>
      <c r="B59" s="16"/>
      <c r="C59" s="16"/>
      <c r="D59" s="25"/>
      <c r="E59" s="16"/>
      <c r="F59" s="16"/>
      <c r="G59" s="16"/>
      <c r="H59" s="30"/>
      <c r="I59" s="16"/>
    </row>
    <row r="60" spans="1:9" s="2" customFormat="1" ht="12.75" customHeight="1">
      <c r="A60" s="16"/>
      <c r="B60" s="16"/>
      <c r="C60" s="16"/>
      <c r="D60" s="23"/>
      <c r="E60" s="16"/>
      <c r="F60" s="16"/>
      <c r="G60" s="16"/>
      <c r="H60" s="30"/>
      <c r="I60" s="16"/>
    </row>
    <row r="61" spans="1:9" s="2" customFormat="1" ht="12.75" customHeight="1">
      <c r="A61" s="16"/>
      <c r="B61" s="16"/>
      <c r="C61" s="16"/>
      <c r="D61" s="25"/>
      <c r="E61" s="16"/>
      <c r="F61" s="16"/>
      <c r="G61" s="16"/>
      <c r="H61" s="16"/>
      <c r="I61" s="16"/>
    </row>
    <row r="62" spans="1:9" s="2" customFormat="1" ht="12.75" customHeight="1">
      <c r="A62" s="16"/>
      <c r="B62" s="16"/>
      <c r="C62" s="16"/>
      <c r="D62" s="16"/>
      <c r="E62" s="16"/>
      <c r="F62" s="16"/>
      <c r="G62" s="16"/>
      <c r="H62" s="16"/>
      <c r="I62" s="16"/>
    </row>
    <row r="63" spans="1:9" s="2" customFormat="1" ht="12.75" customHeight="1">
      <c r="A63" s="16"/>
      <c r="B63" s="16"/>
      <c r="C63" s="16"/>
      <c r="D63" s="16"/>
      <c r="E63" s="16"/>
      <c r="F63" s="16"/>
      <c r="G63" s="16"/>
      <c r="H63" s="16"/>
      <c r="I63" s="16"/>
    </row>
    <row r="64" spans="1:9" s="2" customFormat="1" ht="12.75" customHeight="1">
      <c r="A64" s="16"/>
      <c r="B64" s="16"/>
      <c r="C64" s="16"/>
      <c r="D64" s="16"/>
      <c r="E64" s="16"/>
      <c r="F64" s="16"/>
      <c r="G64" s="16"/>
      <c r="H64" s="16"/>
      <c r="I64" s="16"/>
    </row>
    <row r="65" spans="1:9" s="2" customFormat="1" ht="12.75" customHeight="1">
      <c r="A65" s="16"/>
      <c r="B65" s="16"/>
      <c r="C65" s="16"/>
      <c r="D65" s="16"/>
      <c r="E65" s="16"/>
      <c r="F65" s="16"/>
      <c r="G65" s="16"/>
      <c r="H65" s="16"/>
      <c r="I65" s="16"/>
    </row>
    <row r="66" spans="1:9" s="2" customFormat="1" ht="12.75" customHeight="1">
      <c r="A66" s="16"/>
      <c r="B66" s="16"/>
      <c r="C66" s="16"/>
      <c r="D66" s="16"/>
      <c r="E66" s="16"/>
      <c r="F66" s="16"/>
      <c r="G66" s="16"/>
      <c r="H66" s="16"/>
      <c r="I66" s="16"/>
    </row>
    <row r="67" spans="1:9" s="2" customFormat="1" ht="12.75" customHeight="1">
      <c r="A67" s="16"/>
      <c r="B67" s="16"/>
      <c r="C67" s="16"/>
      <c r="D67" s="16"/>
      <c r="E67" s="16"/>
      <c r="F67" s="16"/>
      <c r="G67" s="16"/>
      <c r="H67" s="16"/>
      <c r="I67" s="16"/>
    </row>
    <row r="68" spans="1:9" s="2" customFormat="1" ht="12.75" customHeight="1">
      <c r="A68" s="16"/>
      <c r="B68" s="16"/>
      <c r="C68" s="16"/>
      <c r="D68" s="16"/>
      <c r="E68" s="16"/>
      <c r="F68" s="16"/>
      <c r="G68" s="16"/>
      <c r="H68" s="16"/>
      <c r="I68" s="16"/>
    </row>
    <row r="69" spans="1:9" s="2" customFormat="1" ht="12.75" customHeight="1">
      <c r="A69" s="16"/>
      <c r="B69" s="16"/>
      <c r="C69" s="16"/>
      <c r="D69" s="16"/>
      <c r="E69" s="16"/>
      <c r="F69" s="16"/>
      <c r="G69" s="16"/>
      <c r="H69" s="16"/>
      <c r="I69" s="16"/>
    </row>
    <row r="70" spans="1:9" s="2" customFormat="1" ht="12.75" customHeight="1">
      <c r="A70" s="16"/>
      <c r="B70" s="16"/>
      <c r="C70" s="16"/>
      <c r="D70" s="16"/>
      <c r="E70" s="16"/>
      <c r="F70" s="16"/>
      <c r="G70" s="16"/>
      <c r="H70" s="16"/>
      <c r="I70" s="16"/>
    </row>
    <row r="71" spans="1:9" s="2" customFormat="1" ht="12.75" customHeight="1">
      <c r="A71" s="16"/>
      <c r="B71" s="16"/>
      <c r="C71" s="16"/>
      <c r="D71" s="16"/>
      <c r="E71" s="16"/>
      <c r="F71" s="16"/>
      <c r="G71" s="16"/>
      <c r="H71" s="16"/>
      <c r="I71" s="16"/>
    </row>
    <row r="72" spans="1:9" s="2" customFormat="1" ht="12.75" customHeight="1">
      <c r="A72" s="16"/>
      <c r="B72" s="16"/>
      <c r="C72" s="16"/>
      <c r="D72" s="16"/>
      <c r="E72" s="16"/>
      <c r="F72" s="16"/>
      <c r="G72" s="16"/>
      <c r="H72" s="16"/>
      <c r="I72" s="16"/>
    </row>
    <row r="73" spans="1:9" s="2" customFormat="1" ht="12.75" customHeight="1">
      <c r="A73" s="16"/>
      <c r="B73" s="16"/>
      <c r="C73" s="16"/>
      <c r="D73" s="16"/>
      <c r="E73" s="16"/>
      <c r="F73" s="16"/>
      <c r="G73" s="16"/>
      <c r="H73" s="16"/>
      <c r="I73" s="16"/>
    </row>
    <row r="74" spans="1:9" s="2" customFormat="1" ht="12.75" customHeight="1">
      <c r="A74" s="16"/>
      <c r="B74" s="16"/>
      <c r="C74" s="16"/>
      <c r="D74" s="16"/>
      <c r="E74" s="16"/>
      <c r="F74" s="16"/>
      <c r="G74" s="16"/>
      <c r="H74" s="16"/>
      <c r="I74" s="16"/>
    </row>
    <row r="75" spans="1:9" s="2" customFormat="1" ht="12.75" customHeight="1">
      <c r="A75" s="16"/>
      <c r="B75" s="16"/>
      <c r="C75" s="16"/>
      <c r="D75" s="16"/>
      <c r="E75" s="16"/>
      <c r="F75" s="16"/>
      <c r="G75" s="16"/>
      <c r="H75" s="16"/>
      <c r="I75" s="16"/>
    </row>
    <row r="76" spans="1:9" s="2" customFormat="1" ht="12.75" customHeight="1">
      <c r="A76" s="16"/>
      <c r="B76" s="16"/>
      <c r="C76" s="16"/>
      <c r="D76" s="16"/>
      <c r="E76" s="16"/>
      <c r="F76" s="16"/>
      <c r="G76" s="16"/>
      <c r="H76" s="16"/>
      <c r="I76" s="16"/>
    </row>
    <row r="77" spans="1:9" s="2" customFormat="1" ht="12.75" customHeight="1">
      <c r="A77" s="16"/>
      <c r="B77" s="16"/>
      <c r="C77" s="16"/>
      <c r="D77" s="16"/>
      <c r="E77" s="16"/>
      <c r="F77" s="16"/>
      <c r="G77" s="16"/>
      <c r="H77" s="16"/>
      <c r="I77" s="16"/>
    </row>
    <row r="78" spans="1:9" s="2" customFormat="1" ht="12.75" customHeight="1">
      <c r="A78" s="16"/>
      <c r="B78" s="16"/>
      <c r="C78" s="16"/>
      <c r="D78" s="16"/>
      <c r="E78" s="16"/>
      <c r="F78" s="16"/>
      <c r="G78" s="16"/>
      <c r="H78" s="16"/>
      <c r="I78" s="16"/>
    </row>
    <row r="79" spans="1:9" s="2" customFormat="1" ht="12.75" customHeight="1">
      <c r="A79" s="16"/>
      <c r="B79" s="16"/>
      <c r="C79" s="16"/>
      <c r="D79" s="16"/>
      <c r="E79" s="16"/>
      <c r="F79" s="16"/>
      <c r="G79" s="16"/>
      <c r="H79" s="16"/>
      <c r="I79" s="16"/>
    </row>
    <row r="80" spans="1:9" s="2" customFormat="1" ht="12.7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9" s="2" customFormat="1" ht="12.75" customHeight="1">
      <c r="A81" s="16"/>
      <c r="B81" s="16"/>
      <c r="C81" s="16"/>
      <c r="D81" s="16"/>
      <c r="E81" s="16"/>
      <c r="F81" s="16"/>
      <c r="G81" s="16"/>
      <c r="H81" s="16"/>
      <c r="I81" s="16"/>
    </row>
    <row r="82" spans="1:9" s="2" customFormat="1" ht="12.75" customHeight="1">
      <c r="A82" s="16"/>
      <c r="B82" s="16"/>
      <c r="C82" s="16"/>
      <c r="D82" s="16"/>
      <c r="E82" s="16"/>
      <c r="F82" s="16"/>
      <c r="G82" s="16"/>
      <c r="H82" s="16"/>
      <c r="I82" s="16"/>
    </row>
    <row r="83" spans="1:9" s="2" customFormat="1" ht="12.75" customHeight="1">
      <c r="A83" s="16"/>
      <c r="B83" s="16"/>
      <c r="C83" s="16"/>
      <c r="D83" s="16"/>
      <c r="E83" s="16"/>
      <c r="F83" s="16"/>
      <c r="G83" s="16"/>
      <c r="H83" s="16"/>
      <c r="I83" s="16"/>
    </row>
    <row r="84" spans="1:9" s="2" customFormat="1" ht="12.75" customHeight="1">
      <c r="A84" s="16"/>
      <c r="B84" s="16"/>
      <c r="C84" s="16"/>
      <c r="D84" s="16"/>
      <c r="E84" s="16"/>
      <c r="F84" s="16"/>
      <c r="G84" s="16"/>
      <c r="H84" s="16"/>
      <c r="I84" s="16"/>
    </row>
    <row r="85" spans="1:9" s="2" customFormat="1" ht="12.75" customHeight="1">
      <c r="A85" s="16"/>
      <c r="B85" s="16"/>
      <c r="C85" s="16"/>
      <c r="D85" s="16"/>
      <c r="E85" s="16"/>
      <c r="F85" s="16"/>
      <c r="G85" s="16"/>
      <c r="H85" s="16"/>
      <c r="I85" s="16"/>
    </row>
    <row r="86" spans="1:9" s="2" customFormat="1" ht="12.75" customHeight="1">
      <c r="A86" s="16"/>
      <c r="B86" s="16"/>
      <c r="C86" s="16"/>
      <c r="D86" s="16"/>
      <c r="E86" s="16"/>
      <c r="F86" s="16"/>
      <c r="G86" s="16"/>
      <c r="H86" s="16"/>
      <c r="I86" s="16"/>
    </row>
    <row r="87" spans="1:9" s="2" customFormat="1" ht="12.75" customHeight="1">
      <c r="A87" s="16"/>
      <c r="B87" s="16"/>
      <c r="C87" s="16"/>
      <c r="D87" s="16"/>
      <c r="E87" s="16"/>
      <c r="F87" s="16"/>
      <c r="G87" s="16"/>
      <c r="H87" s="16"/>
      <c r="I87" s="16"/>
    </row>
    <row r="88" spans="1:9" s="2" customFormat="1" ht="12.75" customHeight="1">
      <c r="A88" s="16"/>
      <c r="B88" s="16"/>
      <c r="C88" s="16"/>
      <c r="D88" s="16"/>
      <c r="E88" s="16"/>
      <c r="F88" s="16"/>
      <c r="G88" s="16"/>
      <c r="H88" s="16"/>
      <c r="I88" s="16"/>
    </row>
    <row r="89" spans="1:9" s="2" customFormat="1" ht="12.75" customHeight="1">
      <c r="A89" s="16"/>
      <c r="B89" s="16"/>
      <c r="C89" s="16"/>
      <c r="D89" s="16"/>
      <c r="E89" s="16"/>
      <c r="F89" s="16"/>
      <c r="G89" s="16"/>
      <c r="H89" s="16"/>
      <c r="I89" s="16"/>
    </row>
    <row r="90" spans="1:9" s="2" customFormat="1" ht="12.75" customHeight="1">
      <c r="A90" s="16"/>
      <c r="B90" s="16"/>
      <c r="C90" s="16"/>
      <c r="D90" s="16"/>
      <c r="E90" s="16"/>
      <c r="F90" s="16"/>
      <c r="G90" s="16"/>
      <c r="H90" s="16"/>
      <c r="I90" s="16"/>
    </row>
    <row r="91" spans="1:9" s="2" customFormat="1" ht="12.75" customHeight="1">
      <c r="A91" s="16"/>
      <c r="B91" s="16"/>
      <c r="C91" s="16"/>
      <c r="D91" s="16"/>
      <c r="E91" s="16"/>
      <c r="F91" s="16"/>
      <c r="G91" s="16"/>
      <c r="H91" s="16"/>
      <c r="I91" s="16"/>
    </row>
    <row r="92" spans="1:9" s="2" customFormat="1" ht="12.75" customHeight="1">
      <c r="A92" s="16"/>
      <c r="B92" s="16"/>
      <c r="C92" s="16"/>
      <c r="D92" s="16"/>
      <c r="E92" s="16"/>
      <c r="F92" s="16"/>
      <c r="G92" s="16"/>
      <c r="H92" s="16"/>
      <c r="I92" s="16"/>
    </row>
    <row r="93" spans="1:9" s="2" customFormat="1" ht="12.75" customHeight="1">
      <c r="A93" s="16"/>
      <c r="B93" s="16"/>
      <c r="C93" s="16"/>
      <c r="D93" s="16"/>
      <c r="E93" s="16"/>
      <c r="F93" s="16"/>
      <c r="G93" s="16"/>
      <c r="H93" s="16"/>
      <c r="I93" s="16"/>
    </row>
    <row r="94" spans="1:9" s="2" customFormat="1" ht="12.75" customHeight="1">
      <c r="A94" s="16"/>
      <c r="B94" s="16"/>
      <c r="C94" s="16"/>
      <c r="D94" s="16"/>
      <c r="E94" s="16"/>
      <c r="F94" s="16"/>
      <c r="G94" s="16"/>
      <c r="H94" s="16"/>
      <c r="I94" s="16"/>
    </row>
    <row r="95" spans="1:9" s="2" customFormat="1" ht="12.75" customHeight="1">
      <c r="A95" s="16"/>
      <c r="B95" s="16"/>
      <c r="C95" s="16"/>
      <c r="D95" s="16"/>
      <c r="E95" s="16"/>
      <c r="F95" s="16"/>
      <c r="G95" s="16"/>
      <c r="H95" s="16"/>
      <c r="I95" s="16"/>
    </row>
    <row r="96" spans="1:9" s="2" customFormat="1" ht="12.75" customHeight="1">
      <c r="A96" s="16"/>
      <c r="B96" s="16"/>
      <c r="C96" s="16"/>
      <c r="D96" s="16"/>
      <c r="E96" s="16"/>
      <c r="F96" s="16"/>
      <c r="G96" s="16"/>
      <c r="H96" s="16"/>
      <c r="I96" s="16"/>
    </row>
    <row r="97" spans="1:9" s="2" customFormat="1" ht="12.75" customHeight="1">
      <c r="A97" s="16"/>
      <c r="B97" s="16"/>
      <c r="C97" s="16"/>
      <c r="D97" s="16"/>
      <c r="E97" s="16"/>
      <c r="F97" s="16"/>
      <c r="G97" s="16"/>
      <c r="H97" s="16"/>
      <c r="I97" s="16"/>
    </row>
    <row r="98" spans="1:9" s="2" customFormat="1" ht="12.75" customHeight="1">
      <c r="A98" s="16"/>
      <c r="B98" s="16"/>
      <c r="C98" s="16"/>
      <c r="D98" s="16"/>
      <c r="E98" s="16"/>
      <c r="F98" s="16"/>
      <c r="G98" s="16"/>
      <c r="H98" s="16"/>
      <c r="I98" s="16"/>
    </row>
    <row r="99" spans="1:9" s="2" customFormat="1" ht="12.75" customHeight="1">
      <c r="A99" s="16"/>
      <c r="B99" s="16"/>
      <c r="C99" s="16"/>
      <c r="D99" s="16"/>
      <c r="E99" s="16"/>
      <c r="F99" s="16"/>
      <c r="G99" s="16"/>
      <c r="H99" s="16"/>
      <c r="I99" s="16"/>
    </row>
    <row r="100" spans="1:9" s="2" customFormat="1" ht="12.75" customHeight="1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s="2" customFormat="1" ht="12.75" customHeight="1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s="2" customFormat="1" ht="12.75" customHeight="1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s="2" customFormat="1" ht="12.75" customHeight="1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s="2" customFormat="1" ht="12.75" customHeight="1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s="2" customFormat="1" ht="12.75" customHeight="1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s="2" customFormat="1" ht="12.75" customHeight="1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s="2" customFormat="1" ht="12.75" customHeight="1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s="2" customFormat="1" ht="12.75" customHeight="1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s="2" customFormat="1" ht="12.75" customHeight="1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s="2" customFormat="1" ht="12.75" customHeight="1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s="2" customFormat="1" ht="12.75" customHeight="1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s="2" customFormat="1" ht="12.75" customHeight="1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s="2" customFormat="1" ht="12.75" customHeight="1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s="2" customFormat="1" ht="12.75" customHeight="1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s="2" customFormat="1" ht="12.75" customHeight="1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s="2" customFormat="1" ht="12.75" customHeight="1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s="2" customFormat="1" ht="12.75" customHeight="1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s="2" customFormat="1" ht="12.75" customHeight="1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s="2" customFormat="1" ht="12.75" customHeight="1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s="2" customFormat="1" ht="12.75" customHeight="1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s="2" customFormat="1" ht="12.75" customHeight="1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s="2" customFormat="1" ht="12.75" customHeight="1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s="2" customFormat="1" ht="12.75" customHeight="1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s="2" customFormat="1" ht="12.75" customHeight="1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s="2" customFormat="1" ht="12.75" customHeight="1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s="2" customFormat="1" ht="12.75" customHeight="1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s="2" customFormat="1" ht="12.75" customHeight="1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s="2" customFormat="1" ht="12.75" customHeight="1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s="2" customFormat="1" ht="12.75" customHeight="1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s="2" customFormat="1" ht="12.75" customHeight="1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s="2" customFormat="1" ht="12.75" customHeight="1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s="2" customFormat="1" ht="12.75" customHeight="1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s="2" customFormat="1" ht="12.75" customHeight="1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s="2" customFormat="1" ht="12.75" customHeight="1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s="2" customFormat="1" ht="12.75" customHeight="1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s="2" customFormat="1" ht="12.75" customHeight="1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s="2" customFormat="1" ht="12.75" customHeight="1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s="2" customFormat="1" ht="12.75" customHeight="1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s="2" customFormat="1" ht="12.75" customHeight="1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s="2" customFormat="1" ht="12.75" customHeight="1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s="2" customFormat="1" ht="12.75" customHeight="1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s="2" customFormat="1" ht="12.75" customHeight="1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s="2" customFormat="1" ht="12.75" customHeight="1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s="2" customFormat="1" ht="12.75" customHeight="1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s="2" customFormat="1" ht="12.75" customHeight="1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s="2" customFormat="1" ht="12.75" customHeight="1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s="2" customFormat="1" ht="12.75" customHeight="1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s="2" customFormat="1" ht="12.75" customHeight="1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s="2" customFormat="1" ht="12.75" customHeight="1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s="2" customFormat="1" ht="12.75" customHeight="1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s="2" customFormat="1" ht="12.75" customHeight="1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s="2" customFormat="1" ht="12.75" customHeight="1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s="2" customFormat="1" ht="12.75" customHeight="1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s="2" customFormat="1" ht="12.75" customHeight="1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s="2" customFormat="1" ht="12.75" customHeight="1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s="2" customFormat="1" ht="12.75" customHeight="1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s="2" customFormat="1" ht="12.75" customHeight="1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s="2" customFormat="1" ht="12.75" customHeight="1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s="2" customFormat="1" ht="12.75" customHeight="1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s="2" customFormat="1" ht="12.75" customHeight="1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s="2" customFormat="1" ht="12.75" customHeight="1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s="2" customFormat="1" ht="12.75" customHeight="1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s="2" customFormat="1" ht="12.75" customHeight="1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s="2" customFormat="1" ht="12.75" customHeight="1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s="2" customFormat="1" ht="12.75" customHeight="1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s="2" customFormat="1" ht="12.75" customHeight="1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s="2" customFormat="1" ht="12.75" customHeight="1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s="2" customFormat="1" ht="12.75" customHeight="1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s="2" customFormat="1" ht="12.75" customHeight="1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s="2" customFormat="1" ht="12.75" customHeight="1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s="2" customFormat="1" ht="12.75" customHeight="1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s="2" customFormat="1" ht="12.75" customHeight="1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s="2" customFormat="1" ht="12.75" customHeight="1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s="2" customFormat="1" ht="12.75" customHeight="1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s="2" customFormat="1" ht="12.75" customHeight="1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s="2" customFormat="1" ht="12.75" customHeight="1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s="2" customFormat="1" ht="12.75" customHeight="1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s="2" customFormat="1" ht="12.75" customHeight="1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s="2" customFormat="1" ht="12.75" customHeight="1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s="2" customFormat="1" ht="12.75" customHeight="1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s="2" customFormat="1" ht="12.75" customHeight="1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s="2" customFormat="1" ht="12.75" customHeight="1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s="2" customFormat="1" ht="12.75" customHeight="1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s="2" customFormat="1" ht="12.75" customHeight="1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s="2" customFormat="1" ht="12.75" customHeight="1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s="2" customFormat="1" ht="12.75" customHeight="1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s="2" customFormat="1" ht="12.75" customHeight="1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s="2" customFormat="1" ht="12.75" customHeight="1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s="2" customFormat="1" ht="12.75" customHeight="1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s="2" customFormat="1" ht="12.75" customHeight="1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s="2" customFormat="1" ht="12.75" customHeight="1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s="2" customFormat="1" ht="12.75" customHeight="1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s="2" customFormat="1" ht="12.75" customHeight="1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s="2" customFormat="1" ht="12.75" customHeight="1">
      <c r="A194" s="16"/>
      <c r="B194" s="16"/>
      <c r="C194" s="16"/>
      <c r="D194" s="16"/>
      <c r="E194" s="16"/>
      <c r="F194" s="16"/>
      <c r="G194" s="16"/>
      <c r="H194" s="16"/>
      <c r="I194" s="16"/>
    </row>
  </sheetData>
  <sheetProtection/>
  <mergeCells count="3">
    <mergeCell ref="A3:G3"/>
    <mergeCell ref="A2:N2"/>
    <mergeCell ref="A1:N1"/>
  </mergeCells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toa</cp:lastModifiedBy>
  <cp:lastPrinted>2019-02-15T06:42:51Z</cp:lastPrinted>
  <dcterms:created xsi:type="dcterms:W3CDTF">2002-03-11T10:22:12Z</dcterms:created>
  <dcterms:modified xsi:type="dcterms:W3CDTF">2019-05-17T11:33:16Z</dcterms:modified>
  <cp:category/>
  <cp:version/>
  <cp:contentType/>
  <cp:contentStatus/>
</cp:coreProperties>
</file>