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firstSheet="7" activeTab="7"/>
  </bookViews>
  <sheets>
    <sheet name="конс" sheetId="1" state="hidden" r:id="rId1"/>
    <sheet name="Чайка" sheetId="2" state="hidden" r:id="rId2"/>
    <sheet name="Уинск" sheetId="3" state="hidden" r:id="rId3"/>
    <sheet name="Суда" sheetId="4" state="hidden" r:id="rId4"/>
    <sheet name="Н.Сып" sheetId="5" state="hidden" r:id="rId5"/>
    <sheet name="Аспа" sheetId="6" state="hidden" r:id="rId6"/>
    <sheet name="поселения" sheetId="7" state="hidden" r:id="rId7"/>
    <sheet name="район" sheetId="8" r:id="rId8"/>
  </sheets>
  <definedNames>
    <definedName name="_xlnm.Print_Titles" localSheetId="0">'конс'!$4:$5</definedName>
    <definedName name="_xlnm.Print_Titles" localSheetId="6">'поселения'!$4:$5</definedName>
    <definedName name="_xlnm.Print_Titles" localSheetId="7">'район'!$4:$5</definedName>
  </definedNames>
  <calcPr fullCalcOnLoad="1"/>
</workbook>
</file>

<file path=xl/sharedStrings.xml><?xml version="1.0" encoding="utf-8"?>
<sst xmlns="http://schemas.openxmlformats.org/spreadsheetml/2006/main" count="810" uniqueCount="160">
  <si>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</si>
  <si>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</si>
  <si>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</si>
  <si>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</si>
  <si>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</si>
  <si>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</si>
  <si>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</si>
  <si>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</si>
  <si>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</si>
  <si>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0310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</si>
  <si>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</si>
  <si>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</si>
  <si>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</si>
  <si>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</si>
  <si>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</si>
  <si>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</si>
  <si>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</si>
  <si>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</si>
  <si>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</si>
  <si>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</si>
  <si>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</si>
  <si>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</si>
  <si>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</si>
  <si>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</si>
  <si>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</si>
  <si>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</si>
  <si>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</si>
  <si>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</si>
  <si>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</si>
  <si>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</si>
  <si>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</si>
  <si>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</si>
  <si>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</si>
  <si>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</si>
  <si>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</si>
  <si>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</si>
  <si>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</si>
  <si>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</si>
  <si>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</si>
  <si>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</si>
  <si>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</si>
  <si>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</si>
  <si>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</si>
  <si>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</si>
  <si>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</si>
  <si>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</si>
  <si>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</si>
  <si>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</si>
  <si>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</si>
  <si>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</si>
  <si>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</si>
  <si>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</si>
  <si>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</si>
  <si>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</si>
  <si>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</si>
  <si>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</si>
  <si>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</si>
  <si>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</si>
  <si>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</si>
  <si>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</si>
  <si>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Мобилизационная и вневойсковая подготовка</t>
  </si>
  <si>
    <t>Обеспечение деятельности финансовых, налоговых и таможенных органов и органов надзора</t>
  </si>
  <si>
    <t>Другие вопросы в области национальной безопасности и правоохранительной деятельности</t>
  </si>
  <si>
    <t>0203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</si>
  <si>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</si>
  <si>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</si>
  <si>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</si>
  <si>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</si>
  <si>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</si>
  <si>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</si>
  <si>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</si>
  <si>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</si>
  <si>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</si>
  <si>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</si>
  <si>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</si>
  <si>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</si>
  <si>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</si>
  <si>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</si>
  <si>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</si>
  <si>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</si>
  <si>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</si>
  <si>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( руб.)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</si>
  <si>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</si>
  <si>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</si>
  <si>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</si>
  <si>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</si>
  <si>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</si>
  <si>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</si>
  <si>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</si>
  <si>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</si>
  <si>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</si>
  <si>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</si>
  <si>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Дорожное хозяйство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</si>
  <si>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</si>
  <si>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</si>
  <si>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</si>
  <si>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</si>
  <si>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</si>
  <si>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</si>
  <si>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</si>
  <si>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</si>
  <si>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</si>
  <si>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</si>
  <si>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</si>
  <si>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</si>
  <si>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</si>
  <si>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</si>
  <si>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</si>
  <si>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</si>
  <si>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</si>
  <si>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</si>
  <si>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</si>
  <si>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</si>
  <si>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 xml:space="preserve">Физическая культура 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</si>
  <si>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</si>
  <si>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</si>
  <si>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</si>
  <si>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пожарной безопасности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</si>
  <si>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</si>
  <si>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</si>
  <si>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</si>
  <si>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</si>
  <si>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</si>
  <si>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</si>
  <si>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</si>
  <si>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Другие вопросы в области культуры, кинематографии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</si>
  <si>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</si>
  <si>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</si>
  <si>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</si>
  <si>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</si>
  <si>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</si>
  <si>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</si>
  <si>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</si>
  <si>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жилищно-коммунального хозяйства</t>
  </si>
  <si>
    <t>0505</t>
  </si>
  <si>
    <t>Санитарно-эпидемиологическое благополучие</t>
  </si>
  <si>
    <t>0907</t>
  </si>
  <si>
    <t>Уточн. план 2019 г.</t>
  </si>
  <si>
    <t>Перв. план 2019 г.</t>
  </si>
  <si>
    <t>% исп.от перв. плана 2019 г.</t>
  </si>
  <si>
    <t>% исп.от уточн. плана 2019 г.</t>
  </si>
  <si>
    <t>0902</t>
  </si>
  <si>
    <t>Амбулаторная помощь</t>
  </si>
  <si>
    <t>исполнения консолидированного бюджета Уинского района по состоянию на 01 июля 2019 г.</t>
  </si>
  <si>
    <t>Ут. план за 2 кв. 2019 г.</t>
  </si>
  <si>
    <t>Исполнено на 01.07.2019 г.</t>
  </si>
  <si>
    <t>Откл. исполн. от плана за 2 кв.</t>
  </si>
  <si>
    <t>% исп.от плана за 2 кв.</t>
  </si>
  <si>
    <t>Исполнено на 01.07.2019г.</t>
  </si>
  <si>
    <t>исполнения бюджета Уинского района по расходам по состоянию на 01 июля 2019 г.</t>
  </si>
  <si>
    <t>исполнения сельских поселений Уинского района по расходам по состоянию на 01 июля 2019 г.</t>
  </si>
  <si>
    <t>исполнения бюджета Аспинского сельского поселения Уинского района по расходам по состоянию на 01 июля 2019 г.</t>
  </si>
  <si>
    <t>% исп.от плана  за 2 кв.</t>
  </si>
  <si>
    <t>исполнения бюджета Нижнесыповского сельского поселения Уинского района по расходам по состоянию на 01 июля 2019 г.</t>
  </si>
  <si>
    <t xml:space="preserve">% исп.от плана  за 2 кв. </t>
  </si>
  <si>
    <t>исполнения бюджета Судинского сельского поселения Уинского района по расходам по состоянию на 01 июля 2019 г.</t>
  </si>
  <si>
    <t>исполнения бюджета Уинского сельского поселения Уинского района по расходам по состоянию на 01 июля 2019 г.</t>
  </si>
  <si>
    <t>исполнения бюджета Чайкинского сельского поселения Уинского района по расходам по состоянию на 01 июля 2019 г.</t>
  </si>
  <si>
    <t>Откл. исполн. от плана за  2 кв.</t>
  </si>
  <si>
    <t>Ут. план за 2 кв.  2019 г.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</si>
</sst>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180" fontId="6" fillId="0" borderId="10" xfId="0" applyNumberFormat="1" applyFont="1" applyBorder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180" fontId="6" fillId="33" borderId="0" xfId="0" applyNumberFormat="1" applyFont="1" applyFill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93"/>
  <sheetViews>
    <sheetView zoomScale="75" zoomScaleNormal="75" zoomScalePageLayoutView="0" workbookViewId="0" topLeftCell="A1">
      <pane xSplit="2" ySplit="5" topLeftCell="C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D20" sqref="D20"/>
    </sheetView>
  </sheetViews>
  <sheetFormatPr defaultColWidth="9.140625" defaultRowHeight="12.75"/>
  <cols>
    <col min="1" max="1" width="6.7109375" style="26" customWidth="1"/>
    <col min="2" max="2" width="34.57421875" style="42" customWidth="1"/>
    <col min="3" max="3" width="16.421875" style="37" customWidth="1"/>
    <col min="4" max="4" width="15.8515625" style="42" customWidth="1"/>
    <col min="5" max="5" width="16.7109375" style="42" customWidth="1"/>
    <col min="6" max="6" width="17.7109375" style="42" customWidth="1"/>
    <col min="7" max="7" width="16.28125" style="42" customWidth="1"/>
    <col min="8" max="8" width="10.28125" style="42" customWidth="1"/>
    <col min="9" max="9" width="16.8515625" style="42" customWidth="1"/>
    <col min="10" max="10" width="17.28125" style="1" customWidth="1"/>
    <col min="11" max="11" width="15.8515625" style="1" customWidth="1"/>
    <col min="12" max="12" width="14.00390625" style="1" customWidth="1"/>
    <col min="13" max="13" width="9.7109375" style="1" customWidth="1"/>
    <col min="14" max="14" width="11.00390625" style="1" customWidth="1"/>
    <col min="15" max="15" width="9.140625" style="1" hidden="1" customWidth="1"/>
    <col min="16" max="16384" width="9.140625" style="1" customWidth="1"/>
  </cols>
  <sheetData>
    <row r="1" spans="1:14" ht="15.75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7" t="s">
        <v>143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>
      <c r="A3" s="56"/>
      <c r="B3" s="56"/>
      <c r="C3" s="56"/>
      <c r="D3" s="56"/>
      <c r="E3" s="56"/>
      <c r="F3" s="56"/>
      <c r="G3" s="56"/>
      <c r="H3" s="43"/>
      <c r="I3" s="43"/>
      <c r="J3" s="4"/>
      <c r="K3" s="4"/>
      <c r="N3" s="5" t="s">
        <v>88</v>
      </c>
    </row>
    <row r="4" spans="1:14" ht="54.75" customHeight="1">
      <c r="A4" s="20" t="s">
        <v>1</v>
      </c>
      <c r="B4" s="38" t="s">
        <v>2</v>
      </c>
      <c r="C4" s="38" t="s">
        <v>138</v>
      </c>
      <c r="D4" s="38" t="s">
        <v>85</v>
      </c>
      <c r="E4" s="38" t="s">
        <v>137</v>
      </c>
      <c r="F4" s="38" t="s">
        <v>144</v>
      </c>
      <c r="G4" s="38" t="s">
        <v>145</v>
      </c>
      <c r="H4" s="38" t="s">
        <v>66</v>
      </c>
      <c r="I4" s="38" t="s">
        <v>86</v>
      </c>
      <c r="J4" s="10" t="s">
        <v>87</v>
      </c>
      <c r="K4" s="10" t="s">
        <v>146</v>
      </c>
      <c r="L4" s="10" t="s">
        <v>139</v>
      </c>
      <c r="M4" s="10" t="s">
        <v>140</v>
      </c>
      <c r="N4" s="10" t="s">
        <v>147</v>
      </c>
    </row>
    <row r="5" spans="1:14" ht="12.75">
      <c r="A5" s="21" t="s">
        <v>67</v>
      </c>
      <c r="B5" s="39" t="s">
        <v>68</v>
      </c>
      <c r="C5" s="39" t="s">
        <v>69</v>
      </c>
      <c r="D5" s="39" t="s">
        <v>70</v>
      </c>
      <c r="E5" s="39" t="s">
        <v>71</v>
      </c>
      <c r="F5" s="39" t="s">
        <v>72</v>
      </c>
      <c r="G5" s="39" t="s">
        <v>73</v>
      </c>
      <c r="H5" s="39" t="s">
        <v>74</v>
      </c>
      <c r="I5" s="39" t="s">
        <v>75</v>
      </c>
      <c r="J5" s="15" t="s">
        <v>76</v>
      </c>
      <c r="K5" s="15" t="s">
        <v>77</v>
      </c>
      <c r="L5" s="15" t="s">
        <v>78</v>
      </c>
      <c r="M5" s="15" t="s">
        <v>79</v>
      </c>
      <c r="N5" s="15" t="s">
        <v>80</v>
      </c>
    </row>
    <row r="6" spans="1:15" s="2" customFormat="1" ht="47.25">
      <c r="A6" s="22" t="s">
        <v>3</v>
      </c>
      <c r="B6" s="34" t="s">
        <v>115</v>
      </c>
      <c r="C6" s="35">
        <v>3944693</v>
      </c>
      <c r="D6" s="35">
        <f aca="true" t="shared" si="0" ref="D6:D19">E6-C6</f>
        <v>44497</v>
      </c>
      <c r="E6" s="35">
        <v>3989190</v>
      </c>
      <c r="F6" s="35">
        <v>2027028.05</v>
      </c>
      <c r="G6" s="35">
        <v>1986516</v>
      </c>
      <c r="H6" s="36">
        <f>G6/G61*100</f>
        <v>1.1531158945731657</v>
      </c>
      <c r="I6" s="35">
        <f>G6-C6</f>
        <v>-1958177</v>
      </c>
      <c r="J6" s="16">
        <f>G6-E6</f>
        <v>-2002674</v>
      </c>
      <c r="K6" s="16">
        <f>G6-F6</f>
        <v>-40512.05000000005</v>
      </c>
      <c r="L6" s="13">
        <f>G6/C6*100</f>
        <v>50.359204125644254</v>
      </c>
      <c r="M6" s="13">
        <f>G6/E6*100</f>
        <v>49.797477683439496</v>
      </c>
      <c r="N6" s="13">
        <f>G6/F6*100</f>
        <v>98.00140654195683</v>
      </c>
      <c r="O6" s="2">
        <f>G6/G61*100</f>
        <v>1.1531158945731657</v>
      </c>
    </row>
    <row r="7" spans="1:15" s="2" customFormat="1" ht="94.5">
      <c r="A7" s="22" t="s">
        <v>58</v>
      </c>
      <c r="B7" s="34" t="s">
        <v>120</v>
      </c>
      <c r="C7" s="35">
        <v>1807441.59</v>
      </c>
      <c r="D7" s="35">
        <f t="shared" si="0"/>
        <v>103795</v>
      </c>
      <c r="E7" s="35">
        <v>1911236.59</v>
      </c>
      <c r="F7" s="35">
        <v>1013261.24</v>
      </c>
      <c r="G7" s="35">
        <v>1013261.24</v>
      </c>
      <c r="H7" s="36">
        <f>G7/G61*100</f>
        <v>0.5881692577351076</v>
      </c>
      <c r="I7" s="35">
        <f aca="true" t="shared" si="1" ref="I7:I61">G7-C7</f>
        <v>-794180.3500000001</v>
      </c>
      <c r="J7" s="16">
        <f aca="true" t="shared" si="2" ref="J7:J61">G7-E7</f>
        <v>-897975.3500000001</v>
      </c>
      <c r="K7" s="16">
        <f aca="true" t="shared" si="3" ref="K7:K61">G7-F7</f>
        <v>0</v>
      </c>
      <c r="L7" s="13">
        <f aca="true" t="shared" si="4" ref="L7:L61">G7/C7*100</f>
        <v>56.06052475532556</v>
      </c>
      <c r="M7" s="13">
        <f aca="true" t="shared" si="5" ref="M7:M61">G7/E7*100</f>
        <v>53.0160025870999</v>
      </c>
      <c r="N7" s="13">
        <f aca="true" t="shared" si="6" ref="N7:N61">G7/F7*100</f>
        <v>100</v>
      </c>
      <c r="O7" s="2">
        <f>G7/G61*100</f>
        <v>0.5881692577351076</v>
      </c>
    </row>
    <row r="8" spans="1:15" s="2" customFormat="1" ht="94.5">
      <c r="A8" s="22" t="s">
        <v>4</v>
      </c>
      <c r="B8" s="34" t="s">
        <v>116</v>
      </c>
      <c r="C8" s="35">
        <v>26664886.73</v>
      </c>
      <c r="D8" s="35">
        <f t="shared" si="0"/>
        <v>4033964.8900000006</v>
      </c>
      <c r="E8" s="35">
        <v>30698851.62</v>
      </c>
      <c r="F8" s="35">
        <v>16710696.64</v>
      </c>
      <c r="G8" s="35">
        <v>15751927.24</v>
      </c>
      <c r="H8" s="36">
        <f>G8/G61*100</f>
        <v>9.143544613083417</v>
      </c>
      <c r="I8" s="35">
        <f t="shared" si="1"/>
        <v>-10912959.49</v>
      </c>
      <c r="J8" s="16">
        <f t="shared" si="2"/>
        <v>-14946924.38</v>
      </c>
      <c r="K8" s="16">
        <f t="shared" si="3"/>
        <v>-958769.4000000004</v>
      </c>
      <c r="L8" s="13">
        <f t="shared" si="4"/>
        <v>59.073670177184354</v>
      </c>
      <c r="M8" s="13">
        <f t="shared" si="5"/>
        <v>51.31112862129922</v>
      </c>
      <c r="N8" s="13">
        <f t="shared" si="6"/>
        <v>94.26254081050686</v>
      </c>
      <c r="O8" s="2">
        <f>G8/G61*100</f>
        <v>9.143544613083417</v>
      </c>
    </row>
    <row r="9" spans="1:15" s="2" customFormat="1" ht="15.75">
      <c r="A9" s="22" t="s">
        <v>118</v>
      </c>
      <c r="B9" s="34" t="s">
        <v>119</v>
      </c>
      <c r="C9" s="35">
        <v>900</v>
      </c>
      <c r="D9" s="35">
        <f t="shared" si="0"/>
        <v>0</v>
      </c>
      <c r="E9" s="35">
        <v>900</v>
      </c>
      <c r="F9" s="35">
        <v>900</v>
      </c>
      <c r="G9" s="35">
        <v>0</v>
      </c>
      <c r="H9" s="36">
        <f>G9/G61*100</f>
        <v>0</v>
      </c>
      <c r="I9" s="35">
        <f t="shared" si="1"/>
        <v>-900</v>
      </c>
      <c r="J9" s="16">
        <f t="shared" si="2"/>
        <v>-900</v>
      </c>
      <c r="K9" s="16">
        <f t="shared" si="3"/>
        <v>-900</v>
      </c>
      <c r="L9" s="13">
        <f t="shared" si="4"/>
        <v>0</v>
      </c>
      <c r="M9" s="13">
        <f t="shared" si="5"/>
        <v>0</v>
      </c>
      <c r="N9" s="13">
        <f t="shared" si="6"/>
        <v>0</v>
      </c>
      <c r="O9" s="2">
        <f>G9/G61*100</f>
        <v>0</v>
      </c>
    </row>
    <row r="10" spans="1:15" s="2" customFormat="1" ht="63">
      <c r="A10" s="22" t="s">
        <v>59</v>
      </c>
      <c r="B10" s="34" t="s">
        <v>61</v>
      </c>
      <c r="C10" s="35">
        <v>6778670.15</v>
      </c>
      <c r="D10" s="35">
        <f t="shared" si="0"/>
        <v>91296</v>
      </c>
      <c r="E10" s="35">
        <v>6869966.15</v>
      </c>
      <c r="F10" s="35">
        <v>3489093.59</v>
      </c>
      <c r="G10" s="35">
        <v>3489093.59</v>
      </c>
      <c r="H10" s="36">
        <f>G10/G61*100</f>
        <v>2.025319341139134</v>
      </c>
      <c r="I10" s="35">
        <f t="shared" si="1"/>
        <v>-3289576.5600000005</v>
      </c>
      <c r="J10" s="16">
        <f t="shared" si="2"/>
        <v>-3380872.5600000005</v>
      </c>
      <c r="K10" s="16">
        <f t="shared" si="3"/>
        <v>0</v>
      </c>
      <c r="L10" s="13">
        <f t="shared" si="4"/>
        <v>51.471653182593634</v>
      </c>
      <c r="M10" s="13">
        <f t="shared" si="5"/>
        <v>50.787638742586815</v>
      </c>
      <c r="N10" s="13">
        <f t="shared" si="6"/>
        <v>100</v>
      </c>
      <c r="O10" s="2">
        <f>G10/G61*100</f>
        <v>2.025319341139134</v>
      </c>
    </row>
    <row r="11" spans="1:15" s="19" customFormat="1" ht="31.5">
      <c r="A11" s="22" t="s">
        <v>5</v>
      </c>
      <c r="B11" s="34" t="s">
        <v>6</v>
      </c>
      <c r="C11" s="35">
        <v>962350</v>
      </c>
      <c r="D11" s="35">
        <f t="shared" si="0"/>
        <v>0</v>
      </c>
      <c r="E11" s="35">
        <v>962350</v>
      </c>
      <c r="F11" s="35">
        <v>0</v>
      </c>
      <c r="G11" s="35">
        <v>0</v>
      </c>
      <c r="H11" s="36">
        <f>G11/G61*100</f>
        <v>0</v>
      </c>
      <c r="I11" s="35">
        <f t="shared" si="1"/>
        <v>-962350</v>
      </c>
      <c r="J11" s="16">
        <f t="shared" si="2"/>
        <v>-962350</v>
      </c>
      <c r="K11" s="16">
        <f t="shared" si="3"/>
        <v>0</v>
      </c>
      <c r="L11" s="13">
        <f t="shared" si="4"/>
        <v>0</v>
      </c>
      <c r="M11" s="13">
        <f t="shared" si="5"/>
        <v>0</v>
      </c>
      <c r="N11" s="13">
        <v>0</v>
      </c>
      <c r="O11" s="2">
        <f>G11/G61*100</f>
        <v>0</v>
      </c>
    </row>
    <row r="12" spans="1:15" s="2" customFormat="1" ht="15.75">
      <c r="A12" s="22" t="s">
        <v>93</v>
      </c>
      <c r="B12" s="34" t="s">
        <v>7</v>
      </c>
      <c r="C12" s="35">
        <v>612109</v>
      </c>
      <c r="D12" s="35">
        <f t="shared" si="0"/>
        <v>-500000</v>
      </c>
      <c r="E12" s="35">
        <v>112109</v>
      </c>
      <c r="F12" s="35">
        <v>12500</v>
      </c>
      <c r="G12" s="35">
        <v>0</v>
      </c>
      <c r="H12" s="36">
        <f>G12/G61*100</f>
        <v>0</v>
      </c>
      <c r="I12" s="35">
        <f t="shared" si="1"/>
        <v>-612109</v>
      </c>
      <c r="J12" s="16">
        <f t="shared" si="2"/>
        <v>-112109</v>
      </c>
      <c r="K12" s="16">
        <f t="shared" si="3"/>
        <v>-12500</v>
      </c>
      <c r="L12" s="13">
        <f t="shared" si="4"/>
        <v>0</v>
      </c>
      <c r="M12" s="13">
        <f t="shared" si="5"/>
        <v>0</v>
      </c>
      <c r="N12" s="13">
        <v>0</v>
      </c>
      <c r="O12" s="2">
        <f>G12/G61*100</f>
        <v>0</v>
      </c>
    </row>
    <row r="13" spans="1:15" s="2" customFormat="1" ht="31.5">
      <c r="A13" s="22" t="s">
        <v>98</v>
      </c>
      <c r="B13" s="34" t="s">
        <v>8</v>
      </c>
      <c r="C13" s="35">
        <v>16135158.24</v>
      </c>
      <c r="D13" s="35">
        <f t="shared" si="0"/>
        <v>-3103633.1099999994</v>
      </c>
      <c r="E13" s="35">
        <v>13031525.13</v>
      </c>
      <c r="F13" s="35">
        <v>4177474.5</v>
      </c>
      <c r="G13" s="35">
        <v>3948548.99</v>
      </c>
      <c r="H13" s="36">
        <f>G13/G61*100</f>
        <v>2.2920200999487648</v>
      </c>
      <c r="I13" s="35">
        <f t="shared" si="1"/>
        <v>-12186609.25</v>
      </c>
      <c r="J13" s="16">
        <f t="shared" si="2"/>
        <v>-9082976.14</v>
      </c>
      <c r="K13" s="16">
        <f t="shared" si="3"/>
        <v>-228925.50999999978</v>
      </c>
      <c r="L13" s="13">
        <f t="shared" si="4"/>
        <v>24.471709116625313</v>
      </c>
      <c r="M13" s="13">
        <f t="shared" si="5"/>
        <v>30.299976024371905</v>
      </c>
      <c r="N13" s="13">
        <f t="shared" si="6"/>
        <v>94.52000221665028</v>
      </c>
      <c r="O13" s="2">
        <f>G13/G61*100</f>
        <v>2.2920200999487648</v>
      </c>
    </row>
    <row r="14" spans="1:15" s="3" customFormat="1" ht="31.5">
      <c r="A14" s="24" t="s">
        <v>37</v>
      </c>
      <c r="B14" s="47" t="s">
        <v>38</v>
      </c>
      <c r="C14" s="40">
        <f>SUM(C6:C13)</f>
        <v>56906208.71</v>
      </c>
      <c r="D14" s="40">
        <f>SUM(D6:D13)</f>
        <v>669919.7800000012</v>
      </c>
      <c r="E14" s="40">
        <f>SUM(E6:E13)</f>
        <v>57576128.49</v>
      </c>
      <c r="F14" s="40">
        <f>SUM(F6:F13)</f>
        <v>27430954.02</v>
      </c>
      <c r="G14" s="40">
        <f>SUM(G6:G13)</f>
        <v>26189347.060000002</v>
      </c>
      <c r="H14" s="45">
        <f>H6+H7+H8+H9+H10+H11+H12+H13</f>
        <v>15.20216920647959</v>
      </c>
      <c r="I14" s="40">
        <f t="shared" si="1"/>
        <v>-30716861.65</v>
      </c>
      <c r="J14" s="17">
        <f t="shared" si="2"/>
        <v>-31386781.43</v>
      </c>
      <c r="K14" s="17">
        <f t="shared" si="3"/>
        <v>-1241606.9599999972</v>
      </c>
      <c r="L14" s="14">
        <f t="shared" si="4"/>
        <v>46.02195024705241</v>
      </c>
      <c r="M14" s="14">
        <f t="shared" si="5"/>
        <v>45.486467650475404</v>
      </c>
      <c r="N14" s="14">
        <f t="shared" si="6"/>
        <v>95.47370113669858</v>
      </c>
      <c r="O14" s="2">
        <f>G14/G61*100</f>
        <v>15.20216920647959</v>
      </c>
    </row>
    <row r="15" spans="1:15" s="2" customFormat="1" ht="33.75" customHeight="1">
      <c r="A15" s="22" t="s">
        <v>63</v>
      </c>
      <c r="B15" s="34" t="s">
        <v>60</v>
      </c>
      <c r="C15" s="35">
        <v>839000</v>
      </c>
      <c r="D15" s="35">
        <f t="shared" si="0"/>
        <v>0</v>
      </c>
      <c r="E15" s="35">
        <v>839000</v>
      </c>
      <c r="F15" s="35">
        <v>419500</v>
      </c>
      <c r="G15" s="35">
        <v>379583.65</v>
      </c>
      <c r="H15" s="36">
        <f>G15/G61*100</f>
        <v>0.2203374853940756</v>
      </c>
      <c r="I15" s="35">
        <f t="shared" si="1"/>
        <v>-459416.35</v>
      </c>
      <c r="J15" s="16">
        <f t="shared" si="2"/>
        <v>-459416.35</v>
      </c>
      <c r="K15" s="16">
        <f t="shared" si="3"/>
        <v>-39916.34999999998</v>
      </c>
      <c r="L15" s="13">
        <f t="shared" si="4"/>
        <v>45.24238974970203</v>
      </c>
      <c r="M15" s="13">
        <f t="shared" si="5"/>
        <v>45.24238974970203</v>
      </c>
      <c r="N15" s="13">
        <f t="shared" si="6"/>
        <v>90.48477949940406</v>
      </c>
      <c r="O15" s="2">
        <f>G15/G61*100</f>
        <v>0.2203374853940756</v>
      </c>
    </row>
    <row r="16" spans="1:15" s="3" customFormat="1" ht="15.75">
      <c r="A16" s="24" t="s">
        <v>39</v>
      </c>
      <c r="B16" s="47" t="s">
        <v>40</v>
      </c>
      <c r="C16" s="40">
        <f>SUM(C15)</f>
        <v>839000</v>
      </c>
      <c r="D16" s="40">
        <f>SUM(D15)</f>
        <v>0</v>
      </c>
      <c r="E16" s="40">
        <f>SUM(E15)</f>
        <v>839000</v>
      </c>
      <c r="F16" s="40">
        <f>SUM(F15)</f>
        <v>419500</v>
      </c>
      <c r="G16" s="40">
        <f>SUM(G15)</f>
        <v>379583.65</v>
      </c>
      <c r="H16" s="45">
        <f>G16/G61*100</f>
        <v>0.2203374853940756</v>
      </c>
      <c r="I16" s="40">
        <f t="shared" si="1"/>
        <v>-459416.35</v>
      </c>
      <c r="J16" s="17">
        <f t="shared" si="2"/>
        <v>-459416.35</v>
      </c>
      <c r="K16" s="17">
        <f t="shared" si="3"/>
        <v>-39916.34999999998</v>
      </c>
      <c r="L16" s="14">
        <f t="shared" si="4"/>
        <v>45.24238974970203</v>
      </c>
      <c r="M16" s="14">
        <f t="shared" si="5"/>
        <v>45.24238974970203</v>
      </c>
      <c r="N16" s="14">
        <f t="shared" si="6"/>
        <v>90.48477949940406</v>
      </c>
      <c r="O16" s="2">
        <f>G16/G61*100</f>
        <v>0.2203374853940756</v>
      </c>
    </row>
    <row r="17" spans="1:15" s="37" customFormat="1" ht="72" customHeight="1">
      <c r="A17" s="33" t="s">
        <v>126</v>
      </c>
      <c r="B17" s="34" t="s">
        <v>127</v>
      </c>
      <c r="C17" s="35">
        <v>1438461.84</v>
      </c>
      <c r="D17" s="35">
        <f>E17-C17</f>
        <v>0</v>
      </c>
      <c r="E17" s="35">
        <v>1438461.84</v>
      </c>
      <c r="F17" s="35">
        <v>653718.73</v>
      </c>
      <c r="G17" s="35">
        <v>653718.73</v>
      </c>
      <c r="H17" s="36">
        <f>G17/G61*100</f>
        <v>0.3794650826588781</v>
      </c>
      <c r="I17" s="35">
        <f t="shared" si="1"/>
        <v>-784743.1100000001</v>
      </c>
      <c r="J17" s="35">
        <f t="shared" si="2"/>
        <v>-784743.1100000001</v>
      </c>
      <c r="K17" s="35">
        <f t="shared" si="3"/>
        <v>0</v>
      </c>
      <c r="L17" s="36">
        <v>0</v>
      </c>
      <c r="M17" s="36">
        <f t="shared" si="5"/>
        <v>45.44567758571892</v>
      </c>
      <c r="N17" s="36">
        <f t="shared" si="6"/>
        <v>100</v>
      </c>
      <c r="O17" s="2">
        <f>G17/G61*100</f>
        <v>0.3794650826588781</v>
      </c>
    </row>
    <row r="18" spans="1:15" s="2" customFormat="1" ht="31.5">
      <c r="A18" s="22" t="s">
        <v>9</v>
      </c>
      <c r="B18" s="34" t="s">
        <v>117</v>
      </c>
      <c r="C18" s="35">
        <v>5548654.3</v>
      </c>
      <c r="D18" s="35">
        <f t="shared" si="0"/>
        <v>19177.87999999989</v>
      </c>
      <c r="E18" s="35">
        <v>5567832.18</v>
      </c>
      <c r="F18" s="35">
        <v>2972994.82</v>
      </c>
      <c r="G18" s="35">
        <v>2831983.96</v>
      </c>
      <c r="H18" s="36">
        <f>G18/G61*100</f>
        <v>1.6438859377182244</v>
      </c>
      <c r="I18" s="35">
        <f t="shared" si="1"/>
        <v>-2716670.34</v>
      </c>
      <c r="J18" s="16">
        <f t="shared" si="2"/>
        <v>-2735848.2199999997</v>
      </c>
      <c r="K18" s="16">
        <f t="shared" si="3"/>
        <v>-141010.85999999987</v>
      </c>
      <c r="L18" s="13">
        <f t="shared" si="4"/>
        <v>51.039113393674576</v>
      </c>
      <c r="M18" s="13">
        <f t="shared" si="5"/>
        <v>50.863313915470776</v>
      </c>
      <c r="N18" s="13">
        <f t="shared" si="6"/>
        <v>95.25694229093881</v>
      </c>
      <c r="O18" s="2">
        <f>G18/G61*100</f>
        <v>1.6438859377182244</v>
      </c>
    </row>
    <row r="19" spans="1:15" s="2" customFormat="1" ht="63">
      <c r="A19" s="22" t="s">
        <v>89</v>
      </c>
      <c r="B19" s="34" t="s">
        <v>62</v>
      </c>
      <c r="C19" s="35">
        <v>316940</v>
      </c>
      <c r="D19" s="35">
        <f t="shared" si="0"/>
        <v>1000</v>
      </c>
      <c r="E19" s="35">
        <v>317940</v>
      </c>
      <c r="F19" s="35">
        <v>187670</v>
      </c>
      <c r="G19" s="35">
        <v>142685</v>
      </c>
      <c r="H19" s="36">
        <f>G19/G61*100</f>
        <v>0.0828245739864024</v>
      </c>
      <c r="I19" s="35">
        <f t="shared" si="1"/>
        <v>-174255</v>
      </c>
      <c r="J19" s="16">
        <f t="shared" si="2"/>
        <v>-175255</v>
      </c>
      <c r="K19" s="16">
        <f t="shared" si="3"/>
        <v>-44985</v>
      </c>
      <c r="L19" s="13">
        <f t="shared" si="4"/>
        <v>45.01956206221998</v>
      </c>
      <c r="M19" s="13">
        <f t="shared" si="5"/>
        <v>44.877964395797946</v>
      </c>
      <c r="N19" s="13">
        <f t="shared" si="6"/>
        <v>76.02973304204188</v>
      </c>
      <c r="O19" s="2">
        <f>G19/G61*100</f>
        <v>0.0828245739864024</v>
      </c>
    </row>
    <row r="20" spans="1:15" s="3" customFormat="1" ht="47.25">
      <c r="A20" s="24" t="s">
        <v>41</v>
      </c>
      <c r="B20" s="47" t="s">
        <v>42</v>
      </c>
      <c r="C20" s="40">
        <f>SUM(C17:C19)</f>
        <v>7304056.14</v>
      </c>
      <c r="D20" s="40">
        <f>SUM(D17:D19)</f>
        <v>20177.87999999989</v>
      </c>
      <c r="E20" s="40">
        <f>SUM(E17:E19)</f>
        <v>7324234.02</v>
      </c>
      <c r="F20" s="40">
        <f>SUM(F17:F19)</f>
        <v>3814383.55</v>
      </c>
      <c r="G20" s="40">
        <f>SUM(G17:G19)</f>
        <v>3628387.69</v>
      </c>
      <c r="H20" s="45">
        <f>G20/G61*100</f>
        <v>2.106175594363505</v>
      </c>
      <c r="I20" s="40">
        <f t="shared" si="1"/>
        <v>-3675668.4499999997</v>
      </c>
      <c r="J20" s="17">
        <f t="shared" si="2"/>
        <v>-3695846.3299999996</v>
      </c>
      <c r="K20" s="17">
        <f t="shared" si="3"/>
        <v>-185995.85999999987</v>
      </c>
      <c r="L20" s="13">
        <f t="shared" si="4"/>
        <v>49.67633901565275</v>
      </c>
      <c r="M20" s="13">
        <f t="shared" si="5"/>
        <v>49.539483311048</v>
      </c>
      <c r="N20" s="13">
        <f t="shared" si="6"/>
        <v>95.12382911781381</v>
      </c>
      <c r="O20" s="2">
        <f>G20/G61*100</f>
        <v>2.106175594363505</v>
      </c>
    </row>
    <row r="21" spans="1:15" s="2" customFormat="1" ht="31.5">
      <c r="A21" s="22" t="s">
        <v>10</v>
      </c>
      <c r="B21" s="34" t="s">
        <v>11</v>
      </c>
      <c r="C21" s="35">
        <v>2879300</v>
      </c>
      <c r="D21" s="35">
        <f>E21-C21</f>
        <v>53</v>
      </c>
      <c r="E21" s="35">
        <v>2879353</v>
      </c>
      <c r="F21" s="35">
        <v>3084.75</v>
      </c>
      <c r="G21" s="35">
        <v>497.06</v>
      </c>
      <c r="H21" s="36">
        <f>G21/G61*100</f>
        <v>0.0002885291568537771</v>
      </c>
      <c r="I21" s="35">
        <f t="shared" si="1"/>
        <v>-2878802.94</v>
      </c>
      <c r="J21" s="16">
        <f t="shared" si="2"/>
        <v>-2878855.94</v>
      </c>
      <c r="K21" s="16">
        <f t="shared" si="3"/>
        <v>-2587.69</v>
      </c>
      <c r="L21" s="13">
        <f t="shared" si="4"/>
        <v>0.01726322370020491</v>
      </c>
      <c r="M21" s="13">
        <f t="shared" si="5"/>
        <v>0.017262905937549165</v>
      </c>
      <c r="N21" s="13">
        <f t="shared" si="6"/>
        <v>16.11346138260799</v>
      </c>
      <c r="O21" s="2">
        <f>G21/G61*100</f>
        <v>0.0002885291568537771</v>
      </c>
    </row>
    <row r="22" spans="1:15" s="2" customFormat="1" ht="15.75">
      <c r="A22" s="22" t="s">
        <v>97</v>
      </c>
      <c r="B22" s="34" t="s">
        <v>114</v>
      </c>
      <c r="C22" s="35">
        <v>4518700</v>
      </c>
      <c r="D22" s="35">
        <v>0</v>
      </c>
      <c r="E22" s="35">
        <v>8160221</v>
      </c>
      <c r="F22" s="35">
        <v>2861207.63</v>
      </c>
      <c r="G22" s="35">
        <v>2836007.63</v>
      </c>
      <c r="H22" s="36">
        <f>G22/G61*100</f>
        <v>1.646221563422481</v>
      </c>
      <c r="I22" s="35">
        <f t="shared" si="1"/>
        <v>-1682692.37</v>
      </c>
      <c r="J22" s="16">
        <f t="shared" si="2"/>
        <v>-5324213.37</v>
      </c>
      <c r="K22" s="16">
        <f t="shared" si="3"/>
        <v>-25200</v>
      </c>
      <c r="L22" s="13">
        <f t="shared" si="4"/>
        <v>62.76158253479983</v>
      </c>
      <c r="M22" s="13">
        <f t="shared" si="5"/>
        <v>34.754054210051414</v>
      </c>
      <c r="N22" s="13">
        <f t="shared" si="6"/>
        <v>99.11925301275672</v>
      </c>
      <c r="O22" s="2">
        <f>G22/G61*100</f>
        <v>1.646221563422481</v>
      </c>
    </row>
    <row r="23" spans="1:15" s="2" customFormat="1" ht="15.75">
      <c r="A23" s="22" t="s">
        <v>12</v>
      </c>
      <c r="B23" s="34" t="s">
        <v>13</v>
      </c>
      <c r="C23" s="35">
        <v>1088000</v>
      </c>
      <c r="D23" s="35">
        <f>E23-C23</f>
        <v>130200</v>
      </c>
      <c r="E23" s="35">
        <v>1218200</v>
      </c>
      <c r="F23" s="35">
        <v>531780.56</v>
      </c>
      <c r="G23" s="35">
        <v>527266.41</v>
      </c>
      <c r="H23" s="36">
        <f>G23/G61*100</f>
        <v>0.30606311655457674</v>
      </c>
      <c r="I23" s="35">
        <f t="shared" si="1"/>
        <v>-560733.59</v>
      </c>
      <c r="J23" s="16">
        <f t="shared" si="2"/>
        <v>-690933.59</v>
      </c>
      <c r="K23" s="16">
        <f t="shared" si="3"/>
        <v>-4514.150000000023</v>
      </c>
      <c r="L23" s="13">
        <f t="shared" si="4"/>
        <v>48.4619862132353</v>
      </c>
      <c r="M23" s="13">
        <f t="shared" si="5"/>
        <v>43.28241750123133</v>
      </c>
      <c r="N23" s="13">
        <f t="shared" si="6"/>
        <v>99.15112541910143</v>
      </c>
      <c r="O23" s="2">
        <f>G23/G61*100</f>
        <v>0.30606311655457674</v>
      </c>
    </row>
    <row r="24" spans="1:15" s="2" customFormat="1" ht="31.5">
      <c r="A24" s="22" t="s">
        <v>90</v>
      </c>
      <c r="B24" s="34" t="s">
        <v>124</v>
      </c>
      <c r="C24" s="35">
        <v>16767984</v>
      </c>
      <c r="D24" s="35">
        <f>E24-C24</f>
        <v>18519264.159999996</v>
      </c>
      <c r="E24" s="35">
        <v>35287248.16</v>
      </c>
      <c r="F24" s="35">
        <v>8226394.34</v>
      </c>
      <c r="G24" s="35">
        <v>7929047.77</v>
      </c>
      <c r="H24" s="36">
        <f>G24/G61*100</f>
        <v>4.602586141977671</v>
      </c>
      <c r="I24" s="35">
        <f t="shared" si="1"/>
        <v>-8838936.23</v>
      </c>
      <c r="J24" s="16">
        <f t="shared" si="2"/>
        <v>-27358200.389999997</v>
      </c>
      <c r="K24" s="16">
        <f t="shared" si="3"/>
        <v>-297346.5700000003</v>
      </c>
      <c r="L24" s="13">
        <f t="shared" si="4"/>
        <v>47.28682810050391</v>
      </c>
      <c r="M24" s="13">
        <f t="shared" si="5"/>
        <v>22.470008808983874</v>
      </c>
      <c r="N24" s="13">
        <f t="shared" si="6"/>
        <v>96.38545688778639</v>
      </c>
      <c r="O24" s="2">
        <f>G24/G61*100</f>
        <v>4.602586141977671</v>
      </c>
    </row>
    <row r="25" spans="1:15" s="2" customFormat="1" ht="31.5">
      <c r="A25" s="22" t="s">
        <v>91</v>
      </c>
      <c r="B25" s="34" t="s">
        <v>14</v>
      </c>
      <c r="C25" s="35">
        <v>572309</v>
      </c>
      <c r="D25" s="35">
        <f>E25-C25</f>
        <v>-69309</v>
      </c>
      <c r="E25" s="35">
        <v>503000</v>
      </c>
      <c r="F25" s="35">
        <v>0</v>
      </c>
      <c r="G25" s="35">
        <v>0</v>
      </c>
      <c r="H25" s="36">
        <f>G25/G61*100</f>
        <v>0</v>
      </c>
      <c r="I25" s="35">
        <f t="shared" si="1"/>
        <v>-572309</v>
      </c>
      <c r="J25" s="16">
        <f t="shared" si="2"/>
        <v>-503000</v>
      </c>
      <c r="K25" s="16">
        <f t="shared" si="3"/>
        <v>0</v>
      </c>
      <c r="L25" s="13">
        <f t="shared" si="4"/>
        <v>0</v>
      </c>
      <c r="M25" s="13">
        <f t="shared" si="5"/>
        <v>0</v>
      </c>
      <c r="N25" s="13">
        <v>0</v>
      </c>
      <c r="O25" s="2">
        <f>G25/G61*100</f>
        <v>0</v>
      </c>
    </row>
    <row r="26" spans="1:15" s="3" customFormat="1" ht="15.75">
      <c r="A26" s="24" t="s">
        <v>43</v>
      </c>
      <c r="B26" s="47" t="s">
        <v>44</v>
      </c>
      <c r="C26" s="40">
        <f>SUM(C21:C25)</f>
        <v>25826293</v>
      </c>
      <c r="D26" s="40">
        <f>SUM(D21:D25)</f>
        <v>18580208.159999996</v>
      </c>
      <c r="E26" s="40">
        <f>SUM(E21:E25)</f>
        <v>48048022.16</v>
      </c>
      <c r="F26" s="40">
        <f>SUM(F21:F25)</f>
        <v>11622467.28</v>
      </c>
      <c r="G26" s="40">
        <f>SUM(G21:G25)</f>
        <v>11292818.87</v>
      </c>
      <c r="H26" s="45">
        <f>H21+H22+H23+H24+H25</f>
        <v>6.555159351111582</v>
      </c>
      <c r="I26" s="40">
        <f t="shared" si="1"/>
        <v>-14533474.13</v>
      </c>
      <c r="J26" s="17">
        <f t="shared" si="2"/>
        <v>-36755203.29</v>
      </c>
      <c r="K26" s="17">
        <f t="shared" si="3"/>
        <v>-329648.41000000015</v>
      </c>
      <c r="L26" s="13">
        <f t="shared" si="4"/>
        <v>43.7260541805206</v>
      </c>
      <c r="M26" s="13">
        <f t="shared" si="5"/>
        <v>23.503191936589797</v>
      </c>
      <c r="N26" s="13">
        <f t="shared" si="6"/>
        <v>97.16369681188726</v>
      </c>
      <c r="O26" s="2">
        <f>G26/G61*100</f>
        <v>6.555159351111582</v>
      </c>
    </row>
    <row r="27" spans="1:15" s="2" customFormat="1" ht="15.75">
      <c r="A27" s="22" t="s">
        <v>15</v>
      </c>
      <c r="B27" s="34" t="s">
        <v>16</v>
      </c>
      <c r="C27" s="35">
        <v>3356152</v>
      </c>
      <c r="D27" s="35">
        <f>E27-C27</f>
        <v>-971025.8900000001</v>
      </c>
      <c r="E27" s="35">
        <v>2385126.11</v>
      </c>
      <c r="F27" s="35">
        <v>779089.96</v>
      </c>
      <c r="G27" s="35">
        <v>97070.17</v>
      </c>
      <c r="H27" s="36">
        <f>G27/G61*100</f>
        <v>0.05634646583058947</v>
      </c>
      <c r="I27" s="35">
        <f t="shared" si="1"/>
        <v>-3259081.83</v>
      </c>
      <c r="J27" s="16">
        <f t="shared" si="2"/>
        <v>-2288055.94</v>
      </c>
      <c r="K27" s="16">
        <f t="shared" si="3"/>
        <v>-682019.7899999999</v>
      </c>
      <c r="L27" s="13">
        <f t="shared" si="4"/>
        <v>2.892305533241641</v>
      </c>
      <c r="M27" s="13">
        <f t="shared" si="5"/>
        <v>4.0698128955537705</v>
      </c>
      <c r="N27" s="13">
        <f t="shared" si="6"/>
        <v>12.45943023062446</v>
      </c>
      <c r="O27" s="2">
        <f>G27/G61*100</f>
        <v>0.05634646583058947</v>
      </c>
    </row>
    <row r="28" spans="1:15" s="2" customFormat="1" ht="15.75">
      <c r="A28" s="22" t="s">
        <v>17</v>
      </c>
      <c r="B28" s="34" t="s">
        <v>18</v>
      </c>
      <c r="C28" s="35">
        <v>4490627.62</v>
      </c>
      <c r="D28" s="35">
        <f>E28-C28</f>
        <v>11230574.14</v>
      </c>
      <c r="E28" s="35">
        <v>15721201.76</v>
      </c>
      <c r="F28" s="35">
        <v>2818261.3</v>
      </c>
      <c r="G28" s="35">
        <v>1059871.72</v>
      </c>
      <c r="H28" s="36">
        <f>G28/G61*100</f>
        <v>0.6152253123260019</v>
      </c>
      <c r="I28" s="35">
        <f t="shared" si="1"/>
        <v>-3430755.9000000004</v>
      </c>
      <c r="J28" s="16">
        <f t="shared" si="2"/>
        <v>-14661330.04</v>
      </c>
      <c r="K28" s="16">
        <f t="shared" si="3"/>
        <v>-1758389.5799999998</v>
      </c>
      <c r="L28" s="13">
        <f t="shared" si="4"/>
        <v>23.601861692553346</v>
      </c>
      <c r="M28" s="13">
        <f t="shared" si="5"/>
        <v>6.741671127818412</v>
      </c>
      <c r="N28" s="13">
        <f t="shared" si="6"/>
        <v>37.60729070792691</v>
      </c>
      <c r="O28" s="2">
        <f>G28/G61*100</f>
        <v>0.6152253123260019</v>
      </c>
    </row>
    <row r="29" spans="1:15" s="2" customFormat="1" ht="15.75">
      <c r="A29" s="22" t="s">
        <v>82</v>
      </c>
      <c r="B29" s="34" t="s">
        <v>83</v>
      </c>
      <c r="C29" s="35">
        <v>4095468</v>
      </c>
      <c r="D29" s="35">
        <f>E29-C29</f>
        <v>7124767.890000001</v>
      </c>
      <c r="E29" s="35">
        <v>11220235.89</v>
      </c>
      <c r="F29" s="35">
        <v>2646568.09</v>
      </c>
      <c r="G29" s="35">
        <v>2159688.08</v>
      </c>
      <c r="H29" s="36">
        <f>G29/G61*100</f>
        <v>1.2536373491923563</v>
      </c>
      <c r="I29" s="35">
        <f t="shared" si="1"/>
        <v>-1935779.92</v>
      </c>
      <c r="J29" s="16">
        <f t="shared" si="2"/>
        <v>-9060547.81</v>
      </c>
      <c r="K29" s="16">
        <f t="shared" si="3"/>
        <v>-486880.0099999998</v>
      </c>
      <c r="L29" s="13">
        <f t="shared" si="4"/>
        <v>52.733608955069364</v>
      </c>
      <c r="M29" s="13">
        <f t="shared" si="5"/>
        <v>19.248152188358315</v>
      </c>
      <c r="N29" s="13">
        <f t="shared" si="6"/>
        <v>81.60334465454847</v>
      </c>
      <c r="O29" s="2">
        <f>G29/G61*100</f>
        <v>1.2536373491923563</v>
      </c>
    </row>
    <row r="30" spans="1:15" s="2" customFormat="1" ht="36.75" customHeight="1">
      <c r="A30" s="22" t="s">
        <v>134</v>
      </c>
      <c r="B30" s="51" t="s">
        <v>133</v>
      </c>
      <c r="C30" s="35">
        <v>0</v>
      </c>
      <c r="D30" s="35">
        <f>E30-C30</f>
        <v>500000</v>
      </c>
      <c r="E30" s="35">
        <v>500000</v>
      </c>
      <c r="F30" s="35">
        <v>0</v>
      </c>
      <c r="G30" s="35">
        <v>0</v>
      </c>
      <c r="H30" s="36">
        <f>G30/G61*100</f>
        <v>0</v>
      </c>
      <c r="I30" s="35">
        <f t="shared" si="1"/>
        <v>0</v>
      </c>
      <c r="J30" s="16">
        <f t="shared" si="2"/>
        <v>-500000</v>
      </c>
      <c r="K30" s="16">
        <f t="shared" si="3"/>
        <v>0</v>
      </c>
      <c r="L30" s="13">
        <v>0</v>
      </c>
      <c r="M30" s="13">
        <f t="shared" si="5"/>
        <v>0</v>
      </c>
      <c r="N30" s="13">
        <v>0</v>
      </c>
      <c r="O30" s="2" t="e">
        <f>G30/G85*100</f>
        <v>#DIV/0!</v>
      </c>
    </row>
    <row r="31" spans="1:15" s="3" customFormat="1" ht="31.5">
      <c r="A31" s="24" t="s">
        <v>45</v>
      </c>
      <c r="B31" s="47" t="s">
        <v>46</v>
      </c>
      <c r="C31" s="40">
        <f>SUM(C27:C30)</f>
        <v>11942247.620000001</v>
      </c>
      <c r="D31" s="40">
        <f>SUM(D27:D29)</f>
        <v>17384316.14</v>
      </c>
      <c r="E31" s="40">
        <f>E27+E28+E29+E30</f>
        <v>29826563.76</v>
      </c>
      <c r="F31" s="40">
        <f>F27+F28+F29+F30</f>
        <v>6243919.35</v>
      </c>
      <c r="G31" s="40">
        <f>G27+G28+G29+G30</f>
        <v>3316629.9699999997</v>
      </c>
      <c r="H31" s="45">
        <f>H27+H28+H29</f>
        <v>1.9252091273489476</v>
      </c>
      <c r="I31" s="40">
        <f t="shared" si="1"/>
        <v>-8625617.650000002</v>
      </c>
      <c r="J31" s="17">
        <f t="shared" si="2"/>
        <v>-26509933.790000003</v>
      </c>
      <c r="K31" s="17">
        <f t="shared" si="3"/>
        <v>-2927289.38</v>
      </c>
      <c r="L31" s="14">
        <f t="shared" si="4"/>
        <v>27.772242508567242</v>
      </c>
      <c r="M31" s="14">
        <f t="shared" si="5"/>
        <v>11.119718639690863</v>
      </c>
      <c r="N31" s="14">
        <f t="shared" si="6"/>
        <v>53.11775799922847</v>
      </c>
      <c r="O31" s="2">
        <f>G31/G61*100</f>
        <v>1.9252091273489473</v>
      </c>
    </row>
    <row r="32" spans="1:15" s="2" customFormat="1" ht="47.25" hidden="1">
      <c r="A32" s="22" t="s">
        <v>95</v>
      </c>
      <c r="B32" s="34" t="s">
        <v>96</v>
      </c>
      <c r="C32" s="35">
        <v>0</v>
      </c>
      <c r="D32" s="35">
        <f>E32-C32</f>
        <v>0</v>
      </c>
      <c r="E32" s="35">
        <v>0</v>
      </c>
      <c r="F32" s="35">
        <v>0</v>
      </c>
      <c r="G32" s="35">
        <v>0</v>
      </c>
      <c r="H32" s="36">
        <f>G32/G61*100</f>
        <v>0</v>
      </c>
      <c r="I32" s="35">
        <f t="shared" si="1"/>
        <v>0</v>
      </c>
      <c r="J32" s="16">
        <f t="shared" si="2"/>
        <v>0</v>
      </c>
      <c r="K32" s="16">
        <f t="shared" si="3"/>
        <v>0</v>
      </c>
      <c r="L32" s="13" t="e">
        <f>G32/C32*100</f>
        <v>#DIV/0!</v>
      </c>
      <c r="M32" s="13" t="e">
        <f t="shared" si="5"/>
        <v>#DIV/0!</v>
      </c>
      <c r="N32" s="13" t="e">
        <f t="shared" si="6"/>
        <v>#DIV/0!</v>
      </c>
      <c r="O32" s="2">
        <f>G32/G61*100</f>
        <v>0</v>
      </c>
    </row>
    <row r="33" spans="1:15" s="3" customFormat="1" ht="15.75" hidden="1">
      <c r="A33" s="24" t="s">
        <v>47</v>
      </c>
      <c r="B33" s="47" t="s">
        <v>48</v>
      </c>
      <c r="C33" s="40">
        <v>0</v>
      </c>
      <c r="D33" s="40">
        <f>D32</f>
        <v>0</v>
      </c>
      <c r="E33" s="40">
        <f>E32</f>
        <v>0</v>
      </c>
      <c r="F33" s="40">
        <f>F32</f>
        <v>0</v>
      </c>
      <c r="G33" s="40">
        <f>G32</f>
        <v>0</v>
      </c>
      <c r="H33" s="45">
        <f>G33/G61*100</f>
        <v>0</v>
      </c>
      <c r="I33" s="40">
        <f t="shared" si="1"/>
        <v>0</v>
      </c>
      <c r="J33" s="17">
        <f t="shared" si="2"/>
        <v>0</v>
      </c>
      <c r="K33" s="17">
        <f t="shared" si="3"/>
        <v>0</v>
      </c>
      <c r="L33" s="14" t="e">
        <f t="shared" si="4"/>
        <v>#DIV/0!</v>
      </c>
      <c r="M33" s="14" t="e">
        <f t="shared" si="5"/>
        <v>#DIV/0!</v>
      </c>
      <c r="N33" s="14" t="e">
        <f t="shared" si="6"/>
        <v>#DIV/0!</v>
      </c>
      <c r="O33" s="2">
        <f>G33/G61*100</f>
        <v>0</v>
      </c>
    </row>
    <row r="34" spans="1:15" s="2" customFormat="1" ht="15.75">
      <c r="A34" s="22" t="s">
        <v>19</v>
      </c>
      <c r="B34" s="34" t="s">
        <v>20</v>
      </c>
      <c r="C34" s="35">
        <v>51120817.7</v>
      </c>
      <c r="D34" s="35">
        <f>E34-C34</f>
        <v>6055229.709999993</v>
      </c>
      <c r="E34" s="35">
        <v>57176047.41</v>
      </c>
      <c r="F34" s="35">
        <v>26918448.32</v>
      </c>
      <c r="G34" s="35">
        <v>26427699.91</v>
      </c>
      <c r="H34" s="36">
        <f>G34/G61*100</f>
        <v>15.340526239522271</v>
      </c>
      <c r="I34" s="35">
        <f t="shared" si="1"/>
        <v>-24693117.790000003</v>
      </c>
      <c r="J34" s="16">
        <f t="shared" si="2"/>
        <v>-30748347.499999996</v>
      </c>
      <c r="K34" s="16">
        <f t="shared" si="3"/>
        <v>-490748.41000000015</v>
      </c>
      <c r="L34" s="13">
        <f t="shared" si="4"/>
        <v>51.696551618343925</v>
      </c>
      <c r="M34" s="13">
        <f t="shared" si="5"/>
        <v>46.221627949360204</v>
      </c>
      <c r="N34" s="13">
        <f t="shared" si="6"/>
        <v>98.17690676607322</v>
      </c>
      <c r="O34" s="2">
        <f>G34/G61*100</f>
        <v>15.340526239522271</v>
      </c>
    </row>
    <row r="35" spans="1:15" s="2" customFormat="1" ht="15.75">
      <c r="A35" s="22" t="s">
        <v>21</v>
      </c>
      <c r="B35" s="34" t="s">
        <v>22</v>
      </c>
      <c r="C35" s="35">
        <v>108657629.92</v>
      </c>
      <c r="D35" s="35">
        <f>E35-C35</f>
        <v>12411937.349999994</v>
      </c>
      <c r="E35" s="35">
        <v>121069567.27</v>
      </c>
      <c r="F35" s="35">
        <v>65429209.79</v>
      </c>
      <c r="G35" s="35">
        <v>63996929.74</v>
      </c>
      <c r="H35" s="36">
        <f>G35/G61*100</f>
        <v>37.14839290852736</v>
      </c>
      <c r="I35" s="35">
        <f t="shared" si="1"/>
        <v>-44660700.18</v>
      </c>
      <c r="J35" s="16">
        <f t="shared" si="2"/>
        <v>-57072637.529999994</v>
      </c>
      <c r="K35" s="16">
        <f t="shared" si="3"/>
        <v>-1432280.049999997</v>
      </c>
      <c r="L35" s="13">
        <f t="shared" si="4"/>
        <v>58.89777808251314</v>
      </c>
      <c r="M35" s="13">
        <f t="shared" si="5"/>
        <v>52.85963366605498</v>
      </c>
      <c r="N35" s="13">
        <f t="shared" si="6"/>
        <v>97.8109470455214</v>
      </c>
      <c r="O35" s="2">
        <f>G35/G61*100</f>
        <v>37.14839290852736</v>
      </c>
    </row>
    <row r="36" spans="1:15" s="19" customFormat="1" ht="42" customHeight="1">
      <c r="A36" s="22" t="s">
        <v>128</v>
      </c>
      <c r="B36" s="34" t="s">
        <v>129</v>
      </c>
      <c r="C36" s="35">
        <v>12530865.96</v>
      </c>
      <c r="D36" s="35">
        <f>E36-C36</f>
        <v>1495071</v>
      </c>
      <c r="E36" s="35">
        <v>14025936.96</v>
      </c>
      <c r="F36" s="35">
        <v>6264008.33</v>
      </c>
      <c r="G36" s="35">
        <v>6264008.33</v>
      </c>
      <c r="H36" s="36">
        <f>G36/G61*100</f>
        <v>3.636078223916501</v>
      </c>
      <c r="I36" s="35">
        <f t="shared" si="1"/>
        <v>-6266857.630000001</v>
      </c>
      <c r="J36" s="16">
        <f t="shared" si="2"/>
        <v>-7761928.630000001</v>
      </c>
      <c r="K36" s="16">
        <f t="shared" si="3"/>
        <v>0</v>
      </c>
      <c r="L36" s="13">
        <f t="shared" si="4"/>
        <v>49.98863087352025</v>
      </c>
      <c r="M36" s="13">
        <f t="shared" si="5"/>
        <v>44.660177411776985</v>
      </c>
      <c r="N36" s="13">
        <f t="shared" si="6"/>
        <v>100</v>
      </c>
      <c r="O36" s="2" t="e">
        <f>G36/G91*100</f>
        <v>#DIV/0!</v>
      </c>
    </row>
    <row r="37" spans="1:15" s="2" customFormat="1" ht="31.5">
      <c r="A37" s="22" t="s">
        <v>23</v>
      </c>
      <c r="B37" s="34" t="s">
        <v>24</v>
      </c>
      <c r="C37" s="35">
        <v>2735500</v>
      </c>
      <c r="D37" s="35">
        <f>E37-C37</f>
        <v>0</v>
      </c>
      <c r="E37" s="35">
        <v>2735500</v>
      </c>
      <c r="F37" s="35">
        <v>931506.76</v>
      </c>
      <c r="G37" s="35">
        <v>889036.36</v>
      </c>
      <c r="H37" s="36">
        <f>G37/G61*100</f>
        <v>0.5160602570376835</v>
      </c>
      <c r="I37" s="35">
        <f t="shared" si="1"/>
        <v>-1846463.6400000001</v>
      </c>
      <c r="J37" s="16">
        <f t="shared" si="2"/>
        <v>-1846463.6400000001</v>
      </c>
      <c r="K37" s="16">
        <f t="shared" si="3"/>
        <v>-42470.40000000002</v>
      </c>
      <c r="L37" s="13">
        <f t="shared" si="4"/>
        <v>32.49995832571742</v>
      </c>
      <c r="M37" s="13">
        <f t="shared" si="5"/>
        <v>32.49995832571742</v>
      </c>
      <c r="N37" s="13">
        <f t="shared" si="6"/>
        <v>95.44067720990023</v>
      </c>
      <c r="O37" s="2">
        <f>G37/G61*100</f>
        <v>0.5160602570376835</v>
      </c>
    </row>
    <row r="38" spans="1:15" s="2" customFormat="1" ht="31.5">
      <c r="A38" s="22" t="s">
        <v>25</v>
      </c>
      <c r="B38" s="34" t="s">
        <v>26</v>
      </c>
      <c r="C38" s="35">
        <v>8606314.28</v>
      </c>
      <c r="D38" s="35">
        <f>E38-C38</f>
        <v>473083.0700000003</v>
      </c>
      <c r="E38" s="35">
        <v>9079397.35</v>
      </c>
      <c r="F38" s="35">
        <v>4190051.2</v>
      </c>
      <c r="G38" s="35">
        <v>4190051.2</v>
      </c>
      <c r="H38" s="36">
        <f>G38/G61*100</f>
        <v>2.4322052466707373</v>
      </c>
      <c r="I38" s="35">
        <f t="shared" si="1"/>
        <v>-4416263.079999999</v>
      </c>
      <c r="J38" s="16">
        <f t="shared" si="2"/>
        <v>-4889346.149999999</v>
      </c>
      <c r="K38" s="16">
        <f t="shared" si="3"/>
        <v>0</v>
      </c>
      <c r="L38" s="13">
        <f t="shared" si="4"/>
        <v>48.68577957624853</v>
      </c>
      <c r="M38" s="13">
        <f t="shared" si="5"/>
        <v>46.14900128806457</v>
      </c>
      <c r="N38" s="13">
        <f t="shared" si="6"/>
        <v>100</v>
      </c>
      <c r="O38" s="2">
        <f>G38/G61*100</f>
        <v>2.4322052466707373</v>
      </c>
    </row>
    <row r="39" spans="1:15" s="3" customFormat="1" ht="15.75">
      <c r="A39" s="24" t="s">
        <v>49</v>
      </c>
      <c r="B39" s="47" t="s">
        <v>50</v>
      </c>
      <c r="C39" s="40">
        <f>SUM(C34:C38)</f>
        <v>183651127.86</v>
      </c>
      <c r="D39" s="40">
        <f>SUM(D34:D38)</f>
        <v>20435321.129999988</v>
      </c>
      <c r="E39" s="40">
        <f>SUM(E34:E38)</f>
        <v>204086448.99</v>
      </c>
      <c r="F39" s="40">
        <f>SUM(F34:F38)</f>
        <v>103733224.4</v>
      </c>
      <c r="G39" s="40">
        <f>SUM(G34:G38)</f>
        <v>101767725.54</v>
      </c>
      <c r="H39" s="45">
        <f>H34+H35+H36+H37+H38</f>
        <v>59.07326287567456</v>
      </c>
      <c r="I39" s="40">
        <f t="shared" si="1"/>
        <v>-81883402.32000001</v>
      </c>
      <c r="J39" s="17">
        <f t="shared" si="2"/>
        <v>-102318723.45</v>
      </c>
      <c r="K39" s="17">
        <f t="shared" si="3"/>
        <v>-1965498.8599999994</v>
      </c>
      <c r="L39" s="14">
        <f t="shared" si="4"/>
        <v>55.413613151115</v>
      </c>
      <c r="M39" s="14">
        <f t="shared" si="5"/>
        <v>49.865008697851614</v>
      </c>
      <c r="N39" s="14">
        <f t="shared" si="6"/>
        <v>98.10523689843001</v>
      </c>
      <c r="O39" s="2">
        <f>G39/G61*100</f>
        <v>59.07326287567456</v>
      </c>
    </row>
    <row r="40" spans="1:15" s="2" customFormat="1" ht="15.75">
      <c r="A40" s="22" t="s">
        <v>27</v>
      </c>
      <c r="B40" s="34" t="s">
        <v>28</v>
      </c>
      <c r="C40" s="35">
        <v>21291517</v>
      </c>
      <c r="D40" s="35">
        <f>E40-C40</f>
        <v>788384.7399999984</v>
      </c>
      <c r="E40" s="35">
        <v>22079901.74</v>
      </c>
      <c r="F40" s="35">
        <v>12263348.85</v>
      </c>
      <c r="G40" s="35">
        <v>11390961.62</v>
      </c>
      <c r="H40" s="36">
        <f>G40/G61*100</f>
        <v>6.612128419048674</v>
      </c>
      <c r="I40" s="35">
        <f t="shared" si="1"/>
        <v>-9900555.38</v>
      </c>
      <c r="J40" s="16">
        <f t="shared" si="2"/>
        <v>-10688940.12</v>
      </c>
      <c r="K40" s="16">
        <f t="shared" si="3"/>
        <v>-872387.2300000004</v>
      </c>
      <c r="L40" s="13">
        <f t="shared" si="4"/>
        <v>53.500000117417656</v>
      </c>
      <c r="M40" s="13">
        <f t="shared" si="5"/>
        <v>51.58972967422273</v>
      </c>
      <c r="N40" s="13">
        <f t="shared" si="6"/>
        <v>92.8862234886191</v>
      </c>
      <c r="O40" s="2">
        <f>G40/G61*100</f>
        <v>6.612128419048674</v>
      </c>
    </row>
    <row r="41" spans="1:15" s="2" customFormat="1" ht="33.75" customHeight="1">
      <c r="A41" s="22" t="s">
        <v>99</v>
      </c>
      <c r="B41" s="34" t="s">
        <v>125</v>
      </c>
      <c r="C41" s="35">
        <v>7412259.67</v>
      </c>
      <c r="D41" s="35">
        <f>E41-C41</f>
        <v>1138984</v>
      </c>
      <c r="E41" s="35">
        <v>8551243.67</v>
      </c>
      <c r="F41" s="35">
        <v>4111880.3</v>
      </c>
      <c r="G41" s="35">
        <v>3179778.2</v>
      </c>
      <c r="H41" s="36">
        <f>G41/G61*100</f>
        <v>1.8457705770490904</v>
      </c>
      <c r="I41" s="35">
        <f t="shared" si="1"/>
        <v>-4232481.47</v>
      </c>
      <c r="J41" s="16">
        <f t="shared" si="2"/>
        <v>-5371465.47</v>
      </c>
      <c r="K41" s="16">
        <f t="shared" si="3"/>
        <v>-932102.0999999996</v>
      </c>
      <c r="L41" s="13">
        <f t="shared" si="4"/>
        <v>42.898904538782844</v>
      </c>
      <c r="M41" s="13">
        <f t="shared" si="5"/>
        <v>37.184979433523736</v>
      </c>
      <c r="N41" s="13">
        <f t="shared" si="6"/>
        <v>77.33148749490593</v>
      </c>
      <c r="O41" s="2">
        <f>G41/G61*100</f>
        <v>1.8457705770490904</v>
      </c>
    </row>
    <row r="42" spans="1:15" s="3" customFormat="1" ht="15.75">
      <c r="A42" s="24" t="s">
        <v>51</v>
      </c>
      <c r="B42" s="47" t="s">
        <v>28</v>
      </c>
      <c r="C42" s="40">
        <f>SUM(C40:C41)</f>
        <v>28703776.67</v>
      </c>
      <c r="D42" s="40">
        <f>SUM(D40:D41)</f>
        <v>1927368.7399999984</v>
      </c>
      <c r="E42" s="40">
        <f>SUM(E40:E41)</f>
        <v>30631145.409999996</v>
      </c>
      <c r="F42" s="40">
        <f>SUM(F40:F41)</f>
        <v>16375229.149999999</v>
      </c>
      <c r="G42" s="40">
        <f>SUM(G40:G41)</f>
        <v>14570739.82</v>
      </c>
      <c r="H42" s="45">
        <f>H40+H41</f>
        <v>8.457898996097764</v>
      </c>
      <c r="I42" s="40">
        <f t="shared" si="1"/>
        <v>-14133036.850000001</v>
      </c>
      <c r="J42" s="17">
        <f t="shared" si="2"/>
        <v>-16060405.589999996</v>
      </c>
      <c r="K42" s="17">
        <f t="shared" si="3"/>
        <v>-1804489.3299999982</v>
      </c>
      <c r="L42" s="14">
        <f t="shared" si="4"/>
        <v>50.762448396655536</v>
      </c>
      <c r="M42" s="14">
        <f t="shared" si="5"/>
        <v>47.56838056484549</v>
      </c>
      <c r="N42" s="14">
        <f t="shared" si="6"/>
        <v>88.98037203955708</v>
      </c>
      <c r="O42" s="2">
        <f>G42/G61*100</f>
        <v>8.457898996097764</v>
      </c>
    </row>
    <row r="43" spans="1:15" s="2" customFormat="1" ht="31.5" hidden="1">
      <c r="A43" s="22" t="s">
        <v>30</v>
      </c>
      <c r="B43" s="34" t="s">
        <v>121</v>
      </c>
      <c r="C43" s="35">
        <v>0</v>
      </c>
      <c r="D43" s="35">
        <f>E43-C43</f>
        <v>0</v>
      </c>
      <c r="E43" s="35">
        <v>0</v>
      </c>
      <c r="F43" s="35">
        <v>0</v>
      </c>
      <c r="G43" s="35">
        <v>0</v>
      </c>
      <c r="H43" s="36">
        <f>G43/G61*100</f>
        <v>0</v>
      </c>
      <c r="I43" s="35">
        <f t="shared" si="1"/>
        <v>0</v>
      </c>
      <c r="J43" s="16">
        <f t="shared" si="2"/>
        <v>0</v>
      </c>
      <c r="K43" s="16">
        <f t="shared" si="3"/>
        <v>0</v>
      </c>
      <c r="L43" s="14" t="e">
        <f t="shared" si="4"/>
        <v>#DIV/0!</v>
      </c>
      <c r="M43" s="13" t="e">
        <f t="shared" si="5"/>
        <v>#DIV/0!</v>
      </c>
      <c r="N43" s="14" t="e">
        <f t="shared" si="6"/>
        <v>#DIV/0!</v>
      </c>
      <c r="O43" s="2" t="e">
        <f>G43/G98*100</f>
        <v>#DIV/0!</v>
      </c>
    </row>
    <row r="44" spans="1:14" s="2" customFormat="1" ht="15.75">
      <c r="A44" s="22" t="s">
        <v>141</v>
      </c>
      <c r="B44" s="34" t="s">
        <v>142</v>
      </c>
      <c r="C44" s="35">
        <v>0</v>
      </c>
      <c r="D44" s="35">
        <f>E44-C44</f>
        <v>665853</v>
      </c>
      <c r="E44" s="35">
        <v>665853</v>
      </c>
      <c r="F44" s="35">
        <v>665853</v>
      </c>
      <c r="G44" s="35">
        <v>23550</v>
      </c>
      <c r="H44" s="36">
        <f>G44/G61*100</f>
        <v>0.013670103496371563</v>
      </c>
      <c r="I44" s="35">
        <f t="shared" si="1"/>
        <v>23550</v>
      </c>
      <c r="J44" s="16">
        <f t="shared" si="2"/>
        <v>-642303</v>
      </c>
      <c r="K44" s="16">
        <f t="shared" si="3"/>
        <v>-642303</v>
      </c>
      <c r="L44" s="13">
        <v>0</v>
      </c>
      <c r="M44" s="13">
        <f t="shared" si="5"/>
        <v>3.536816684763754</v>
      </c>
      <c r="N44" s="13">
        <f t="shared" si="6"/>
        <v>3.536816684763754</v>
      </c>
    </row>
    <row r="45" spans="1:14" s="2" customFormat="1" ht="31.5">
      <c r="A45" s="22" t="s">
        <v>136</v>
      </c>
      <c r="B45" s="34" t="s">
        <v>135</v>
      </c>
      <c r="C45" s="35">
        <v>108600</v>
      </c>
      <c r="D45" s="35">
        <f>E45-C45</f>
        <v>0</v>
      </c>
      <c r="E45" s="35">
        <v>108600</v>
      </c>
      <c r="F45" s="35">
        <v>54300</v>
      </c>
      <c r="G45" s="35">
        <v>0</v>
      </c>
      <c r="H45" s="36">
        <f>G45/G61*100</f>
        <v>0</v>
      </c>
      <c r="I45" s="35">
        <f t="shared" si="1"/>
        <v>-108600</v>
      </c>
      <c r="J45" s="16">
        <f t="shared" si="2"/>
        <v>-108600</v>
      </c>
      <c r="K45" s="16">
        <f t="shared" si="3"/>
        <v>-54300</v>
      </c>
      <c r="L45" s="13">
        <f t="shared" si="4"/>
        <v>0</v>
      </c>
      <c r="M45" s="13">
        <f t="shared" si="5"/>
        <v>0</v>
      </c>
      <c r="N45" s="13">
        <f t="shared" si="6"/>
        <v>0</v>
      </c>
    </row>
    <row r="46" spans="1:15" s="19" customFormat="1" ht="31.5" hidden="1">
      <c r="A46" s="22" t="s">
        <v>130</v>
      </c>
      <c r="B46" s="34" t="s">
        <v>131</v>
      </c>
      <c r="C46" s="35">
        <v>0</v>
      </c>
      <c r="D46" s="35">
        <f>E46-C46</f>
        <v>0</v>
      </c>
      <c r="E46" s="35">
        <v>0</v>
      </c>
      <c r="F46" s="35">
        <v>0</v>
      </c>
      <c r="G46" s="35">
        <v>0</v>
      </c>
      <c r="H46" s="36">
        <f>G46/G61*100</f>
        <v>0</v>
      </c>
      <c r="I46" s="35">
        <f t="shared" si="1"/>
        <v>0</v>
      </c>
      <c r="J46" s="16">
        <f t="shared" si="2"/>
        <v>0</v>
      </c>
      <c r="K46" s="16">
        <f t="shared" si="3"/>
        <v>0</v>
      </c>
      <c r="L46" s="14" t="e">
        <f t="shared" si="4"/>
        <v>#DIV/0!</v>
      </c>
      <c r="M46" s="13" t="e">
        <f t="shared" si="5"/>
        <v>#DIV/0!</v>
      </c>
      <c r="N46" s="13" t="e">
        <f t="shared" si="6"/>
        <v>#DIV/0!</v>
      </c>
      <c r="O46" s="2" t="e">
        <f>G46/G99*100</f>
        <v>#DIV/0!</v>
      </c>
    </row>
    <row r="47" spans="1:15" s="3" customFormat="1" ht="15.75">
      <c r="A47" s="24" t="s">
        <v>52</v>
      </c>
      <c r="B47" s="47" t="s">
        <v>31</v>
      </c>
      <c r="C47" s="40">
        <f>SUM(C43:C46)</f>
        <v>108600</v>
      </c>
      <c r="D47" s="40">
        <f>SUM(D43:D46)</f>
        <v>665853</v>
      </c>
      <c r="E47" s="40">
        <f>SUM(E43:E46)</f>
        <v>774453</v>
      </c>
      <c r="F47" s="40">
        <f>SUM(F43:F46)</f>
        <v>720153</v>
      </c>
      <c r="G47" s="40">
        <f>SUM(G43:G46)</f>
        <v>23550</v>
      </c>
      <c r="H47" s="45">
        <f>G47/G61*100</f>
        <v>0.013670103496371563</v>
      </c>
      <c r="I47" s="40">
        <f t="shared" si="1"/>
        <v>-85050</v>
      </c>
      <c r="J47" s="17">
        <f t="shared" si="2"/>
        <v>-750903</v>
      </c>
      <c r="K47" s="17">
        <f t="shared" si="3"/>
        <v>-696603</v>
      </c>
      <c r="L47" s="14">
        <f t="shared" si="4"/>
        <v>21.685082872928177</v>
      </c>
      <c r="M47" s="14">
        <f t="shared" si="5"/>
        <v>3.040855933155401</v>
      </c>
      <c r="N47" s="14">
        <f t="shared" si="6"/>
        <v>3.270138428917188</v>
      </c>
      <c r="O47" s="2">
        <f>G47/G61*100</f>
        <v>0.013670103496371563</v>
      </c>
    </row>
    <row r="48" spans="1:15" s="2" customFormat="1" ht="15.75">
      <c r="A48" s="22" t="s">
        <v>32</v>
      </c>
      <c r="B48" s="34" t="s">
        <v>33</v>
      </c>
      <c r="C48" s="35">
        <v>2090290</v>
      </c>
      <c r="D48" s="35">
        <f>E48-C48</f>
        <v>0</v>
      </c>
      <c r="E48" s="35">
        <v>2090290</v>
      </c>
      <c r="F48" s="35">
        <v>1074134.83</v>
      </c>
      <c r="G48" s="35">
        <v>1034727.97</v>
      </c>
      <c r="H48" s="36">
        <f>G48/G61*100</f>
        <v>0.6006300823987452</v>
      </c>
      <c r="I48" s="35">
        <f t="shared" si="1"/>
        <v>-1055562.03</v>
      </c>
      <c r="J48" s="16">
        <f t="shared" si="2"/>
        <v>-1055562.03</v>
      </c>
      <c r="K48" s="16">
        <f t="shared" si="3"/>
        <v>-39406.8600000001</v>
      </c>
      <c r="L48" s="13">
        <f t="shared" si="4"/>
        <v>49.50164666146802</v>
      </c>
      <c r="M48" s="13">
        <f t="shared" si="5"/>
        <v>49.50164666146802</v>
      </c>
      <c r="N48" s="13">
        <f t="shared" si="6"/>
        <v>96.33129297185158</v>
      </c>
      <c r="O48" s="2">
        <f>G48/G61*100</f>
        <v>0.6006300823987452</v>
      </c>
    </row>
    <row r="49" spans="1:15" s="2" customFormat="1" ht="31.5">
      <c r="A49" s="22" t="s">
        <v>34</v>
      </c>
      <c r="B49" s="34" t="s">
        <v>35</v>
      </c>
      <c r="C49" s="35">
        <v>15984000</v>
      </c>
      <c r="D49" s="35">
        <f>E49-C49</f>
        <v>3100344</v>
      </c>
      <c r="E49" s="35">
        <v>19084344</v>
      </c>
      <c r="F49" s="35">
        <v>9074521</v>
      </c>
      <c r="G49" s="35">
        <v>8283155.6</v>
      </c>
      <c r="H49" s="36">
        <f>G49/G61*100</f>
        <v>4.808135640278119</v>
      </c>
      <c r="I49" s="35">
        <f t="shared" si="1"/>
        <v>-7700844.4</v>
      </c>
      <c r="J49" s="16">
        <f t="shared" si="2"/>
        <v>-10801188.4</v>
      </c>
      <c r="K49" s="16">
        <f t="shared" si="3"/>
        <v>-791365.4000000004</v>
      </c>
      <c r="L49" s="13">
        <f t="shared" si="4"/>
        <v>51.821544044044046</v>
      </c>
      <c r="M49" s="13">
        <f t="shared" si="5"/>
        <v>43.40288353636887</v>
      </c>
      <c r="N49" s="13">
        <f t="shared" si="6"/>
        <v>91.27925980886485</v>
      </c>
      <c r="O49" s="2">
        <f>G49/G61*100</f>
        <v>4.808135640278119</v>
      </c>
    </row>
    <row r="50" spans="1:15" s="2" customFormat="1" ht="15.75">
      <c r="A50" s="22" t="s">
        <v>55</v>
      </c>
      <c r="B50" s="34" t="s">
        <v>100</v>
      </c>
      <c r="C50" s="35">
        <v>12702400</v>
      </c>
      <c r="D50" s="35">
        <f>E50-C50</f>
        <v>10084.359999999404</v>
      </c>
      <c r="E50" s="35">
        <v>12712484.36</v>
      </c>
      <c r="F50" s="35">
        <v>7147530</v>
      </c>
      <c r="G50" s="35">
        <v>1188195.35</v>
      </c>
      <c r="H50" s="36">
        <f>G50/G61*100</f>
        <v>0.689713520526855</v>
      </c>
      <c r="I50" s="35">
        <f t="shared" si="1"/>
        <v>-11514204.65</v>
      </c>
      <c r="J50" s="16">
        <f t="shared" si="2"/>
        <v>-11524289.01</v>
      </c>
      <c r="K50" s="16">
        <f t="shared" si="3"/>
        <v>-5959334.65</v>
      </c>
      <c r="L50" s="13">
        <f t="shared" si="4"/>
        <v>9.354101193475248</v>
      </c>
      <c r="M50" s="13">
        <f t="shared" si="5"/>
        <v>9.3466809189451</v>
      </c>
      <c r="N50" s="13">
        <f t="shared" si="6"/>
        <v>16.623859571068607</v>
      </c>
      <c r="O50" s="2">
        <f>G50/G61*100</f>
        <v>0.689713520526855</v>
      </c>
    </row>
    <row r="51" spans="1:15" s="2" customFormat="1" ht="31.5">
      <c r="A51" s="22" t="s">
        <v>64</v>
      </c>
      <c r="B51" s="34" t="s">
        <v>65</v>
      </c>
      <c r="C51" s="35">
        <v>88400</v>
      </c>
      <c r="D51" s="35">
        <f>E51-C51</f>
        <v>30.75999999999476</v>
      </c>
      <c r="E51" s="35">
        <v>88430.76</v>
      </c>
      <c r="F51" s="35">
        <v>7432.92</v>
      </c>
      <c r="G51" s="35">
        <v>3753.76</v>
      </c>
      <c r="H51" s="36">
        <f>G51/G61*100</f>
        <v>0.0021789506454581624</v>
      </c>
      <c r="I51" s="35">
        <f t="shared" si="1"/>
        <v>-84646.24</v>
      </c>
      <c r="J51" s="16">
        <f t="shared" si="2"/>
        <v>-84677</v>
      </c>
      <c r="K51" s="16">
        <f t="shared" si="3"/>
        <v>-3679.16</v>
      </c>
      <c r="L51" s="13">
        <f t="shared" si="4"/>
        <v>4.2463348416289595</v>
      </c>
      <c r="M51" s="13">
        <f t="shared" si="5"/>
        <v>4.2448577847798665</v>
      </c>
      <c r="N51" s="13">
        <f t="shared" si="6"/>
        <v>50.50182162595589</v>
      </c>
      <c r="O51" s="2" t="e">
        <f>G51/G104*100</f>
        <v>#DIV/0!</v>
      </c>
    </row>
    <row r="52" spans="1:15" s="3" customFormat="1" ht="15.75">
      <c r="A52" s="24" t="s">
        <v>53</v>
      </c>
      <c r="B52" s="47" t="s">
        <v>54</v>
      </c>
      <c r="C52" s="40">
        <f>SUM(C48:C51)</f>
        <v>30865090</v>
      </c>
      <c r="D52" s="40">
        <f>SUM(D48:D51)</f>
        <v>3110459.119999999</v>
      </c>
      <c r="E52" s="40">
        <f>SUM(E48:E51)</f>
        <v>33975549.12</v>
      </c>
      <c r="F52" s="40">
        <f>SUM(F48:F51)</f>
        <v>17303618.75</v>
      </c>
      <c r="G52" s="40">
        <f>SUM(G48:G51)</f>
        <v>10509832.68</v>
      </c>
      <c r="H52" s="45">
        <f>H48+H49+H50+H51</f>
        <v>6.100658193849177</v>
      </c>
      <c r="I52" s="40">
        <f t="shared" si="1"/>
        <v>-20355257.32</v>
      </c>
      <c r="J52" s="17">
        <f t="shared" si="2"/>
        <v>-23465716.439999998</v>
      </c>
      <c r="K52" s="17">
        <f t="shared" si="3"/>
        <v>-6793786.07</v>
      </c>
      <c r="L52" s="14">
        <f t="shared" si="4"/>
        <v>34.05087326814858</v>
      </c>
      <c r="M52" s="14">
        <f t="shared" si="5"/>
        <v>30.933518227710692</v>
      </c>
      <c r="N52" s="14">
        <f t="shared" si="6"/>
        <v>60.73777301641022</v>
      </c>
      <c r="O52" s="2">
        <f>G52/G61*100</f>
        <v>6.100658193849177</v>
      </c>
    </row>
    <row r="53" spans="1:15" s="2" customFormat="1" ht="15.75">
      <c r="A53" s="22" t="s">
        <v>56</v>
      </c>
      <c r="B53" s="34" t="s">
        <v>101</v>
      </c>
      <c r="C53" s="35">
        <v>447000</v>
      </c>
      <c r="D53" s="35">
        <f>E53-C53</f>
        <v>360554.1</v>
      </c>
      <c r="E53" s="35">
        <v>807554.1</v>
      </c>
      <c r="F53" s="35">
        <v>374015.25</v>
      </c>
      <c r="G53" s="35">
        <v>333065.29</v>
      </c>
      <c r="H53" s="36">
        <f>G53/G61*100</f>
        <v>0.19333490383647595</v>
      </c>
      <c r="I53" s="35">
        <f t="shared" si="1"/>
        <v>-113934.71000000002</v>
      </c>
      <c r="J53" s="16">
        <f t="shared" si="2"/>
        <v>-474488.81</v>
      </c>
      <c r="K53" s="16">
        <f t="shared" si="3"/>
        <v>-40949.96000000002</v>
      </c>
      <c r="L53" s="13">
        <f t="shared" si="4"/>
        <v>74.51125055928412</v>
      </c>
      <c r="M53" s="13">
        <f t="shared" si="5"/>
        <v>41.24371234075834</v>
      </c>
      <c r="N53" s="13">
        <f t="shared" si="6"/>
        <v>89.05125927351892</v>
      </c>
      <c r="O53" s="2">
        <f>G53/G61*100</f>
        <v>0.19333490383647595</v>
      </c>
    </row>
    <row r="54" spans="1:15" s="3" customFormat="1" ht="15.75">
      <c r="A54" s="24" t="s">
        <v>57</v>
      </c>
      <c r="B54" s="47" t="s">
        <v>84</v>
      </c>
      <c r="C54" s="40">
        <f>SUM(C53)</f>
        <v>447000</v>
      </c>
      <c r="D54" s="40">
        <f>SUM(D53)</f>
        <v>360554.1</v>
      </c>
      <c r="E54" s="40">
        <f>SUM(E53)</f>
        <v>807554.1</v>
      </c>
      <c r="F54" s="40">
        <f>SUM(F53)</f>
        <v>374015.25</v>
      </c>
      <c r="G54" s="40">
        <f>SUM(G53)</f>
        <v>333065.29</v>
      </c>
      <c r="H54" s="45">
        <f>G54/G61*100</f>
        <v>0.19333490383647595</v>
      </c>
      <c r="I54" s="40">
        <f t="shared" si="1"/>
        <v>-113934.71000000002</v>
      </c>
      <c r="J54" s="17">
        <f t="shared" si="2"/>
        <v>-474488.81</v>
      </c>
      <c r="K54" s="17">
        <f t="shared" si="3"/>
        <v>-40949.96000000002</v>
      </c>
      <c r="L54" s="14">
        <f t="shared" si="4"/>
        <v>74.51125055928412</v>
      </c>
      <c r="M54" s="14">
        <f t="shared" si="5"/>
        <v>41.24371234075834</v>
      </c>
      <c r="N54" s="14">
        <f t="shared" si="6"/>
        <v>89.05125927351892</v>
      </c>
      <c r="O54" s="2">
        <f>G54/G61*100</f>
        <v>0.19333490383647595</v>
      </c>
    </row>
    <row r="55" spans="1:15" s="2" customFormat="1" ht="31.5">
      <c r="A55" s="22" t="s">
        <v>102</v>
      </c>
      <c r="B55" s="34" t="s">
        <v>103</v>
      </c>
      <c r="C55" s="35">
        <v>666000</v>
      </c>
      <c r="D55" s="35">
        <f>E55-C55</f>
        <v>0</v>
      </c>
      <c r="E55" s="35">
        <v>666000</v>
      </c>
      <c r="F55" s="35">
        <v>262070</v>
      </c>
      <c r="G55" s="35">
        <v>262070</v>
      </c>
      <c r="H55" s="36">
        <f>G55/G61*100</f>
        <v>0.15212416234794462</v>
      </c>
      <c r="I55" s="35">
        <f t="shared" si="1"/>
        <v>-403930</v>
      </c>
      <c r="J55" s="16">
        <f t="shared" si="2"/>
        <v>-403930</v>
      </c>
      <c r="K55" s="16">
        <f t="shared" si="3"/>
        <v>0</v>
      </c>
      <c r="L55" s="13">
        <f t="shared" si="4"/>
        <v>39.349849849849846</v>
      </c>
      <c r="M55" s="13">
        <f t="shared" si="5"/>
        <v>39.349849849849846</v>
      </c>
      <c r="N55" s="13">
        <f t="shared" si="6"/>
        <v>100</v>
      </c>
      <c r="O55" s="2">
        <f>G55/G61*100</f>
        <v>0.15212416234794462</v>
      </c>
    </row>
    <row r="56" spans="1:15" s="3" customFormat="1" ht="31.5">
      <c r="A56" s="24" t="s">
        <v>104</v>
      </c>
      <c r="B56" s="47" t="s">
        <v>106</v>
      </c>
      <c r="C56" s="40">
        <f>SUM(C55)</f>
        <v>666000</v>
      </c>
      <c r="D56" s="40">
        <f>SUM(D55)</f>
        <v>0</v>
      </c>
      <c r="E56" s="40">
        <f>SUM(E55)</f>
        <v>666000</v>
      </c>
      <c r="F56" s="40">
        <f>SUM(F55)</f>
        <v>262070</v>
      </c>
      <c r="G56" s="40">
        <f>SUM(G55)</f>
        <v>262070</v>
      </c>
      <c r="H56" s="45">
        <f>G56/G61*100</f>
        <v>0.15212416234794462</v>
      </c>
      <c r="I56" s="40">
        <f t="shared" si="1"/>
        <v>-403930</v>
      </c>
      <c r="J56" s="17">
        <f t="shared" si="2"/>
        <v>-403930</v>
      </c>
      <c r="K56" s="17">
        <f t="shared" si="3"/>
        <v>0</v>
      </c>
      <c r="L56" s="14">
        <f t="shared" si="4"/>
        <v>39.349849849849846</v>
      </c>
      <c r="M56" s="14">
        <f t="shared" si="5"/>
        <v>39.349849849849846</v>
      </c>
      <c r="N56" s="14">
        <f t="shared" si="6"/>
        <v>100</v>
      </c>
      <c r="O56" s="2">
        <f>G56/G61*100</f>
        <v>0.15212416234794462</v>
      </c>
    </row>
    <row r="57" spans="1:15" s="2" customFormat="1" ht="47.25" hidden="1">
      <c r="A57" s="22" t="s">
        <v>105</v>
      </c>
      <c r="B57" s="34" t="s">
        <v>107</v>
      </c>
      <c r="C57" s="35">
        <v>0</v>
      </c>
      <c r="D57" s="40">
        <f>SUM(D56)</f>
        <v>0</v>
      </c>
      <c r="E57" s="35">
        <v>0</v>
      </c>
      <c r="F57" s="35">
        <v>0</v>
      </c>
      <c r="G57" s="35">
        <v>0</v>
      </c>
      <c r="H57" s="45" t="e">
        <f>G57/G62*100</f>
        <v>#DIV/0!</v>
      </c>
      <c r="I57" s="40">
        <f t="shared" si="1"/>
        <v>0</v>
      </c>
      <c r="J57" s="17">
        <f t="shared" si="2"/>
        <v>0</v>
      </c>
      <c r="K57" s="17">
        <f t="shared" si="3"/>
        <v>0</v>
      </c>
      <c r="L57" s="14" t="e">
        <f t="shared" si="4"/>
        <v>#DIV/0!</v>
      </c>
      <c r="M57" s="14" t="e">
        <f t="shared" si="5"/>
        <v>#DIV/0!</v>
      </c>
      <c r="N57" s="13" t="e">
        <f t="shared" si="6"/>
        <v>#DIV/0!</v>
      </c>
      <c r="O57" s="2" t="e">
        <f>G57/G110*100</f>
        <v>#DIV/0!</v>
      </c>
    </row>
    <row r="58" spans="1:15" s="3" customFormat="1" ht="47.25" hidden="1">
      <c r="A58" s="24" t="s">
        <v>108</v>
      </c>
      <c r="B58" s="47" t="s">
        <v>94</v>
      </c>
      <c r="C58" s="40">
        <f>SUM(C57)</f>
        <v>0</v>
      </c>
      <c r="D58" s="40">
        <f>SUM(D57)</f>
        <v>0</v>
      </c>
      <c r="E58" s="40">
        <f>SUM(E57)</f>
        <v>0</v>
      </c>
      <c r="F58" s="40">
        <f>SUM(F57)</f>
        <v>0</v>
      </c>
      <c r="G58" s="40">
        <f>SUM(G57)</f>
        <v>0</v>
      </c>
      <c r="H58" s="45" t="e">
        <f>G58/G63*100</f>
        <v>#DIV/0!</v>
      </c>
      <c r="I58" s="40">
        <f t="shared" si="1"/>
        <v>0</v>
      </c>
      <c r="J58" s="17">
        <f t="shared" si="2"/>
        <v>0</v>
      </c>
      <c r="K58" s="17">
        <f t="shared" si="3"/>
        <v>0</v>
      </c>
      <c r="L58" s="14" t="e">
        <f t="shared" si="4"/>
        <v>#DIV/0!</v>
      </c>
      <c r="M58" s="14" t="e">
        <f t="shared" si="5"/>
        <v>#DIV/0!</v>
      </c>
      <c r="N58" s="13" t="e">
        <f t="shared" si="6"/>
        <v>#DIV/0!</v>
      </c>
      <c r="O58" s="2" t="e">
        <f>G58/G111*100</f>
        <v>#DIV/0!</v>
      </c>
    </row>
    <row r="59" spans="1:15" s="3" customFormat="1" ht="63" hidden="1">
      <c r="A59" s="24" t="s">
        <v>109</v>
      </c>
      <c r="B59" s="34" t="s">
        <v>110</v>
      </c>
      <c r="C59" s="40">
        <v>0</v>
      </c>
      <c r="D59" s="40">
        <f>SUM(D58)</f>
        <v>0</v>
      </c>
      <c r="E59" s="40">
        <v>0</v>
      </c>
      <c r="F59" s="40">
        <v>0</v>
      </c>
      <c r="G59" s="40">
        <v>0</v>
      </c>
      <c r="H59" s="45">
        <f>G59/G61*100</f>
        <v>0</v>
      </c>
      <c r="I59" s="40">
        <f t="shared" si="1"/>
        <v>0</v>
      </c>
      <c r="J59" s="17">
        <f t="shared" si="2"/>
        <v>0</v>
      </c>
      <c r="K59" s="17">
        <f t="shared" si="3"/>
        <v>0</v>
      </c>
      <c r="L59" s="14" t="e">
        <f t="shared" si="4"/>
        <v>#DIV/0!</v>
      </c>
      <c r="M59" s="14" t="e">
        <f t="shared" si="5"/>
        <v>#DIV/0!</v>
      </c>
      <c r="N59" s="13" t="e">
        <f t="shared" si="6"/>
        <v>#DIV/0!</v>
      </c>
      <c r="O59" s="2" t="e">
        <f>G59/G112*100</f>
        <v>#DIV/0!</v>
      </c>
    </row>
    <row r="60" spans="1:15" s="3" customFormat="1" ht="63" hidden="1">
      <c r="A60" s="24" t="s">
        <v>111</v>
      </c>
      <c r="B60" s="47" t="s">
        <v>112</v>
      </c>
      <c r="C60" s="40">
        <v>0</v>
      </c>
      <c r="D60" s="40">
        <f>D59</f>
        <v>0</v>
      </c>
      <c r="E60" s="40">
        <v>0</v>
      </c>
      <c r="F60" s="40">
        <v>0</v>
      </c>
      <c r="G60" s="40">
        <v>0</v>
      </c>
      <c r="H60" s="45">
        <f>G60/G61*100</f>
        <v>0</v>
      </c>
      <c r="I60" s="40">
        <f t="shared" si="1"/>
        <v>0</v>
      </c>
      <c r="J60" s="17">
        <f t="shared" si="2"/>
        <v>0</v>
      </c>
      <c r="K60" s="17">
        <f t="shared" si="3"/>
        <v>0</v>
      </c>
      <c r="L60" s="14" t="e">
        <f t="shared" si="4"/>
        <v>#DIV/0!</v>
      </c>
      <c r="M60" s="14" t="e">
        <f t="shared" si="5"/>
        <v>#DIV/0!</v>
      </c>
      <c r="N60" s="13" t="e">
        <f t="shared" si="6"/>
        <v>#DIV/0!</v>
      </c>
      <c r="O60" s="2" t="e">
        <f>G60/G113*100</f>
        <v>#DIV/0!</v>
      </c>
    </row>
    <row r="61" spans="1:15" s="3" customFormat="1" ht="15.75">
      <c r="A61" s="25" t="s">
        <v>0</v>
      </c>
      <c r="B61" s="48"/>
      <c r="C61" s="41">
        <f>C58+C56+C54+C52+C47+C42+C39+C33+C31+C26+C20+C16+C14+C60</f>
        <v>347259400</v>
      </c>
      <c r="D61" s="41">
        <f>D58+D56+D54+D52+D47+D42+D39+D33+D31+D26+D20+D16+D14+D60</f>
        <v>63154178.04999999</v>
      </c>
      <c r="E61" s="41">
        <f>E58+E56+E54+E52+E47+E42+E39+E33+E31+E26+E20+E16+E14+E60</f>
        <v>414555099.04999995</v>
      </c>
      <c r="F61" s="41">
        <f>F58+F56+F54+F52+F47+F42+F39+F33+F31+F26+F20+F16+F14+F60</f>
        <v>188299534.75000003</v>
      </c>
      <c r="G61" s="41">
        <f>G58+G56+G54+G52+G47+G42+G39+G33+G31+G26+G20+G16+G14+G60</f>
        <v>172273750.57000002</v>
      </c>
      <c r="H61" s="45">
        <f>G61/G61*100</f>
        <v>100</v>
      </c>
      <c r="I61" s="40">
        <f t="shared" si="1"/>
        <v>-174985649.42999998</v>
      </c>
      <c r="J61" s="17">
        <f t="shared" si="2"/>
        <v>-242281348.47999993</v>
      </c>
      <c r="K61" s="17">
        <f t="shared" si="3"/>
        <v>-16025784.180000007</v>
      </c>
      <c r="L61" s="14">
        <f t="shared" si="4"/>
        <v>49.60952837273808</v>
      </c>
      <c r="M61" s="14">
        <f t="shared" si="5"/>
        <v>41.55629757414271</v>
      </c>
      <c r="N61" s="14">
        <f t="shared" si="6"/>
        <v>91.48920670394806</v>
      </c>
      <c r="O61" s="2">
        <f>G61/G61*100</f>
        <v>100</v>
      </c>
    </row>
    <row r="62" spans="1:9" s="2" customFormat="1" ht="12.75" customHeight="1">
      <c r="A62" s="19"/>
      <c r="B62" s="37"/>
      <c r="C62" s="37"/>
      <c r="D62" s="37"/>
      <c r="E62" s="37"/>
      <c r="F62" s="37"/>
      <c r="G62" s="37"/>
      <c r="H62" s="53"/>
      <c r="I62" s="37"/>
    </row>
    <row r="63" spans="1:9" s="2" customFormat="1" ht="12.75" customHeight="1">
      <c r="A63" s="19"/>
      <c r="B63" s="37"/>
      <c r="C63" s="37"/>
      <c r="D63" s="44"/>
      <c r="E63" s="37"/>
      <c r="F63" s="37"/>
      <c r="G63" s="37"/>
      <c r="H63" s="53"/>
      <c r="I63" s="37"/>
    </row>
    <row r="64" spans="1:9" s="2" customFormat="1" ht="12.75" customHeight="1">
      <c r="A64" s="19"/>
      <c r="B64" s="37"/>
      <c r="C64" s="37"/>
      <c r="D64" s="46"/>
      <c r="E64" s="37"/>
      <c r="F64" s="37"/>
      <c r="G64" s="37"/>
      <c r="H64" s="53"/>
      <c r="I64" s="37"/>
    </row>
    <row r="65" spans="1:9" s="2" customFormat="1" ht="12.75" customHeight="1">
      <c r="A65" s="19"/>
      <c r="B65" s="37"/>
      <c r="C65" s="37"/>
      <c r="D65" s="37"/>
      <c r="E65" s="37"/>
      <c r="F65" s="37"/>
      <c r="G65" s="37"/>
      <c r="H65" s="37"/>
      <c r="I65" s="37"/>
    </row>
    <row r="66" spans="1:9" s="2" customFormat="1" ht="12.75" customHeight="1">
      <c r="A66" s="19"/>
      <c r="B66" s="37"/>
      <c r="C66" s="37"/>
      <c r="D66" s="37"/>
      <c r="E66" s="37"/>
      <c r="F66" s="37"/>
      <c r="G66" s="37"/>
      <c r="H66" s="37"/>
      <c r="I66" s="37"/>
    </row>
    <row r="67" spans="1:9" s="2" customFormat="1" ht="12.75" customHeight="1">
      <c r="A67" s="19"/>
      <c r="B67" s="37"/>
      <c r="C67" s="37"/>
      <c r="D67" s="37"/>
      <c r="E67" s="37"/>
      <c r="F67" s="37"/>
      <c r="G67" s="37"/>
      <c r="H67" s="37"/>
      <c r="I67" s="37"/>
    </row>
    <row r="68" spans="1:9" s="2" customFormat="1" ht="12.75" customHeight="1">
      <c r="A68" s="19"/>
      <c r="B68" s="37"/>
      <c r="C68" s="37"/>
      <c r="D68" s="37"/>
      <c r="E68" s="37"/>
      <c r="F68" s="37"/>
      <c r="G68" s="37"/>
      <c r="H68" s="37"/>
      <c r="I68" s="37"/>
    </row>
    <row r="69" spans="1:9" s="2" customFormat="1" ht="12.75" customHeight="1">
      <c r="A69" s="19"/>
      <c r="B69" s="37"/>
      <c r="C69" s="37"/>
      <c r="D69" s="37"/>
      <c r="E69" s="37"/>
      <c r="F69" s="37"/>
      <c r="G69" s="37"/>
      <c r="H69" s="37"/>
      <c r="I69" s="37"/>
    </row>
    <row r="70" spans="1:9" s="2" customFormat="1" ht="12.75" customHeight="1">
      <c r="A70" s="19"/>
      <c r="B70" s="37"/>
      <c r="C70" s="37"/>
      <c r="D70" s="37"/>
      <c r="E70" s="37"/>
      <c r="F70" s="37"/>
      <c r="G70" s="37"/>
      <c r="H70" s="37"/>
      <c r="I70" s="37"/>
    </row>
    <row r="71" spans="1:9" s="2" customFormat="1" ht="12.75" customHeight="1">
      <c r="A71" s="19"/>
      <c r="B71" s="37"/>
      <c r="C71" s="37"/>
      <c r="D71" s="37"/>
      <c r="E71" s="37"/>
      <c r="F71" s="37"/>
      <c r="G71" s="37"/>
      <c r="H71" s="37"/>
      <c r="I71" s="37"/>
    </row>
    <row r="72" spans="1:2" ht="12.75" customHeight="1">
      <c r="A72" s="19"/>
      <c r="B72" s="37"/>
    </row>
    <row r="73" spans="1:2" ht="12.75" customHeight="1">
      <c r="A73" s="19"/>
      <c r="B73" s="37"/>
    </row>
    <row r="74" spans="1:2" ht="12.75" customHeight="1">
      <c r="A74" s="19"/>
      <c r="B74" s="37"/>
    </row>
    <row r="75" spans="1:2" ht="12.75" customHeight="1">
      <c r="A75" s="19"/>
      <c r="B75" s="37"/>
    </row>
    <row r="76" spans="1:2" ht="12.75" customHeight="1">
      <c r="A76" s="19"/>
      <c r="B76" s="37"/>
    </row>
    <row r="77" spans="1:2" ht="12.75" customHeight="1">
      <c r="A77" s="19"/>
      <c r="B77" s="37"/>
    </row>
    <row r="78" spans="1:2" ht="12.75" customHeight="1">
      <c r="A78" s="19"/>
      <c r="B78" s="37"/>
    </row>
    <row r="79" spans="1:2" ht="12.75" customHeight="1">
      <c r="A79" s="19"/>
      <c r="B79" s="37"/>
    </row>
    <row r="80" spans="1:2" ht="12.75" customHeight="1">
      <c r="A80" s="19"/>
      <c r="B80" s="37"/>
    </row>
    <row r="81" spans="1:2" ht="12.75" customHeight="1">
      <c r="A81" s="19"/>
      <c r="B81" s="37"/>
    </row>
    <row r="82" spans="1:2" ht="12.75" customHeight="1">
      <c r="A82" s="19"/>
      <c r="B82" s="37"/>
    </row>
    <row r="83" spans="1:2" ht="12.75" customHeight="1">
      <c r="A83" s="19"/>
      <c r="B83" s="37"/>
    </row>
    <row r="84" spans="1:2" ht="12.75" customHeight="1">
      <c r="A84" s="19"/>
      <c r="B84" s="37"/>
    </row>
    <row r="85" spans="1:2" ht="12.75" customHeight="1">
      <c r="A85" s="19"/>
      <c r="B85" s="37"/>
    </row>
    <row r="86" spans="1:2" ht="12.75" customHeight="1">
      <c r="A86" s="19"/>
      <c r="B86" s="37"/>
    </row>
    <row r="87" spans="1:2" ht="12.75" customHeight="1">
      <c r="A87" s="19"/>
      <c r="B87" s="37"/>
    </row>
    <row r="88" spans="1:2" ht="12.75" customHeight="1">
      <c r="A88" s="19"/>
      <c r="B88" s="37"/>
    </row>
    <row r="89" spans="1:2" ht="12.75" customHeight="1">
      <c r="A89" s="19"/>
      <c r="B89" s="37"/>
    </row>
    <row r="90" spans="1:2" ht="12.75" customHeight="1">
      <c r="A90" s="19"/>
      <c r="B90" s="37"/>
    </row>
    <row r="91" spans="1:2" ht="12.75" customHeight="1">
      <c r="A91" s="19"/>
      <c r="B91" s="37"/>
    </row>
    <row r="92" spans="1:2" ht="12.75" customHeight="1">
      <c r="A92" s="19"/>
      <c r="B92" s="37"/>
    </row>
    <row r="93" spans="1:2" ht="12.75" customHeight="1">
      <c r="A93" s="19"/>
      <c r="B93" s="37"/>
    </row>
    <row r="94" spans="1:2" ht="12.75" customHeight="1">
      <c r="A94" s="19"/>
      <c r="B94" s="37"/>
    </row>
    <row r="95" spans="1:2" ht="12.75" customHeight="1">
      <c r="A95" s="19"/>
      <c r="B95" s="37"/>
    </row>
    <row r="96" spans="1:2" ht="12.75" customHeight="1">
      <c r="A96" s="19"/>
      <c r="B96" s="37"/>
    </row>
    <row r="97" spans="1:2" ht="12.75" customHeight="1">
      <c r="A97" s="19"/>
      <c r="B97" s="37"/>
    </row>
    <row r="98" spans="1:2" ht="12.75" customHeight="1">
      <c r="A98" s="19"/>
      <c r="B98" s="37"/>
    </row>
    <row r="99" spans="1:2" ht="12.75" customHeight="1">
      <c r="A99" s="19"/>
      <c r="B99" s="37"/>
    </row>
    <row r="100" spans="1:2" ht="12.75" customHeight="1">
      <c r="A100" s="19"/>
      <c r="B100" s="37"/>
    </row>
    <row r="101" spans="1:2" ht="12.75" customHeight="1">
      <c r="A101" s="19"/>
      <c r="B101" s="37"/>
    </row>
    <row r="102" spans="1:2" ht="12.75" customHeight="1">
      <c r="A102" s="19"/>
      <c r="B102" s="37"/>
    </row>
    <row r="103" spans="1:2" ht="12.75" customHeight="1">
      <c r="A103" s="19"/>
      <c r="B103" s="37"/>
    </row>
    <row r="104" spans="1:2" ht="12.75" customHeight="1">
      <c r="A104" s="19"/>
      <c r="B104" s="37"/>
    </row>
    <row r="105" spans="1:2" ht="12.75" customHeight="1">
      <c r="A105" s="19"/>
      <c r="B105" s="37"/>
    </row>
    <row r="106" spans="1:2" ht="12.75" customHeight="1">
      <c r="A106" s="19"/>
      <c r="B106" s="37"/>
    </row>
    <row r="107" spans="1:2" ht="12.75" customHeight="1">
      <c r="A107" s="19"/>
      <c r="B107" s="37"/>
    </row>
    <row r="108" spans="1:2" ht="12.75" customHeight="1">
      <c r="A108" s="19"/>
      <c r="B108" s="37"/>
    </row>
    <row r="109" spans="1:2" ht="12.75" customHeight="1">
      <c r="A109" s="19"/>
      <c r="B109" s="37"/>
    </row>
    <row r="110" spans="1:2" ht="12.75" customHeight="1">
      <c r="A110" s="19"/>
      <c r="B110" s="37"/>
    </row>
    <row r="111" spans="1:2" ht="12.75" customHeight="1">
      <c r="A111" s="19"/>
      <c r="B111" s="37"/>
    </row>
    <row r="112" spans="1:2" ht="12.75" customHeight="1">
      <c r="A112" s="19"/>
      <c r="B112" s="37"/>
    </row>
    <row r="113" spans="1:2" ht="12.75" customHeight="1">
      <c r="A113" s="19"/>
      <c r="B113" s="37"/>
    </row>
    <row r="114" spans="1:2" ht="12.75" customHeight="1">
      <c r="A114" s="19"/>
      <c r="B114" s="37"/>
    </row>
    <row r="115" spans="1:2" ht="12.75" customHeight="1">
      <c r="A115" s="19"/>
      <c r="B115" s="37"/>
    </row>
    <row r="116" spans="1:2" ht="12.75" customHeight="1">
      <c r="A116" s="19"/>
      <c r="B116" s="37"/>
    </row>
    <row r="117" spans="1:2" ht="12.75" customHeight="1">
      <c r="A117" s="19"/>
      <c r="B117" s="37"/>
    </row>
    <row r="118" spans="1:2" ht="12.75" customHeight="1">
      <c r="A118" s="19"/>
      <c r="B118" s="37"/>
    </row>
    <row r="119" spans="1:2" ht="12.75" customHeight="1">
      <c r="A119" s="19"/>
      <c r="B119" s="37"/>
    </row>
    <row r="120" spans="1:2" ht="12.75" customHeight="1">
      <c r="A120" s="19"/>
      <c r="B120" s="37"/>
    </row>
    <row r="121" spans="1:2" ht="12.75" customHeight="1">
      <c r="A121" s="19"/>
      <c r="B121" s="37"/>
    </row>
    <row r="122" spans="1:2" ht="12.75" customHeight="1">
      <c r="A122" s="19"/>
      <c r="B122" s="37"/>
    </row>
    <row r="123" spans="1:2" ht="12.75" customHeight="1">
      <c r="A123" s="19"/>
      <c r="B123" s="37"/>
    </row>
    <row r="124" spans="1:2" ht="12.75" customHeight="1">
      <c r="A124" s="19"/>
      <c r="B124" s="37"/>
    </row>
    <row r="125" spans="1:2" ht="12.75" customHeight="1">
      <c r="A125" s="19"/>
      <c r="B125" s="37"/>
    </row>
    <row r="126" spans="1:2" ht="12.75" customHeight="1">
      <c r="A126" s="19"/>
      <c r="B126" s="37"/>
    </row>
    <row r="127" spans="1:2" ht="12.75" customHeight="1">
      <c r="A127" s="19"/>
      <c r="B127" s="37"/>
    </row>
    <row r="128" spans="1:2" ht="12.75" customHeight="1">
      <c r="A128" s="19"/>
      <c r="B128" s="37"/>
    </row>
    <row r="129" spans="1:2" ht="12.75" customHeight="1">
      <c r="A129" s="19"/>
      <c r="B129" s="37"/>
    </row>
    <row r="130" spans="1:2" ht="12.75" customHeight="1">
      <c r="A130" s="19"/>
      <c r="B130" s="37"/>
    </row>
    <row r="131" spans="1:2" ht="12.75" customHeight="1">
      <c r="A131" s="19"/>
      <c r="B131" s="37"/>
    </row>
    <row r="132" spans="1:2" ht="12.75" customHeight="1">
      <c r="A132" s="19"/>
      <c r="B132" s="37"/>
    </row>
    <row r="133" spans="1:2" ht="12.75" customHeight="1">
      <c r="A133" s="19"/>
      <c r="B133" s="37"/>
    </row>
    <row r="134" spans="1:2" ht="12.75" customHeight="1">
      <c r="A134" s="19"/>
      <c r="B134" s="37"/>
    </row>
    <row r="135" spans="1:2" ht="12.75" customHeight="1">
      <c r="A135" s="19"/>
      <c r="B135" s="37"/>
    </row>
    <row r="136" spans="1:2" ht="12.75" customHeight="1">
      <c r="A136" s="19"/>
      <c r="B136" s="37"/>
    </row>
    <row r="137" spans="1:2" ht="12.75" customHeight="1">
      <c r="A137" s="19"/>
      <c r="B137" s="37"/>
    </row>
    <row r="138" spans="1:2" ht="12.75" customHeight="1">
      <c r="A138" s="19"/>
      <c r="B138" s="37"/>
    </row>
    <row r="139" spans="1:2" ht="12.75" customHeight="1">
      <c r="A139" s="19"/>
      <c r="B139" s="37"/>
    </row>
    <row r="140" spans="1:2" ht="12.75" customHeight="1">
      <c r="A140" s="19"/>
      <c r="B140" s="37"/>
    </row>
    <row r="141" spans="1:2" ht="12.75" customHeight="1">
      <c r="A141" s="19"/>
      <c r="B141" s="37"/>
    </row>
    <row r="142" spans="1:2" ht="12.75" customHeight="1">
      <c r="A142" s="19"/>
      <c r="B142" s="37"/>
    </row>
    <row r="143" spans="1:2" ht="12.75" customHeight="1">
      <c r="A143" s="19"/>
      <c r="B143" s="37"/>
    </row>
    <row r="144" spans="1:2" ht="12.75" customHeight="1">
      <c r="A144" s="19"/>
      <c r="B144" s="37"/>
    </row>
    <row r="145" spans="1:2" ht="12.75" customHeight="1">
      <c r="A145" s="19"/>
      <c r="B145" s="37"/>
    </row>
    <row r="146" spans="1:2" ht="12.75" customHeight="1">
      <c r="A146" s="19"/>
      <c r="B146" s="37"/>
    </row>
    <row r="147" spans="1:2" ht="12.75" customHeight="1">
      <c r="A147" s="19"/>
      <c r="B147" s="37"/>
    </row>
    <row r="148" spans="1:2" ht="12.75" customHeight="1">
      <c r="A148" s="19"/>
      <c r="B148" s="37"/>
    </row>
    <row r="149" spans="1:2" ht="12.75" customHeight="1">
      <c r="A149" s="19"/>
      <c r="B149" s="37"/>
    </row>
    <row r="150" spans="1:2" ht="12.75" customHeight="1">
      <c r="A150" s="19"/>
      <c r="B150" s="37"/>
    </row>
    <row r="151" spans="1:2" ht="12.75" customHeight="1">
      <c r="A151" s="19"/>
      <c r="B151" s="37"/>
    </row>
    <row r="152" spans="1:2" ht="12.75" customHeight="1">
      <c r="A152" s="19"/>
      <c r="B152" s="37"/>
    </row>
    <row r="153" spans="1:2" ht="12.75" customHeight="1">
      <c r="A153" s="19"/>
      <c r="B153" s="37"/>
    </row>
    <row r="154" spans="1:2" ht="12.75" customHeight="1">
      <c r="A154" s="19"/>
      <c r="B154" s="37"/>
    </row>
    <row r="155" spans="1:2" ht="12.75" customHeight="1">
      <c r="A155" s="19"/>
      <c r="B155" s="37"/>
    </row>
    <row r="156" spans="1:2" ht="12.75" customHeight="1">
      <c r="A156" s="19"/>
      <c r="B156" s="37"/>
    </row>
    <row r="157" spans="1:2" ht="12.75" customHeight="1">
      <c r="A157" s="19"/>
      <c r="B157" s="37"/>
    </row>
    <row r="158" spans="1:2" ht="12.75" customHeight="1">
      <c r="A158" s="19"/>
      <c r="B158" s="37"/>
    </row>
    <row r="159" spans="1:2" ht="12.75" customHeight="1">
      <c r="A159" s="19"/>
      <c r="B159" s="37"/>
    </row>
    <row r="160" spans="1:2" ht="12.75" customHeight="1">
      <c r="A160" s="19"/>
      <c r="B160" s="37"/>
    </row>
    <row r="161" spans="1:2" ht="12.75" customHeight="1">
      <c r="A161" s="19"/>
      <c r="B161" s="37"/>
    </row>
    <row r="162" spans="1:2" ht="12.75" customHeight="1">
      <c r="A162" s="19"/>
      <c r="B162" s="37"/>
    </row>
    <row r="163" spans="1:2" ht="12.75" customHeight="1">
      <c r="A163" s="19"/>
      <c r="B163" s="37"/>
    </row>
    <row r="164" spans="1:2" ht="12.75" customHeight="1">
      <c r="A164" s="19"/>
      <c r="B164" s="37"/>
    </row>
    <row r="165" spans="1:2" ht="12.75" customHeight="1">
      <c r="A165" s="19"/>
      <c r="B165" s="37"/>
    </row>
    <row r="166" spans="1:2" ht="12.75" customHeight="1">
      <c r="A166" s="19"/>
      <c r="B166" s="37"/>
    </row>
    <row r="167" spans="1:2" ht="12.75" customHeight="1">
      <c r="A167" s="19"/>
      <c r="B167" s="37"/>
    </row>
    <row r="168" spans="1:2" ht="12.75" customHeight="1">
      <c r="A168" s="19"/>
      <c r="B168" s="37"/>
    </row>
    <row r="169" spans="1:2" ht="12.75" customHeight="1">
      <c r="A169" s="19"/>
      <c r="B169" s="37"/>
    </row>
    <row r="170" spans="1:2" ht="12.75" customHeight="1">
      <c r="A170" s="19"/>
      <c r="B170" s="37"/>
    </row>
    <row r="171" spans="1:2" ht="12.75" customHeight="1">
      <c r="A171" s="19"/>
      <c r="B171" s="37"/>
    </row>
    <row r="172" spans="1:2" ht="12.75" customHeight="1">
      <c r="A172" s="19"/>
      <c r="B172" s="37"/>
    </row>
    <row r="173" spans="1:2" ht="12.75" customHeight="1">
      <c r="A173" s="19"/>
      <c r="B173" s="37"/>
    </row>
    <row r="174" spans="1:2" ht="12.75" customHeight="1">
      <c r="A174" s="19"/>
      <c r="B174" s="37"/>
    </row>
    <row r="175" spans="1:2" ht="12.75" customHeight="1">
      <c r="A175" s="19"/>
      <c r="B175" s="37"/>
    </row>
    <row r="176" spans="1:2" ht="12.75" customHeight="1">
      <c r="A176" s="19"/>
      <c r="B176" s="37"/>
    </row>
    <row r="177" spans="1:2" ht="12.75" customHeight="1">
      <c r="A177" s="19"/>
      <c r="B177" s="37"/>
    </row>
    <row r="178" spans="1:2" ht="12.75" customHeight="1">
      <c r="A178" s="19"/>
      <c r="B178" s="37"/>
    </row>
    <row r="179" spans="1:2" ht="12.75" customHeight="1">
      <c r="A179" s="19"/>
      <c r="B179" s="37"/>
    </row>
    <row r="180" spans="1:2" ht="12.75" customHeight="1">
      <c r="A180" s="19"/>
      <c r="B180" s="37"/>
    </row>
    <row r="181" spans="1:2" ht="12.75" customHeight="1">
      <c r="A181" s="19"/>
      <c r="B181" s="37"/>
    </row>
    <row r="182" spans="1:2" ht="12.75" customHeight="1">
      <c r="A182" s="19"/>
      <c r="B182" s="37"/>
    </row>
    <row r="183" spans="1:2" ht="12.75" customHeight="1">
      <c r="A183" s="19"/>
      <c r="B183" s="37"/>
    </row>
    <row r="184" spans="1:2" ht="12.75" customHeight="1">
      <c r="A184" s="19"/>
      <c r="B184" s="37"/>
    </row>
    <row r="185" spans="1:2" ht="12.75" customHeight="1">
      <c r="A185" s="19"/>
      <c r="B185" s="37"/>
    </row>
    <row r="186" spans="1:2" ht="12.75" customHeight="1">
      <c r="A186" s="19"/>
      <c r="B186" s="37"/>
    </row>
    <row r="187" spans="1:2" ht="12.75" customHeight="1">
      <c r="A187" s="19"/>
      <c r="B187" s="37"/>
    </row>
    <row r="188" spans="1:2" ht="12.75" customHeight="1">
      <c r="A188" s="19"/>
      <c r="B188" s="37"/>
    </row>
    <row r="189" spans="1:2" ht="12.75" customHeight="1">
      <c r="A189" s="19"/>
      <c r="B189" s="37"/>
    </row>
    <row r="190" spans="1:2" ht="12.75" customHeight="1">
      <c r="A190" s="19"/>
      <c r="B190" s="37"/>
    </row>
    <row r="191" spans="1:2" ht="12.75" customHeight="1">
      <c r="A191" s="19"/>
      <c r="B191" s="37"/>
    </row>
    <row r="192" spans="1:2" ht="12.75" customHeight="1">
      <c r="A192" s="19"/>
      <c r="B192" s="37"/>
    </row>
    <row r="193" spans="1:2" ht="12.75" customHeight="1">
      <c r="A193" s="19"/>
      <c r="B193" s="37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N162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6.7109375" style="42" customWidth="1"/>
    <col min="2" max="2" width="34.57421875" style="42" customWidth="1"/>
    <col min="3" max="3" width="13.421875" style="42" customWidth="1"/>
    <col min="4" max="4" width="14.140625" style="42" customWidth="1"/>
    <col min="5" max="5" width="16.8515625" style="42" customWidth="1"/>
    <col min="6" max="6" width="13.57421875" style="42" customWidth="1"/>
    <col min="7" max="7" width="13.421875" style="42" customWidth="1"/>
    <col min="8" max="8" width="13.421875" style="1" customWidth="1"/>
    <col min="9" max="9" width="13.8515625" style="1" customWidth="1"/>
    <col min="10" max="10" width="15.28125" style="1" customWidth="1"/>
    <col min="11" max="11" width="13.57421875" style="1" customWidth="1"/>
    <col min="12" max="16384" width="9.140625" style="1" customWidth="1"/>
  </cols>
  <sheetData>
    <row r="4" spans="1:14" ht="15.75" customHeight="1">
      <c r="A4" s="58" t="s">
        <v>36</v>
      </c>
      <c r="B4" s="58"/>
      <c r="C4" s="60"/>
      <c r="D4" s="58"/>
      <c r="E4" s="60"/>
      <c r="F4" s="60"/>
      <c r="G4" s="60"/>
      <c r="H4" s="58"/>
      <c r="I4" s="58"/>
      <c r="J4" s="58"/>
      <c r="K4" s="60"/>
      <c r="L4" s="60"/>
      <c r="M4" s="60"/>
      <c r="N4" s="60"/>
    </row>
    <row r="5" spans="1:14" ht="19.5" customHeight="1">
      <c r="A5" s="57" t="s">
        <v>157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2.75">
      <c r="A6" s="59"/>
      <c r="B6" s="59"/>
      <c r="C6" s="59"/>
      <c r="D6" s="59"/>
      <c r="E6" s="59"/>
      <c r="F6" s="59"/>
      <c r="G6" s="43"/>
      <c r="H6" s="4"/>
      <c r="N6" s="5" t="s">
        <v>88</v>
      </c>
    </row>
    <row r="7" spans="1:14" ht="54.75" customHeight="1">
      <c r="A7" s="38" t="s">
        <v>1</v>
      </c>
      <c r="B7" s="38" t="s">
        <v>2</v>
      </c>
      <c r="C7" s="38" t="s">
        <v>138</v>
      </c>
      <c r="D7" s="38" t="s">
        <v>85</v>
      </c>
      <c r="E7" s="38" t="s">
        <v>137</v>
      </c>
      <c r="F7" s="38" t="s">
        <v>159</v>
      </c>
      <c r="G7" s="38" t="s">
        <v>148</v>
      </c>
      <c r="H7" s="10" t="s">
        <v>66</v>
      </c>
      <c r="I7" s="10" t="s">
        <v>86</v>
      </c>
      <c r="J7" s="10" t="s">
        <v>87</v>
      </c>
      <c r="K7" s="10" t="s">
        <v>158</v>
      </c>
      <c r="L7" s="10" t="s">
        <v>139</v>
      </c>
      <c r="M7" s="10" t="s">
        <v>140</v>
      </c>
      <c r="N7" s="10" t="s">
        <v>147</v>
      </c>
    </row>
    <row r="8" spans="1:14" ht="12.75">
      <c r="A8" s="39" t="s">
        <v>67</v>
      </c>
      <c r="B8" s="39" t="s">
        <v>68</v>
      </c>
      <c r="C8" s="39" t="s">
        <v>69</v>
      </c>
      <c r="D8" s="39" t="s">
        <v>70</v>
      </c>
      <c r="E8" s="39" t="s">
        <v>71</v>
      </c>
      <c r="F8" s="39" t="s">
        <v>72</v>
      </c>
      <c r="G8" s="39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33" t="s">
        <v>3</v>
      </c>
      <c r="B9" s="34" t="s">
        <v>115</v>
      </c>
      <c r="C9" s="35">
        <v>600000</v>
      </c>
      <c r="D9" s="35">
        <f>E9-C9</f>
        <v>0</v>
      </c>
      <c r="E9" s="35">
        <v>600000</v>
      </c>
      <c r="F9" s="35">
        <v>324234.65</v>
      </c>
      <c r="G9" s="35">
        <v>324234.65</v>
      </c>
      <c r="H9" s="13">
        <f>G9/G33*100</f>
        <v>7.495011027850305</v>
      </c>
      <c r="I9" s="16">
        <f>G9-C9</f>
        <v>-275765.35</v>
      </c>
      <c r="J9" s="16">
        <f>G9-E9</f>
        <v>-275765.35</v>
      </c>
      <c r="K9" s="16">
        <f>G9-F9</f>
        <v>0</v>
      </c>
      <c r="L9" s="13">
        <f>G9/C9*100</f>
        <v>54.03910833333334</v>
      </c>
      <c r="M9" s="13">
        <f>G9/E9*100</f>
        <v>54.03910833333334</v>
      </c>
      <c r="N9" s="13">
        <f>G9/F9*100</f>
        <v>100</v>
      </c>
    </row>
    <row r="10" spans="1:14" s="2" customFormat="1" ht="94.5">
      <c r="A10" s="33" t="s">
        <v>4</v>
      </c>
      <c r="B10" s="34" t="s">
        <v>116</v>
      </c>
      <c r="C10" s="35">
        <v>1643330.7</v>
      </c>
      <c r="D10" s="35">
        <f aca="true" t="shared" si="0" ref="D10:D29">E10-C10</f>
        <v>17962.959999999963</v>
      </c>
      <c r="E10" s="35">
        <v>1661293.66</v>
      </c>
      <c r="F10" s="35">
        <v>1209307.85</v>
      </c>
      <c r="G10" s="35">
        <v>1184757.11</v>
      </c>
      <c r="H10" s="13">
        <f>G10/G33*100</f>
        <v>27.386855799570025</v>
      </c>
      <c r="I10" s="16">
        <f aca="true" t="shared" si="1" ref="I10:I33">G10-C10</f>
        <v>-458573.58999999985</v>
      </c>
      <c r="J10" s="16">
        <f aca="true" t="shared" si="2" ref="J10:J33">G10-E10</f>
        <v>-476536.5499999998</v>
      </c>
      <c r="K10" s="16">
        <f aca="true" t="shared" si="3" ref="K10:K33">G10-F10</f>
        <v>-24550.73999999999</v>
      </c>
      <c r="L10" s="13">
        <f aca="true" t="shared" si="4" ref="L10:L33">G10/C10*100</f>
        <v>72.09486867129058</v>
      </c>
      <c r="M10" s="13">
        <f aca="true" t="shared" si="5" ref="M10:M33">G10/E10*100</f>
        <v>71.31533325661401</v>
      </c>
      <c r="N10" s="13">
        <f aca="true" t="shared" si="6" ref="N10:N33">G10/F10*100</f>
        <v>97.96985192810914</v>
      </c>
    </row>
    <row r="11" spans="1:14" s="2" customFormat="1" ht="31.5" hidden="1">
      <c r="A11" s="33" t="s">
        <v>5</v>
      </c>
      <c r="B11" s="34" t="s">
        <v>6</v>
      </c>
      <c r="C11" s="35">
        <v>0</v>
      </c>
      <c r="D11" s="35">
        <f t="shared" si="0"/>
        <v>0</v>
      </c>
      <c r="E11" s="35">
        <v>0</v>
      </c>
      <c r="F11" s="35">
        <v>0</v>
      </c>
      <c r="G11" s="35">
        <v>0</v>
      </c>
      <c r="H11" s="13">
        <f>G11/G33*100</f>
        <v>0</v>
      </c>
      <c r="I11" s="16">
        <f t="shared" si="1"/>
        <v>0</v>
      </c>
      <c r="J11" s="16">
        <f t="shared" si="2"/>
        <v>0</v>
      </c>
      <c r="K11" s="16">
        <f t="shared" si="3"/>
        <v>0</v>
      </c>
      <c r="L11" s="13" t="e">
        <f t="shared" si="4"/>
        <v>#DIV/0!</v>
      </c>
      <c r="M11" s="13" t="e">
        <f t="shared" si="5"/>
        <v>#DIV/0!</v>
      </c>
      <c r="N11" s="13" t="e">
        <f t="shared" si="6"/>
        <v>#DIV/0!</v>
      </c>
    </row>
    <row r="12" spans="1:14" s="2" customFormat="1" ht="15.75">
      <c r="A12" s="33" t="s">
        <v>93</v>
      </c>
      <c r="B12" s="34" t="s">
        <v>7</v>
      </c>
      <c r="C12" s="35">
        <v>15000</v>
      </c>
      <c r="D12" s="35">
        <f t="shared" si="0"/>
        <v>0</v>
      </c>
      <c r="E12" s="35">
        <v>15000</v>
      </c>
      <c r="F12" s="35">
        <v>0</v>
      </c>
      <c r="G12" s="35">
        <v>0</v>
      </c>
      <c r="H12" s="13">
        <f>G12/G33*100</f>
        <v>0</v>
      </c>
      <c r="I12" s="16">
        <f t="shared" si="1"/>
        <v>-15000</v>
      </c>
      <c r="J12" s="16">
        <f t="shared" si="2"/>
        <v>-15000</v>
      </c>
      <c r="K12" s="16">
        <f t="shared" si="3"/>
        <v>0</v>
      </c>
      <c r="L12" s="13">
        <f t="shared" si="4"/>
        <v>0</v>
      </c>
      <c r="M12" s="13">
        <f t="shared" si="5"/>
        <v>0</v>
      </c>
      <c r="N12" s="13">
        <v>0</v>
      </c>
    </row>
    <row r="13" spans="1:14" s="2" customFormat="1" ht="31.5">
      <c r="A13" s="33" t="s">
        <v>98</v>
      </c>
      <c r="B13" s="34" t="s">
        <v>8</v>
      </c>
      <c r="C13" s="35">
        <v>204800</v>
      </c>
      <c r="D13" s="35">
        <f t="shared" si="0"/>
        <v>-49162.95999999999</v>
      </c>
      <c r="E13" s="35">
        <v>155637.04</v>
      </c>
      <c r="F13" s="35">
        <v>0</v>
      </c>
      <c r="G13" s="35">
        <v>0</v>
      </c>
      <c r="H13" s="13">
        <f>G13/G33*100</f>
        <v>0</v>
      </c>
      <c r="I13" s="16">
        <f t="shared" si="1"/>
        <v>-204800</v>
      </c>
      <c r="J13" s="16">
        <f t="shared" si="2"/>
        <v>-155637.04</v>
      </c>
      <c r="K13" s="16">
        <f t="shared" si="3"/>
        <v>0</v>
      </c>
      <c r="L13" s="13">
        <f t="shared" si="4"/>
        <v>0</v>
      </c>
      <c r="M13" s="13">
        <f t="shared" si="5"/>
        <v>0</v>
      </c>
      <c r="N13" s="13">
        <v>0</v>
      </c>
    </row>
    <row r="14" spans="1:14" s="3" customFormat="1" ht="31.5">
      <c r="A14" s="49" t="s">
        <v>37</v>
      </c>
      <c r="B14" s="47" t="s">
        <v>38</v>
      </c>
      <c r="C14" s="40">
        <f>SUM(C9:C13)</f>
        <v>2463130.7</v>
      </c>
      <c r="D14" s="40">
        <f>SUM(D9:D13)</f>
        <v>-31200.00000000003</v>
      </c>
      <c r="E14" s="40">
        <f>SUM(E9:E13)</f>
        <v>2431930.7</v>
      </c>
      <c r="F14" s="40">
        <f>SUM(F9:F13)</f>
        <v>1533542.5</v>
      </c>
      <c r="G14" s="40">
        <f>SUM(G9:G13)</f>
        <v>1508991.7600000002</v>
      </c>
      <c r="H14" s="14">
        <f>G14/G33*100</f>
        <v>34.88186682742033</v>
      </c>
      <c r="I14" s="17">
        <f t="shared" si="1"/>
        <v>-954138.94</v>
      </c>
      <c r="J14" s="17">
        <f t="shared" si="2"/>
        <v>-922938.94</v>
      </c>
      <c r="K14" s="17">
        <f t="shared" si="3"/>
        <v>-24550.739999999758</v>
      </c>
      <c r="L14" s="14">
        <f t="shared" si="4"/>
        <v>61.26316236487167</v>
      </c>
      <c r="M14" s="14">
        <f t="shared" si="5"/>
        <v>62.049126646577555</v>
      </c>
      <c r="N14" s="14">
        <f t="shared" si="6"/>
        <v>98.39908316854604</v>
      </c>
    </row>
    <row r="15" spans="1:14" s="3" customFormat="1" ht="31.5">
      <c r="A15" s="33" t="s">
        <v>63</v>
      </c>
      <c r="B15" s="34" t="s">
        <v>60</v>
      </c>
      <c r="C15" s="35">
        <v>88300</v>
      </c>
      <c r="D15" s="35">
        <f t="shared" si="0"/>
        <v>0</v>
      </c>
      <c r="E15" s="35">
        <v>88300</v>
      </c>
      <c r="F15" s="35">
        <v>44150</v>
      </c>
      <c r="G15" s="35">
        <v>38243.56</v>
      </c>
      <c r="H15" s="13">
        <f>G15/G33*100</f>
        <v>0.8840384701149454</v>
      </c>
      <c r="I15" s="16">
        <f t="shared" si="1"/>
        <v>-50056.44</v>
      </c>
      <c r="J15" s="16">
        <f t="shared" si="2"/>
        <v>-50056.44</v>
      </c>
      <c r="K15" s="16">
        <f t="shared" si="3"/>
        <v>-5906.440000000002</v>
      </c>
      <c r="L15" s="13">
        <f t="shared" si="4"/>
        <v>43.31093997734994</v>
      </c>
      <c r="M15" s="13">
        <f t="shared" si="5"/>
        <v>43.31093997734994</v>
      </c>
      <c r="N15" s="13">
        <f t="shared" si="6"/>
        <v>86.62187995469988</v>
      </c>
    </row>
    <row r="16" spans="1:14" s="3" customFormat="1" ht="15.75">
      <c r="A16" s="49" t="s">
        <v>39</v>
      </c>
      <c r="B16" s="47" t="s">
        <v>40</v>
      </c>
      <c r="C16" s="40">
        <f>C15</f>
        <v>88300</v>
      </c>
      <c r="D16" s="40">
        <f>D15</f>
        <v>0</v>
      </c>
      <c r="E16" s="40">
        <f>E15</f>
        <v>88300</v>
      </c>
      <c r="F16" s="40">
        <f>F15</f>
        <v>44150</v>
      </c>
      <c r="G16" s="40">
        <f>G15</f>
        <v>38243.56</v>
      </c>
      <c r="H16" s="14">
        <f>G16/G33*100</f>
        <v>0.8840384701149454</v>
      </c>
      <c r="I16" s="17">
        <f t="shared" si="1"/>
        <v>-50056.44</v>
      </c>
      <c r="J16" s="17">
        <f t="shared" si="2"/>
        <v>-50056.44</v>
      </c>
      <c r="K16" s="17">
        <f t="shared" si="3"/>
        <v>-5906.440000000002</v>
      </c>
      <c r="L16" s="14">
        <f t="shared" si="4"/>
        <v>43.31093997734994</v>
      </c>
      <c r="M16" s="14">
        <f t="shared" si="5"/>
        <v>43.31093997734994</v>
      </c>
      <c r="N16" s="14">
        <f t="shared" si="6"/>
        <v>86.62187995469988</v>
      </c>
    </row>
    <row r="17" spans="1:14" s="2" customFormat="1" ht="31.5">
      <c r="A17" s="33" t="s">
        <v>9</v>
      </c>
      <c r="B17" s="34" t="s">
        <v>117</v>
      </c>
      <c r="C17" s="35">
        <v>649869.3</v>
      </c>
      <c r="D17" s="35">
        <f t="shared" si="0"/>
        <v>0</v>
      </c>
      <c r="E17" s="35">
        <v>649869.3</v>
      </c>
      <c r="F17" s="35">
        <v>337052.53</v>
      </c>
      <c r="G17" s="35">
        <v>334762.41</v>
      </c>
      <c r="H17" s="13">
        <f>G17/G33*100</f>
        <v>7.73837082082296</v>
      </c>
      <c r="I17" s="16">
        <f t="shared" si="1"/>
        <v>-315106.8900000001</v>
      </c>
      <c r="J17" s="16">
        <f t="shared" si="2"/>
        <v>-315106.8900000001</v>
      </c>
      <c r="K17" s="16">
        <f t="shared" si="3"/>
        <v>-2290.1200000000536</v>
      </c>
      <c r="L17" s="13">
        <f t="shared" si="4"/>
        <v>51.512267158950266</v>
      </c>
      <c r="M17" s="13">
        <f t="shared" si="5"/>
        <v>51.512267158950266</v>
      </c>
      <c r="N17" s="13">
        <f t="shared" si="6"/>
        <v>99.32054507942722</v>
      </c>
    </row>
    <row r="18" spans="1:14" s="2" customFormat="1" ht="63">
      <c r="A18" s="33" t="s">
        <v>89</v>
      </c>
      <c r="B18" s="34" t="s">
        <v>62</v>
      </c>
      <c r="C18" s="35">
        <v>1000</v>
      </c>
      <c r="D18" s="35">
        <f t="shared" si="0"/>
        <v>0</v>
      </c>
      <c r="E18" s="35">
        <v>1000</v>
      </c>
      <c r="F18" s="35">
        <v>0</v>
      </c>
      <c r="G18" s="35">
        <v>0</v>
      </c>
      <c r="H18" s="13">
        <f>G18/G33*100</f>
        <v>0</v>
      </c>
      <c r="I18" s="16">
        <f t="shared" si="1"/>
        <v>-1000</v>
      </c>
      <c r="J18" s="16">
        <f t="shared" si="2"/>
        <v>-1000</v>
      </c>
      <c r="K18" s="16">
        <f t="shared" si="3"/>
        <v>0</v>
      </c>
      <c r="L18" s="13">
        <f t="shared" si="4"/>
        <v>0</v>
      </c>
      <c r="M18" s="13">
        <f t="shared" si="5"/>
        <v>0</v>
      </c>
      <c r="N18" s="13">
        <v>0</v>
      </c>
    </row>
    <row r="19" spans="1:14" s="3" customFormat="1" ht="47.25">
      <c r="A19" s="49" t="s">
        <v>41</v>
      </c>
      <c r="B19" s="47" t="s">
        <v>42</v>
      </c>
      <c r="C19" s="40">
        <f>C17+C18</f>
        <v>650869.3</v>
      </c>
      <c r="D19" s="40">
        <f>SUM(D17:D18)</f>
        <v>0</v>
      </c>
      <c r="E19" s="40">
        <f>SUM(E17:E18)</f>
        <v>650869.3</v>
      </c>
      <c r="F19" s="40">
        <f>SUM(F17:F18)</f>
        <v>337052.53</v>
      </c>
      <c r="G19" s="40">
        <f>SUM(G17:G18)</f>
        <v>334762.41</v>
      </c>
      <c r="H19" s="14">
        <f>G19/G33*100</f>
        <v>7.73837082082296</v>
      </c>
      <c r="I19" s="17">
        <f t="shared" si="1"/>
        <v>-316106.8900000001</v>
      </c>
      <c r="J19" s="17">
        <f t="shared" si="2"/>
        <v>-316106.8900000001</v>
      </c>
      <c r="K19" s="17">
        <f t="shared" si="3"/>
        <v>-2290.1200000000536</v>
      </c>
      <c r="L19" s="14">
        <f t="shared" si="4"/>
        <v>51.43312336286255</v>
      </c>
      <c r="M19" s="14">
        <f t="shared" si="5"/>
        <v>51.43312336286255</v>
      </c>
      <c r="N19" s="14">
        <f t="shared" si="6"/>
        <v>99.32054507942722</v>
      </c>
    </row>
    <row r="20" spans="1:14" s="2" customFormat="1" ht="15.75">
      <c r="A20" s="33" t="s">
        <v>90</v>
      </c>
      <c r="B20" s="34" t="s">
        <v>92</v>
      </c>
      <c r="C20" s="35">
        <v>602800</v>
      </c>
      <c r="D20" s="35">
        <f>E20-C20</f>
        <v>345122.33999999997</v>
      </c>
      <c r="E20" s="35">
        <v>947922.34</v>
      </c>
      <c r="F20" s="35">
        <v>111550.16</v>
      </c>
      <c r="G20" s="35">
        <v>111550.16</v>
      </c>
      <c r="H20" s="13">
        <f>G20/G33*100</f>
        <v>2.5785944819853954</v>
      </c>
      <c r="I20" s="16">
        <f t="shared" si="1"/>
        <v>-491249.83999999997</v>
      </c>
      <c r="J20" s="16">
        <f t="shared" si="2"/>
        <v>-836372.1799999999</v>
      </c>
      <c r="K20" s="16">
        <f t="shared" si="3"/>
        <v>0</v>
      </c>
      <c r="L20" s="13">
        <f t="shared" si="4"/>
        <v>18.50533510285335</v>
      </c>
      <c r="M20" s="13">
        <f t="shared" si="5"/>
        <v>11.767858535753046</v>
      </c>
      <c r="N20" s="13">
        <f t="shared" si="6"/>
        <v>100</v>
      </c>
    </row>
    <row r="21" spans="1:14" s="2" customFormat="1" ht="31.5" hidden="1">
      <c r="A21" s="33" t="s">
        <v>91</v>
      </c>
      <c r="B21" s="34" t="s">
        <v>14</v>
      </c>
      <c r="C21" s="35">
        <v>0</v>
      </c>
      <c r="D21" s="35">
        <f>E21-C21</f>
        <v>0</v>
      </c>
      <c r="E21" s="35">
        <v>0</v>
      </c>
      <c r="F21" s="35">
        <v>0</v>
      </c>
      <c r="G21" s="35">
        <v>0</v>
      </c>
      <c r="H21" s="13">
        <f>G21/G33*100</f>
        <v>0</v>
      </c>
      <c r="I21" s="16">
        <f t="shared" si="1"/>
        <v>0</v>
      </c>
      <c r="J21" s="16">
        <f t="shared" si="2"/>
        <v>0</v>
      </c>
      <c r="K21" s="16">
        <f t="shared" si="3"/>
        <v>0</v>
      </c>
      <c r="L21" s="13">
        <v>0</v>
      </c>
      <c r="M21" s="13" t="e">
        <f t="shared" si="5"/>
        <v>#DIV/0!</v>
      </c>
      <c r="N21" s="13" t="e">
        <f t="shared" si="6"/>
        <v>#DIV/0!</v>
      </c>
    </row>
    <row r="22" spans="1:14" s="3" customFormat="1" ht="15.75">
      <c r="A22" s="49" t="s">
        <v>43</v>
      </c>
      <c r="B22" s="47" t="s">
        <v>44</v>
      </c>
      <c r="C22" s="40">
        <f>SUM(C20:C21)</f>
        <v>602800</v>
      </c>
      <c r="D22" s="40">
        <f>SUM(D20:D21)</f>
        <v>345122.33999999997</v>
      </c>
      <c r="E22" s="40">
        <f>SUM(E20:E21)</f>
        <v>947922.34</v>
      </c>
      <c r="F22" s="40">
        <f>SUM(F20:F21)</f>
        <v>111550.16</v>
      </c>
      <c r="G22" s="40">
        <f>SUM(G20:G21)</f>
        <v>111550.16</v>
      </c>
      <c r="H22" s="14">
        <f>G22/G33*100</f>
        <v>2.5785944819853954</v>
      </c>
      <c r="I22" s="17">
        <f t="shared" si="1"/>
        <v>-491249.83999999997</v>
      </c>
      <c r="J22" s="17">
        <f t="shared" si="2"/>
        <v>-836372.1799999999</v>
      </c>
      <c r="K22" s="17">
        <f t="shared" si="3"/>
        <v>0</v>
      </c>
      <c r="L22" s="14">
        <f t="shared" si="4"/>
        <v>18.50533510285335</v>
      </c>
      <c r="M22" s="14">
        <f t="shared" si="5"/>
        <v>11.767858535753046</v>
      </c>
      <c r="N22" s="14">
        <f t="shared" si="6"/>
        <v>100</v>
      </c>
    </row>
    <row r="23" spans="1:14" s="2" customFormat="1" ht="15.75">
      <c r="A23" s="33" t="s">
        <v>17</v>
      </c>
      <c r="B23" s="34" t="s">
        <v>18</v>
      </c>
      <c r="C23" s="35">
        <v>130000</v>
      </c>
      <c r="D23" s="35">
        <f>E23-C23</f>
        <v>0</v>
      </c>
      <c r="E23" s="35">
        <v>130000</v>
      </c>
      <c r="F23" s="35">
        <v>83060.08</v>
      </c>
      <c r="G23" s="35">
        <v>83060.08</v>
      </c>
      <c r="H23" s="13">
        <f>G23/G33*100</f>
        <v>1.9200175415370582</v>
      </c>
      <c r="I23" s="16">
        <f t="shared" si="1"/>
        <v>-46939.92</v>
      </c>
      <c r="J23" s="16">
        <f t="shared" si="2"/>
        <v>-46939.92</v>
      </c>
      <c r="K23" s="16">
        <f t="shared" si="3"/>
        <v>0</v>
      </c>
      <c r="L23" s="13">
        <f t="shared" si="4"/>
        <v>63.89236923076923</v>
      </c>
      <c r="M23" s="13">
        <f t="shared" si="5"/>
        <v>63.89236923076923</v>
      </c>
      <c r="N23" s="13">
        <f t="shared" si="6"/>
        <v>100</v>
      </c>
    </row>
    <row r="24" spans="1:14" s="2" customFormat="1" ht="15.75">
      <c r="A24" s="33" t="s">
        <v>82</v>
      </c>
      <c r="B24" s="34" t="s">
        <v>83</v>
      </c>
      <c r="C24" s="35">
        <v>239500</v>
      </c>
      <c r="D24" s="35">
        <f t="shared" si="0"/>
        <v>-6465.049999999988</v>
      </c>
      <c r="E24" s="35">
        <v>233034.95</v>
      </c>
      <c r="F24" s="35">
        <v>68357.75</v>
      </c>
      <c r="G24" s="35">
        <v>68357.75</v>
      </c>
      <c r="H24" s="13">
        <f>G24/G33*100</f>
        <v>1.5801583516414242</v>
      </c>
      <c r="I24" s="16">
        <f t="shared" si="1"/>
        <v>-171142.25</v>
      </c>
      <c r="J24" s="16">
        <f t="shared" si="2"/>
        <v>-164677.2</v>
      </c>
      <c r="K24" s="16">
        <f t="shared" si="3"/>
        <v>0</v>
      </c>
      <c r="L24" s="13">
        <f t="shared" si="4"/>
        <v>28.541858037578287</v>
      </c>
      <c r="M24" s="13">
        <f t="shared" si="5"/>
        <v>29.33369007524408</v>
      </c>
      <c r="N24" s="13">
        <f t="shared" si="6"/>
        <v>100</v>
      </c>
    </row>
    <row r="25" spans="1:14" s="3" customFormat="1" ht="31.5">
      <c r="A25" s="49" t="s">
        <v>45</v>
      </c>
      <c r="B25" s="47" t="s">
        <v>46</v>
      </c>
      <c r="C25" s="40">
        <f>SUM(C23:C24)</f>
        <v>369500</v>
      </c>
      <c r="D25" s="40">
        <f>SUM(D23:D24)</f>
        <v>-6465.049999999988</v>
      </c>
      <c r="E25" s="40">
        <f>SUM(E23:E24)</f>
        <v>363034.95</v>
      </c>
      <c r="F25" s="40">
        <f>SUM(F23:F24)</f>
        <v>151417.83000000002</v>
      </c>
      <c r="G25" s="40">
        <f>SUM(G23:G24)</f>
        <v>151417.83000000002</v>
      </c>
      <c r="H25" s="14">
        <f>G25/G33*100</f>
        <v>3.500175893178483</v>
      </c>
      <c r="I25" s="17">
        <f t="shared" si="1"/>
        <v>-218082.16999999998</v>
      </c>
      <c r="J25" s="17">
        <f t="shared" si="2"/>
        <v>-211617.12</v>
      </c>
      <c r="K25" s="17">
        <f t="shared" si="3"/>
        <v>0</v>
      </c>
      <c r="L25" s="14">
        <f t="shared" si="4"/>
        <v>40.979115020297705</v>
      </c>
      <c r="M25" s="14">
        <f t="shared" si="5"/>
        <v>41.70888505362914</v>
      </c>
      <c r="N25" s="14">
        <f t="shared" si="6"/>
        <v>100</v>
      </c>
    </row>
    <row r="26" spans="1:14" s="2" customFormat="1" ht="15.75">
      <c r="A26" s="33" t="s">
        <v>27</v>
      </c>
      <c r="B26" s="34" t="s">
        <v>28</v>
      </c>
      <c r="C26" s="35">
        <v>1561000</v>
      </c>
      <c r="D26" s="35">
        <f t="shared" si="0"/>
        <v>1010200</v>
      </c>
      <c r="E26" s="35">
        <v>2571200</v>
      </c>
      <c r="F26" s="35">
        <v>2297885.4</v>
      </c>
      <c r="G26" s="35">
        <v>2162637.63</v>
      </c>
      <c r="H26" s="13">
        <f>G26/G33*100</f>
        <v>49.99155052087754</v>
      </c>
      <c r="I26" s="16">
        <f t="shared" si="1"/>
        <v>601637.6299999999</v>
      </c>
      <c r="J26" s="16">
        <f t="shared" si="2"/>
        <v>-408562.3700000001</v>
      </c>
      <c r="K26" s="16">
        <f t="shared" si="3"/>
        <v>-135247.77000000002</v>
      </c>
      <c r="L26" s="13">
        <f t="shared" si="4"/>
        <v>138.54180845611788</v>
      </c>
      <c r="M26" s="13">
        <f t="shared" si="5"/>
        <v>84.11005094897324</v>
      </c>
      <c r="N26" s="13">
        <f t="shared" si="6"/>
        <v>94.1142508673409</v>
      </c>
    </row>
    <row r="27" spans="1:14" s="3" customFormat="1" ht="15.75">
      <c r="A27" s="49" t="s">
        <v>51</v>
      </c>
      <c r="B27" s="47" t="s">
        <v>28</v>
      </c>
      <c r="C27" s="40">
        <f>SUM(C26:C26)</f>
        <v>1561000</v>
      </c>
      <c r="D27" s="40">
        <f>SUM(D26:D26)</f>
        <v>1010200</v>
      </c>
      <c r="E27" s="40">
        <f>SUM(E26:E26)</f>
        <v>2571200</v>
      </c>
      <c r="F27" s="40">
        <f>SUM(F26:F26)</f>
        <v>2297885.4</v>
      </c>
      <c r="G27" s="40">
        <f>SUM(G26:G26)</f>
        <v>2162637.63</v>
      </c>
      <c r="H27" s="14">
        <f>G27/G33*100</f>
        <v>49.99155052087754</v>
      </c>
      <c r="I27" s="17">
        <f t="shared" si="1"/>
        <v>601637.6299999999</v>
      </c>
      <c r="J27" s="17">
        <f t="shared" si="2"/>
        <v>-408562.3700000001</v>
      </c>
      <c r="K27" s="17">
        <f t="shared" si="3"/>
        <v>-135247.77000000002</v>
      </c>
      <c r="L27" s="14">
        <f t="shared" si="4"/>
        <v>138.54180845611788</v>
      </c>
      <c r="M27" s="14">
        <f t="shared" si="5"/>
        <v>84.11005094897324</v>
      </c>
      <c r="N27" s="14">
        <f t="shared" si="6"/>
        <v>94.1142508673409</v>
      </c>
    </row>
    <row r="28" spans="1:14" s="2" customFormat="1" ht="15.75">
      <c r="A28" s="33" t="s">
        <v>32</v>
      </c>
      <c r="B28" s="34" t="s">
        <v>33</v>
      </c>
      <c r="C28" s="35">
        <v>45200</v>
      </c>
      <c r="D28" s="35">
        <f t="shared" si="0"/>
        <v>0</v>
      </c>
      <c r="E28" s="35">
        <v>45200</v>
      </c>
      <c r="F28" s="35">
        <v>18402.96</v>
      </c>
      <c r="G28" s="35">
        <v>18402.96</v>
      </c>
      <c r="H28" s="13">
        <f>G28/G33*100</f>
        <v>0.4254029856003609</v>
      </c>
      <c r="I28" s="16">
        <f t="shared" si="1"/>
        <v>-26797.04</v>
      </c>
      <c r="J28" s="16">
        <f t="shared" si="2"/>
        <v>-26797.04</v>
      </c>
      <c r="K28" s="16">
        <f t="shared" si="3"/>
        <v>0</v>
      </c>
      <c r="L28" s="13">
        <f t="shared" si="4"/>
        <v>40.714513274336284</v>
      </c>
      <c r="M28" s="13">
        <f t="shared" si="5"/>
        <v>40.714513274336284</v>
      </c>
      <c r="N28" s="13">
        <f t="shared" si="6"/>
        <v>100</v>
      </c>
    </row>
    <row r="29" spans="1:14" s="3" customFormat="1" ht="31.5" hidden="1">
      <c r="A29" s="33" t="s">
        <v>34</v>
      </c>
      <c r="B29" s="34" t="s">
        <v>35</v>
      </c>
      <c r="C29" s="35">
        <v>0</v>
      </c>
      <c r="D29" s="35">
        <f t="shared" si="0"/>
        <v>0</v>
      </c>
      <c r="E29" s="35">
        <v>0</v>
      </c>
      <c r="F29" s="35">
        <v>0</v>
      </c>
      <c r="G29" s="35">
        <v>0</v>
      </c>
      <c r="H29" s="13">
        <f>G29/G33*100</f>
        <v>0</v>
      </c>
      <c r="I29" s="16">
        <f t="shared" si="1"/>
        <v>0</v>
      </c>
      <c r="J29" s="16">
        <f t="shared" si="2"/>
        <v>0</v>
      </c>
      <c r="K29" s="16">
        <f t="shared" si="3"/>
        <v>0</v>
      </c>
      <c r="L29" s="13" t="e">
        <f t="shared" si="4"/>
        <v>#DIV/0!</v>
      </c>
      <c r="M29" s="13" t="e">
        <f t="shared" si="5"/>
        <v>#DIV/0!</v>
      </c>
      <c r="N29" s="13" t="e">
        <f t="shared" si="6"/>
        <v>#DIV/0!</v>
      </c>
    </row>
    <row r="30" spans="1:14" s="3" customFormat="1" ht="15.75">
      <c r="A30" s="49" t="s">
        <v>53</v>
      </c>
      <c r="B30" s="47" t="s">
        <v>54</v>
      </c>
      <c r="C30" s="40">
        <f>C29+C28</f>
        <v>45200</v>
      </c>
      <c r="D30" s="40">
        <f>D29+D28</f>
        <v>0</v>
      </c>
      <c r="E30" s="40">
        <f>E29+E28</f>
        <v>45200</v>
      </c>
      <c r="F30" s="40">
        <f>F29+F28</f>
        <v>18402.96</v>
      </c>
      <c r="G30" s="40">
        <f>G29+G28</f>
        <v>18402.96</v>
      </c>
      <c r="H30" s="14">
        <f>G30/G33*100</f>
        <v>0.4254029856003609</v>
      </c>
      <c r="I30" s="17">
        <f t="shared" si="1"/>
        <v>-26797.04</v>
      </c>
      <c r="J30" s="17">
        <f t="shared" si="2"/>
        <v>-26797.04</v>
      </c>
      <c r="K30" s="17">
        <f t="shared" si="3"/>
        <v>0</v>
      </c>
      <c r="L30" s="14">
        <f t="shared" si="4"/>
        <v>40.714513274336284</v>
      </c>
      <c r="M30" s="14">
        <f t="shared" si="5"/>
        <v>40.714513274336284</v>
      </c>
      <c r="N30" s="14">
        <f t="shared" si="6"/>
        <v>100</v>
      </c>
    </row>
    <row r="31" spans="1:14" s="2" customFormat="1" ht="15.75">
      <c r="A31" s="33" t="s">
        <v>56</v>
      </c>
      <c r="B31" s="34" t="s">
        <v>113</v>
      </c>
      <c r="C31" s="35">
        <v>15000</v>
      </c>
      <c r="D31" s="35">
        <f>E31-C31</f>
        <v>0</v>
      </c>
      <c r="E31" s="35">
        <v>15000</v>
      </c>
      <c r="F31" s="35">
        <v>0</v>
      </c>
      <c r="G31" s="35">
        <v>0</v>
      </c>
      <c r="H31" s="13">
        <f>G31/G33*100</f>
        <v>0</v>
      </c>
      <c r="I31" s="16">
        <f t="shared" si="1"/>
        <v>-15000</v>
      </c>
      <c r="J31" s="16">
        <f t="shared" si="2"/>
        <v>-15000</v>
      </c>
      <c r="K31" s="16">
        <f t="shared" si="3"/>
        <v>0</v>
      </c>
      <c r="L31" s="13">
        <f t="shared" si="4"/>
        <v>0</v>
      </c>
      <c r="M31" s="13">
        <f t="shared" si="5"/>
        <v>0</v>
      </c>
      <c r="N31" s="13">
        <v>0</v>
      </c>
    </row>
    <row r="32" spans="1:14" s="3" customFormat="1" ht="15.75">
      <c r="A32" s="49" t="s">
        <v>57</v>
      </c>
      <c r="B32" s="47" t="s">
        <v>84</v>
      </c>
      <c r="C32" s="40">
        <f>SUM(C31:C31)</f>
        <v>15000</v>
      </c>
      <c r="D32" s="40">
        <f>SUM(D31:D31)</f>
        <v>0</v>
      </c>
      <c r="E32" s="40">
        <f>SUM(E31:E31)</f>
        <v>15000</v>
      </c>
      <c r="F32" s="40">
        <f>SUM(F31:F31)</f>
        <v>0</v>
      </c>
      <c r="G32" s="40">
        <f>SUM(G31:G31)</f>
        <v>0</v>
      </c>
      <c r="H32" s="14">
        <f>G32/G33*100</f>
        <v>0</v>
      </c>
      <c r="I32" s="17">
        <f t="shared" si="1"/>
        <v>-15000</v>
      </c>
      <c r="J32" s="17">
        <f t="shared" si="2"/>
        <v>-15000</v>
      </c>
      <c r="K32" s="17">
        <f t="shared" si="3"/>
        <v>0</v>
      </c>
      <c r="L32" s="14">
        <f t="shared" si="4"/>
        <v>0</v>
      </c>
      <c r="M32" s="14">
        <f t="shared" si="5"/>
        <v>0</v>
      </c>
      <c r="N32" s="14">
        <v>0</v>
      </c>
    </row>
    <row r="33" spans="1:14" s="3" customFormat="1" ht="15.75">
      <c r="A33" s="50" t="s">
        <v>0</v>
      </c>
      <c r="B33" s="48"/>
      <c r="C33" s="41">
        <f>C14+C19+C25+C27+C16+C30+C32+C22</f>
        <v>5795800</v>
      </c>
      <c r="D33" s="41">
        <f>D14+D19+D25+D27+D16+D30+D32+D22</f>
        <v>1317657.29</v>
      </c>
      <c r="E33" s="41">
        <f>E14+E19+E25+E27+E16+E30+E32+E22</f>
        <v>7113457.29</v>
      </c>
      <c r="F33" s="41">
        <f>F14+F19+F25+F27+F16+F30+F32+F22</f>
        <v>4494001.38</v>
      </c>
      <c r="G33" s="41">
        <f>G14+G19+G25+G27+G16+G30+G32+G22</f>
        <v>4326006.31</v>
      </c>
      <c r="H33" s="14">
        <f>G33/G33*100</f>
        <v>100</v>
      </c>
      <c r="I33" s="17">
        <f t="shared" si="1"/>
        <v>-1469793.6900000004</v>
      </c>
      <c r="J33" s="17">
        <f t="shared" si="2"/>
        <v>-2787450.9800000004</v>
      </c>
      <c r="K33" s="17">
        <f t="shared" si="3"/>
        <v>-167995.0700000003</v>
      </c>
      <c r="L33" s="14">
        <f t="shared" si="4"/>
        <v>74.64036560957933</v>
      </c>
      <c r="M33" s="14">
        <f t="shared" si="5"/>
        <v>60.81439915414182</v>
      </c>
      <c r="N33" s="14">
        <f t="shared" si="6"/>
        <v>96.2617930927293</v>
      </c>
    </row>
    <row r="34" spans="1:8" s="2" customFormat="1" ht="12.75" customHeight="1">
      <c r="A34" s="37"/>
      <c r="B34" s="37"/>
      <c r="C34" s="37"/>
      <c r="D34" s="37"/>
      <c r="E34" s="37"/>
      <c r="F34" s="37"/>
      <c r="G34" s="37"/>
      <c r="H34" s="54"/>
    </row>
    <row r="35" spans="1:7" s="2" customFormat="1" ht="12.75" customHeight="1">
      <c r="A35" s="37"/>
      <c r="B35" s="37"/>
      <c r="C35" s="37"/>
      <c r="D35" s="44"/>
      <c r="E35" s="37"/>
      <c r="F35" s="37"/>
      <c r="G35" s="37"/>
    </row>
    <row r="36" spans="1:7" s="2" customFormat="1" ht="12.75" customHeight="1">
      <c r="A36" s="37"/>
      <c r="B36" s="37"/>
      <c r="C36" s="37"/>
      <c r="D36" s="37"/>
      <c r="E36" s="37"/>
      <c r="F36" s="37"/>
      <c r="G36" s="37"/>
    </row>
    <row r="37" spans="1:7" s="2" customFormat="1" ht="12.75" customHeight="1">
      <c r="A37" s="37"/>
      <c r="B37" s="37"/>
      <c r="C37" s="37"/>
      <c r="D37" s="37"/>
      <c r="E37" s="37"/>
      <c r="F37" s="37"/>
      <c r="G37" s="37"/>
    </row>
    <row r="38" spans="1:7" s="2" customFormat="1" ht="12.75" customHeight="1">
      <c r="A38" s="37"/>
      <c r="B38" s="37"/>
      <c r="C38" s="37"/>
      <c r="D38" s="37"/>
      <c r="E38" s="37"/>
      <c r="F38" s="37"/>
      <c r="G38" s="37"/>
    </row>
    <row r="39" spans="1:7" s="2" customFormat="1" ht="12.75" customHeight="1">
      <c r="A39" s="37"/>
      <c r="B39" s="37"/>
      <c r="C39" s="37"/>
      <c r="D39" s="37"/>
      <c r="E39" s="37"/>
      <c r="F39" s="37"/>
      <c r="G39" s="37"/>
    </row>
    <row r="40" spans="1:7" s="2" customFormat="1" ht="12.75" customHeight="1">
      <c r="A40" s="37"/>
      <c r="B40" s="37"/>
      <c r="C40" s="37"/>
      <c r="D40" s="37"/>
      <c r="E40" s="37"/>
      <c r="F40" s="37"/>
      <c r="G40" s="37"/>
    </row>
    <row r="41" spans="1:7" s="2" customFormat="1" ht="12.75" customHeight="1">
      <c r="A41" s="37"/>
      <c r="B41" s="37"/>
      <c r="C41" s="37"/>
      <c r="D41" s="37"/>
      <c r="E41" s="37"/>
      <c r="F41" s="37"/>
      <c r="G41" s="37"/>
    </row>
    <row r="42" spans="1:7" s="2" customFormat="1" ht="12.75" customHeight="1">
      <c r="A42" s="37"/>
      <c r="B42" s="37"/>
      <c r="C42" s="37"/>
      <c r="D42" s="37"/>
      <c r="E42" s="37"/>
      <c r="F42" s="37"/>
      <c r="G42" s="37"/>
    </row>
    <row r="43" spans="1:7" s="2" customFormat="1" ht="12.75" customHeight="1">
      <c r="A43" s="37"/>
      <c r="B43" s="37"/>
      <c r="C43" s="37"/>
      <c r="D43" s="37"/>
      <c r="E43" s="37"/>
      <c r="F43" s="37"/>
      <c r="G43" s="37"/>
    </row>
    <row r="44" spans="1:7" s="2" customFormat="1" ht="12.75" customHeight="1">
      <c r="A44" s="37"/>
      <c r="B44" s="37"/>
      <c r="C44" s="37"/>
      <c r="D44" s="37"/>
      <c r="E44" s="37"/>
      <c r="F44" s="37"/>
      <c r="G44" s="37"/>
    </row>
    <row r="45" spans="1:7" s="2" customFormat="1" ht="12.75" customHeight="1">
      <c r="A45" s="37"/>
      <c r="B45" s="37"/>
      <c r="C45" s="37"/>
      <c r="D45" s="37"/>
      <c r="E45" s="37"/>
      <c r="F45" s="37"/>
      <c r="G45" s="37"/>
    </row>
    <row r="46" spans="1:7" s="2" customFormat="1" ht="12.75" customHeight="1">
      <c r="A46" s="37"/>
      <c r="B46" s="37"/>
      <c r="C46" s="37"/>
      <c r="D46" s="37"/>
      <c r="E46" s="37"/>
      <c r="F46" s="37"/>
      <c r="G46" s="37"/>
    </row>
    <row r="47" spans="1:7" s="2" customFormat="1" ht="12.75" customHeight="1">
      <c r="A47" s="37"/>
      <c r="B47" s="37"/>
      <c r="C47" s="37"/>
      <c r="D47" s="37"/>
      <c r="E47" s="37"/>
      <c r="F47" s="37"/>
      <c r="G47" s="37"/>
    </row>
    <row r="48" spans="1:7" s="2" customFormat="1" ht="12.75" customHeight="1">
      <c r="A48" s="37"/>
      <c r="B48" s="37"/>
      <c r="C48" s="37"/>
      <c r="D48" s="37"/>
      <c r="E48" s="37"/>
      <c r="F48" s="37"/>
      <c r="G48" s="37"/>
    </row>
    <row r="49" spans="1:7" s="2" customFormat="1" ht="12.75" customHeight="1">
      <c r="A49" s="37"/>
      <c r="B49" s="37"/>
      <c r="C49" s="37"/>
      <c r="D49" s="37"/>
      <c r="E49" s="37"/>
      <c r="F49" s="37"/>
      <c r="G49" s="37"/>
    </row>
    <row r="50" spans="1:7" s="2" customFormat="1" ht="12.75" customHeight="1">
      <c r="A50" s="37"/>
      <c r="B50" s="37"/>
      <c r="C50" s="37"/>
      <c r="D50" s="37"/>
      <c r="E50" s="37"/>
      <c r="F50" s="37"/>
      <c r="G50" s="37"/>
    </row>
    <row r="51" spans="1:7" s="2" customFormat="1" ht="12.75" customHeight="1">
      <c r="A51" s="37"/>
      <c r="B51" s="37"/>
      <c r="C51" s="37"/>
      <c r="D51" s="37"/>
      <c r="E51" s="37"/>
      <c r="F51" s="37"/>
      <c r="G51" s="37"/>
    </row>
    <row r="52" spans="1:7" s="2" customFormat="1" ht="12.75" customHeight="1">
      <c r="A52" s="37"/>
      <c r="B52" s="37"/>
      <c r="C52" s="37"/>
      <c r="D52" s="37"/>
      <c r="E52" s="37"/>
      <c r="F52" s="37"/>
      <c r="G52" s="37"/>
    </row>
    <row r="53" spans="1:7" s="2" customFormat="1" ht="12.75" customHeight="1">
      <c r="A53" s="37"/>
      <c r="B53" s="37"/>
      <c r="C53" s="37"/>
      <c r="D53" s="37"/>
      <c r="E53" s="37"/>
      <c r="F53" s="37"/>
      <c r="G53" s="37"/>
    </row>
    <row r="54" spans="1:7" s="2" customFormat="1" ht="12.75" customHeight="1">
      <c r="A54" s="37"/>
      <c r="B54" s="37"/>
      <c r="C54" s="37"/>
      <c r="D54" s="37"/>
      <c r="E54" s="37"/>
      <c r="F54" s="37"/>
      <c r="G54" s="37"/>
    </row>
    <row r="55" spans="1:7" s="2" customFormat="1" ht="12.75" customHeight="1">
      <c r="A55" s="37"/>
      <c r="B55" s="37"/>
      <c r="C55" s="37"/>
      <c r="D55" s="37"/>
      <c r="E55" s="37"/>
      <c r="F55" s="37"/>
      <c r="G55" s="37"/>
    </row>
    <row r="56" spans="1:7" s="2" customFormat="1" ht="12.75" customHeight="1">
      <c r="A56" s="37"/>
      <c r="B56" s="37"/>
      <c r="C56" s="37"/>
      <c r="D56" s="37"/>
      <c r="E56" s="37"/>
      <c r="F56" s="37"/>
      <c r="G56" s="37"/>
    </row>
    <row r="57" spans="1:7" s="2" customFormat="1" ht="12.75" customHeight="1">
      <c r="A57" s="37"/>
      <c r="B57" s="37"/>
      <c r="C57" s="37"/>
      <c r="D57" s="37"/>
      <c r="E57" s="37"/>
      <c r="F57" s="37"/>
      <c r="G57" s="37"/>
    </row>
    <row r="58" spans="1:7" s="2" customFormat="1" ht="12.75" customHeight="1">
      <c r="A58" s="37"/>
      <c r="B58" s="37"/>
      <c r="C58" s="37"/>
      <c r="D58" s="37"/>
      <c r="E58" s="37"/>
      <c r="F58" s="37"/>
      <c r="G58" s="37"/>
    </row>
    <row r="59" spans="1:7" s="2" customFormat="1" ht="12.75" customHeight="1">
      <c r="A59" s="37"/>
      <c r="B59" s="37"/>
      <c r="C59" s="37"/>
      <c r="D59" s="37"/>
      <c r="E59" s="37"/>
      <c r="F59" s="37"/>
      <c r="G59" s="37"/>
    </row>
    <row r="60" spans="1:7" s="2" customFormat="1" ht="12.75" customHeight="1">
      <c r="A60" s="37"/>
      <c r="B60" s="37"/>
      <c r="C60" s="37"/>
      <c r="D60" s="37"/>
      <c r="E60" s="37"/>
      <c r="F60" s="37"/>
      <c r="G60" s="37"/>
    </row>
    <row r="61" spans="1:7" s="2" customFormat="1" ht="12.75" customHeight="1">
      <c r="A61" s="37"/>
      <c r="B61" s="37"/>
      <c r="C61" s="37"/>
      <c r="D61" s="37"/>
      <c r="E61" s="37"/>
      <c r="F61" s="37"/>
      <c r="G61" s="37"/>
    </row>
    <row r="62" spans="1:7" s="2" customFormat="1" ht="12.75" customHeight="1">
      <c r="A62" s="37"/>
      <c r="B62" s="37"/>
      <c r="C62" s="37"/>
      <c r="D62" s="37"/>
      <c r="E62" s="37"/>
      <c r="F62" s="37"/>
      <c r="G62" s="37"/>
    </row>
    <row r="63" spans="1:7" s="2" customFormat="1" ht="12.75" customHeight="1">
      <c r="A63" s="37"/>
      <c r="B63" s="37"/>
      <c r="C63" s="37"/>
      <c r="D63" s="37"/>
      <c r="E63" s="37"/>
      <c r="F63" s="37"/>
      <c r="G63" s="37"/>
    </row>
    <row r="64" spans="1:7" s="2" customFormat="1" ht="12.75" customHeight="1">
      <c r="A64" s="37"/>
      <c r="B64" s="37"/>
      <c r="C64" s="37"/>
      <c r="D64" s="37"/>
      <c r="E64" s="37"/>
      <c r="F64" s="37"/>
      <c r="G64" s="37"/>
    </row>
    <row r="65" spans="1:7" s="2" customFormat="1" ht="12.75" customHeight="1">
      <c r="A65" s="37"/>
      <c r="B65" s="37"/>
      <c r="C65" s="37"/>
      <c r="D65" s="37"/>
      <c r="E65" s="37"/>
      <c r="F65" s="37"/>
      <c r="G65" s="37"/>
    </row>
    <row r="66" spans="1:7" s="2" customFormat="1" ht="12.75" customHeight="1">
      <c r="A66" s="37"/>
      <c r="B66" s="37"/>
      <c r="C66" s="37"/>
      <c r="D66" s="37"/>
      <c r="E66" s="37"/>
      <c r="F66" s="37"/>
      <c r="G66" s="37"/>
    </row>
    <row r="67" spans="1:7" s="2" customFormat="1" ht="12.75" customHeight="1">
      <c r="A67" s="37"/>
      <c r="B67" s="37"/>
      <c r="C67" s="37"/>
      <c r="D67" s="37"/>
      <c r="E67" s="37"/>
      <c r="F67" s="37"/>
      <c r="G67" s="37"/>
    </row>
    <row r="68" spans="1:7" s="2" customFormat="1" ht="12.75" customHeight="1">
      <c r="A68" s="37"/>
      <c r="B68" s="37"/>
      <c r="C68" s="37"/>
      <c r="D68" s="37"/>
      <c r="E68" s="37"/>
      <c r="F68" s="37"/>
      <c r="G68" s="37"/>
    </row>
    <row r="69" spans="1:7" s="2" customFormat="1" ht="12.75" customHeight="1">
      <c r="A69" s="37"/>
      <c r="B69" s="37"/>
      <c r="C69" s="37"/>
      <c r="D69" s="37"/>
      <c r="E69" s="37"/>
      <c r="F69" s="37"/>
      <c r="G69" s="37"/>
    </row>
    <row r="70" spans="1:7" s="2" customFormat="1" ht="12.75" customHeight="1">
      <c r="A70" s="37"/>
      <c r="B70" s="37"/>
      <c r="C70" s="37"/>
      <c r="D70" s="37"/>
      <c r="E70" s="37"/>
      <c r="F70" s="37"/>
      <c r="G70" s="37"/>
    </row>
    <row r="71" spans="1:7" s="2" customFormat="1" ht="12.75" customHeight="1">
      <c r="A71" s="37"/>
      <c r="B71" s="37"/>
      <c r="C71" s="37"/>
      <c r="D71" s="37"/>
      <c r="E71" s="37"/>
      <c r="F71" s="37"/>
      <c r="G71" s="37"/>
    </row>
    <row r="72" spans="1:7" s="2" customFormat="1" ht="12.75" customHeight="1">
      <c r="A72" s="37"/>
      <c r="B72" s="37"/>
      <c r="C72" s="37"/>
      <c r="D72" s="37"/>
      <c r="E72" s="37"/>
      <c r="F72" s="37"/>
      <c r="G72" s="37"/>
    </row>
    <row r="73" spans="1:7" s="2" customFormat="1" ht="12.75" customHeight="1">
      <c r="A73" s="37"/>
      <c r="B73" s="37"/>
      <c r="C73" s="37"/>
      <c r="D73" s="37"/>
      <c r="E73" s="37"/>
      <c r="F73" s="37"/>
      <c r="G73" s="37"/>
    </row>
    <row r="74" spans="1:7" s="2" customFormat="1" ht="12.75" customHeight="1">
      <c r="A74" s="37"/>
      <c r="B74" s="37"/>
      <c r="C74" s="37"/>
      <c r="D74" s="37"/>
      <c r="E74" s="37"/>
      <c r="F74" s="37"/>
      <c r="G74" s="37"/>
    </row>
    <row r="75" spans="1:7" s="2" customFormat="1" ht="12.75" customHeight="1">
      <c r="A75" s="37"/>
      <c r="B75" s="37"/>
      <c r="C75" s="37"/>
      <c r="D75" s="37"/>
      <c r="E75" s="37"/>
      <c r="F75" s="37"/>
      <c r="G75" s="37"/>
    </row>
    <row r="76" spans="1:7" s="2" customFormat="1" ht="12.75" customHeight="1">
      <c r="A76" s="37"/>
      <c r="B76" s="37"/>
      <c r="C76" s="37"/>
      <c r="D76" s="37"/>
      <c r="E76" s="37"/>
      <c r="F76" s="37"/>
      <c r="G76" s="37"/>
    </row>
    <row r="77" spans="1:7" s="2" customFormat="1" ht="12.75" customHeight="1">
      <c r="A77" s="37"/>
      <c r="B77" s="37"/>
      <c r="C77" s="37"/>
      <c r="D77" s="37"/>
      <c r="E77" s="37"/>
      <c r="F77" s="37"/>
      <c r="G77" s="37"/>
    </row>
    <row r="78" spans="1:7" s="2" customFormat="1" ht="12.75" customHeight="1">
      <c r="A78" s="37"/>
      <c r="B78" s="37"/>
      <c r="C78" s="37"/>
      <c r="D78" s="37"/>
      <c r="E78" s="37"/>
      <c r="F78" s="37"/>
      <c r="G78" s="37"/>
    </row>
    <row r="79" spans="1:7" s="2" customFormat="1" ht="12.75" customHeight="1">
      <c r="A79" s="37"/>
      <c r="B79" s="37"/>
      <c r="C79" s="37"/>
      <c r="D79" s="37"/>
      <c r="E79" s="37"/>
      <c r="F79" s="37"/>
      <c r="G79" s="37"/>
    </row>
    <row r="80" spans="1:7" s="2" customFormat="1" ht="12.75" customHeight="1">
      <c r="A80" s="37"/>
      <c r="B80" s="37"/>
      <c r="C80" s="37"/>
      <c r="D80" s="37"/>
      <c r="E80" s="37"/>
      <c r="F80" s="37"/>
      <c r="G80" s="37"/>
    </row>
    <row r="81" spans="1:7" s="2" customFormat="1" ht="12.75" customHeight="1">
      <c r="A81" s="37"/>
      <c r="B81" s="37"/>
      <c r="C81" s="37"/>
      <c r="D81" s="37"/>
      <c r="E81" s="37"/>
      <c r="F81" s="37"/>
      <c r="G81" s="37"/>
    </row>
    <row r="82" spans="1:7" s="2" customFormat="1" ht="12.75" customHeight="1">
      <c r="A82" s="37"/>
      <c r="B82" s="37"/>
      <c r="C82" s="37"/>
      <c r="D82" s="37"/>
      <c r="E82" s="37"/>
      <c r="F82" s="37"/>
      <c r="G82" s="37"/>
    </row>
    <row r="83" spans="1:7" s="2" customFormat="1" ht="12.75" customHeight="1">
      <c r="A83" s="37"/>
      <c r="B83" s="37"/>
      <c r="C83" s="37"/>
      <c r="D83" s="37"/>
      <c r="E83" s="37"/>
      <c r="F83" s="37"/>
      <c r="G83" s="37"/>
    </row>
    <row r="84" spans="1:7" s="2" customFormat="1" ht="12.75" customHeight="1">
      <c r="A84" s="37"/>
      <c r="B84" s="37"/>
      <c r="C84" s="37"/>
      <c r="D84" s="37"/>
      <c r="E84" s="37"/>
      <c r="F84" s="37"/>
      <c r="G84" s="37"/>
    </row>
    <row r="85" spans="1:7" s="2" customFormat="1" ht="12.75" customHeight="1">
      <c r="A85" s="37"/>
      <c r="B85" s="37"/>
      <c r="C85" s="37"/>
      <c r="D85" s="37"/>
      <c r="E85" s="37"/>
      <c r="F85" s="37"/>
      <c r="G85" s="37"/>
    </row>
    <row r="86" spans="1:7" s="2" customFormat="1" ht="12.75" customHeight="1">
      <c r="A86" s="37"/>
      <c r="B86" s="37"/>
      <c r="C86" s="37"/>
      <c r="D86" s="37"/>
      <c r="E86" s="37"/>
      <c r="F86" s="37"/>
      <c r="G86" s="37"/>
    </row>
    <row r="87" spans="1:7" s="2" customFormat="1" ht="12.75" customHeight="1">
      <c r="A87" s="37"/>
      <c r="B87" s="37"/>
      <c r="C87" s="37"/>
      <c r="D87" s="37"/>
      <c r="E87" s="37"/>
      <c r="F87" s="37"/>
      <c r="G87" s="37"/>
    </row>
    <row r="88" spans="1:7" s="2" customFormat="1" ht="12.75" customHeight="1">
      <c r="A88" s="37"/>
      <c r="B88" s="37"/>
      <c r="C88" s="37"/>
      <c r="D88" s="37"/>
      <c r="E88" s="37"/>
      <c r="F88" s="37"/>
      <c r="G88" s="37"/>
    </row>
    <row r="89" spans="1:7" s="2" customFormat="1" ht="12.75" customHeight="1">
      <c r="A89" s="37"/>
      <c r="B89" s="37"/>
      <c r="C89" s="37"/>
      <c r="D89" s="37"/>
      <c r="E89" s="37"/>
      <c r="F89" s="37"/>
      <c r="G89" s="37"/>
    </row>
    <row r="90" spans="1:7" s="2" customFormat="1" ht="12.75" customHeight="1">
      <c r="A90" s="37"/>
      <c r="B90" s="37"/>
      <c r="C90" s="37"/>
      <c r="D90" s="37"/>
      <c r="E90" s="37"/>
      <c r="F90" s="37"/>
      <c r="G90" s="37"/>
    </row>
    <row r="91" spans="1:7" s="2" customFormat="1" ht="12.75" customHeight="1">
      <c r="A91" s="37"/>
      <c r="B91" s="37"/>
      <c r="C91" s="37"/>
      <c r="D91" s="37"/>
      <c r="E91" s="37"/>
      <c r="F91" s="37"/>
      <c r="G91" s="37"/>
    </row>
    <row r="92" spans="1:7" s="2" customFormat="1" ht="12.75" customHeight="1">
      <c r="A92" s="37"/>
      <c r="B92" s="37"/>
      <c r="C92" s="37"/>
      <c r="D92" s="37"/>
      <c r="E92" s="37"/>
      <c r="F92" s="37"/>
      <c r="G92" s="37"/>
    </row>
    <row r="93" spans="1:7" s="2" customFormat="1" ht="12.75" customHeight="1">
      <c r="A93" s="37"/>
      <c r="B93" s="37"/>
      <c r="C93" s="37"/>
      <c r="D93" s="37"/>
      <c r="E93" s="37"/>
      <c r="F93" s="37"/>
      <c r="G93" s="37"/>
    </row>
    <row r="94" spans="1:7" s="2" customFormat="1" ht="12.75" customHeight="1">
      <c r="A94" s="37"/>
      <c r="B94" s="37"/>
      <c r="C94" s="37"/>
      <c r="D94" s="37"/>
      <c r="E94" s="37"/>
      <c r="F94" s="37"/>
      <c r="G94" s="37"/>
    </row>
    <row r="95" spans="1:7" s="2" customFormat="1" ht="12.75" customHeight="1">
      <c r="A95" s="37"/>
      <c r="B95" s="37"/>
      <c r="C95" s="37"/>
      <c r="D95" s="37"/>
      <c r="E95" s="37"/>
      <c r="F95" s="37"/>
      <c r="G95" s="37"/>
    </row>
    <row r="96" spans="1:7" s="2" customFormat="1" ht="12.75" customHeight="1">
      <c r="A96" s="37"/>
      <c r="B96" s="37"/>
      <c r="C96" s="37"/>
      <c r="D96" s="37"/>
      <c r="E96" s="37"/>
      <c r="F96" s="37"/>
      <c r="G96" s="37"/>
    </row>
    <row r="97" spans="1:7" s="2" customFormat="1" ht="12.75" customHeight="1">
      <c r="A97" s="37"/>
      <c r="B97" s="37"/>
      <c r="C97" s="37"/>
      <c r="D97" s="37"/>
      <c r="E97" s="37"/>
      <c r="F97" s="37"/>
      <c r="G97" s="37"/>
    </row>
    <row r="98" spans="1:7" s="2" customFormat="1" ht="12.75" customHeight="1">
      <c r="A98" s="37"/>
      <c r="B98" s="37"/>
      <c r="C98" s="37"/>
      <c r="D98" s="37"/>
      <c r="E98" s="37"/>
      <c r="F98" s="37"/>
      <c r="G98" s="37"/>
    </row>
    <row r="99" spans="1:7" s="2" customFormat="1" ht="12.75" customHeight="1">
      <c r="A99" s="37"/>
      <c r="B99" s="37"/>
      <c r="C99" s="37"/>
      <c r="D99" s="37"/>
      <c r="E99" s="37"/>
      <c r="F99" s="37"/>
      <c r="G99" s="37"/>
    </row>
    <row r="100" spans="1:7" s="2" customFormat="1" ht="12.75" customHeight="1">
      <c r="A100" s="37"/>
      <c r="B100" s="37"/>
      <c r="C100" s="37"/>
      <c r="D100" s="37"/>
      <c r="E100" s="37"/>
      <c r="F100" s="37"/>
      <c r="G100" s="37"/>
    </row>
    <row r="101" spans="1:7" s="2" customFormat="1" ht="12.75" customHeight="1">
      <c r="A101" s="37"/>
      <c r="B101" s="37"/>
      <c r="C101" s="37"/>
      <c r="D101" s="37"/>
      <c r="E101" s="37"/>
      <c r="F101" s="37"/>
      <c r="G101" s="37"/>
    </row>
    <row r="102" spans="1:7" s="2" customFormat="1" ht="12.75" customHeight="1">
      <c r="A102" s="37"/>
      <c r="B102" s="37"/>
      <c r="C102" s="37"/>
      <c r="D102" s="37"/>
      <c r="E102" s="37"/>
      <c r="F102" s="37"/>
      <c r="G102" s="37"/>
    </row>
    <row r="103" spans="1:7" s="2" customFormat="1" ht="12.75" customHeight="1">
      <c r="A103" s="37"/>
      <c r="B103" s="37"/>
      <c r="C103" s="37"/>
      <c r="D103" s="37"/>
      <c r="E103" s="37"/>
      <c r="F103" s="37"/>
      <c r="G103" s="37"/>
    </row>
    <row r="104" spans="1:7" s="2" customFormat="1" ht="12.75" customHeight="1">
      <c r="A104" s="37"/>
      <c r="B104" s="37"/>
      <c r="C104" s="37"/>
      <c r="D104" s="37"/>
      <c r="E104" s="37"/>
      <c r="F104" s="37"/>
      <c r="G104" s="37"/>
    </row>
    <row r="105" spans="1:7" s="2" customFormat="1" ht="12.75" customHeight="1">
      <c r="A105" s="37"/>
      <c r="B105" s="37"/>
      <c r="C105" s="37"/>
      <c r="D105" s="37"/>
      <c r="E105" s="37"/>
      <c r="F105" s="37"/>
      <c r="G105" s="37"/>
    </row>
    <row r="106" spans="1:7" s="2" customFormat="1" ht="12.75" customHeight="1">
      <c r="A106" s="37"/>
      <c r="B106" s="37"/>
      <c r="C106" s="37"/>
      <c r="D106" s="37"/>
      <c r="E106" s="37"/>
      <c r="F106" s="37"/>
      <c r="G106" s="37"/>
    </row>
    <row r="107" spans="1:7" s="2" customFormat="1" ht="12.75" customHeight="1">
      <c r="A107" s="37"/>
      <c r="B107" s="37"/>
      <c r="C107" s="37"/>
      <c r="D107" s="37"/>
      <c r="E107" s="37"/>
      <c r="F107" s="37"/>
      <c r="G107" s="37"/>
    </row>
    <row r="108" spans="1:7" s="2" customFormat="1" ht="12.75" customHeight="1">
      <c r="A108" s="37"/>
      <c r="B108" s="37"/>
      <c r="C108" s="37"/>
      <c r="D108" s="37"/>
      <c r="E108" s="37"/>
      <c r="F108" s="37"/>
      <c r="G108" s="37"/>
    </row>
    <row r="109" spans="1:7" s="2" customFormat="1" ht="12.75" customHeight="1">
      <c r="A109" s="37"/>
      <c r="B109" s="37"/>
      <c r="C109" s="37"/>
      <c r="D109" s="37"/>
      <c r="E109" s="37"/>
      <c r="F109" s="37"/>
      <c r="G109" s="37"/>
    </row>
    <row r="110" spans="1:7" s="2" customFormat="1" ht="12.75" customHeight="1">
      <c r="A110" s="37"/>
      <c r="B110" s="37"/>
      <c r="C110" s="37"/>
      <c r="D110" s="37"/>
      <c r="E110" s="37"/>
      <c r="F110" s="37"/>
      <c r="G110" s="37"/>
    </row>
    <row r="111" spans="1:7" s="2" customFormat="1" ht="12.75" customHeight="1">
      <c r="A111" s="37"/>
      <c r="B111" s="37"/>
      <c r="C111" s="37"/>
      <c r="D111" s="37"/>
      <c r="E111" s="37"/>
      <c r="F111" s="37"/>
      <c r="G111" s="37"/>
    </row>
    <row r="112" spans="1:7" s="2" customFormat="1" ht="12.75" customHeight="1">
      <c r="A112" s="37"/>
      <c r="B112" s="37"/>
      <c r="C112" s="37"/>
      <c r="D112" s="37"/>
      <c r="E112" s="37"/>
      <c r="F112" s="37"/>
      <c r="G112" s="37"/>
    </row>
    <row r="113" spans="1:7" s="2" customFormat="1" ht="12.75" customHeight="1">
      <c r="A113" s="37"/>
      <c r="B113" s="37"/>
      <c r="C113" s="37"/>
      <c r="D113" s="37"/>
      <c r="E113" s="37"/>
      <c r="F113" s="37"/>
      <c r="G113" s="37"/>
    </row>
    <row r="114" spans="1:7" s="2" customFormat="1" ht="12.75" customHeight="1">
      <c r="A114" s="37"/>
      <c r="B114" s="37"/>
      <c r="C114" s="37"/>
      <c r="D114" s="37"/>
      <c r="E114" s="37"/>
      <c r="F114" s="37"/>
      <c r="G114" s="37"/>
    </row>
    <row r="115" spans="1:7" s="2" customFormat="1" ht="12.75" customHeight="1">
      <c r="A115" s="37"/>
      <c r="B115" s="37"/>
      <c r="C115" s="37"/>
      <c r="D115" s="37"/>
      <c r="E115" s="37"/>
      <c r="F115" s="37"/>
      <c r="G115" s="37"/>
    </row>
    <row r="116" spans="1:7" s="2" customFormat="1" ht="12.75" customHeight="1">
      <c r="A116" s="37"/>
      <c r="B116" s="37"/>
      <c r="C116" s="37"/>
      <c r="D116" s="37"/>
      <c r="E116" s="37"/>
      <c r="F116" s="37"/>
      <c r="G116" s="37"/>
    </row>
    <row r="117" spans="1:7" s="2" customFormat="1" ht="12.75" customHeight="1">
      <c r="A117" s="37"/>
      <c r="B117" s="37"/>
      <c r="C117" s="37"/>
      <c r="D117" s="37"/>
      <c r="E117" s="37"/>
      <c r="F117" s="37"/>
      <c r="G117" s="37"/>
    </row>
    <row r="118" spans="1:7" s="2" customFormat="1" ht="12.75" customHeight="1">
      <c r="A118" s="37"/>
      <c r="B118" s="37"/>
      <c r="C118" s="37"/>
      <c r="D118" s="37"/>
      <c r="E118" s="37"/>
      <c r="F118" s="37"/>
      <c r="G118" s="37"/>
    </row>
    <row r="119" spans="1:7" s="2" customFormat="1" ht="12.75" customHeight="1">
      <c r="A119" s="37"/>
      <c r="B119" s="37"/>
      <c r="C119" s="37"/>
      <c r="D119" s="37"/>
      <c r="E119" s="37"/>
      <c r="F119" s="37"/>
      <c r="G119" s="37"/>
    </row>
    <row r="120" spans="1:7" s="2" customFormat="1" ht="12.75" customHeight="1">
      <c r="A120" s="37"/>
      <c r="B120" s="37"/>
      <c r="C120" s="37"/>
      <c r="D120" s="37"/>
      <c r="E120" s="37"/>
      <c r="F120" s="37"/>
      <c r="G120" s="37"/>
    </row>
    <row r="121" spans="1:7" s="2" customFormat="1" ht="12.75" customHeight="1">
      <c r="A121" s="37"/>
      <c r="B121" s="37"/>
      <c r="C121" s="37"/>
      <c r="D121" s="37"/>
      <c r="E121" s="37"/>
      <c r="F121" s="37"/>
      <c r="G121" s="37"/>
    </row>
    <row r="122" spans="1:7" s="2" customFormat="1" ht="12.75" customHeight="1">
      <c r="A122" s="37"/>
      <c r="B122" s="37"/>
      <c r="C122" s="37"/>
      <c r="D122" s="37"/>
      <c r="E122" s="37"/>
      <c r="F122" s="37"/>
      <c r="G122" s="37"/>
    </row>
    <row r="123" spans="1:7" s="2" customFormat="1" ht="12.75" customHeight="1">
      <c r="A123" s="37"/>
      <c r="B123" s="37"/>
      <c r="C123" s="37"/>
      <c r="D123" s="37"/>
      <c r="E123" s="37"/>
      <c r="F123" s="37"/>
      <c r="G123" s="37"/>
    </row>
    <row r="124" spans="1:7" s="2" customFormat="1" ht="12.75" customHeight="1">
      <c r="A124" s="37"/>
      <c r="B124" s="37"/>
      <c r="C124" s="37"/>
      <c r="D124" s="37"/>
      <c r="E124" s="37"/>
      <c r="F124" s="37"/>
      <c r="G124" s="37"/>
    </row>
    <row r="125" spans="1:7" s="2" customFormat="1" ht="12.75" customHeight="1">
      <c r="A125" s="37"/>
      <c r="B125" s="37"/>
      <c r="C125" s="37"/>
      <c r="D125" s="37"/>
      <c r="E125" s="37"/>
      <c r="F125" s="37"/>
      <c r="G125" s="37"/>
    </row>
    <row r="126" spans="1:7" s="2" customFormat="1" ht="12.75" customHeight="1">
      <c r="A126" s="37"/>
      <c r="B126" s="37"/>
      <c r="C126" s="37"/>
      <c r="D126" s="37"/>
      <c r="E126" s="37"/>
      <c r="F126" s="37"/>
      <c r="G126" s="37"/>
    </row>
    <row r="127" spans="1:7" s="2" customFormat="1" ht="12.75" customHeight="1">
      <c r="A127" s="37"/>
      <c r="B127" s="37"/>
      <c r="C127" s="37"/>
      <c r="D127" s="37"/>
      <c r="E127" s="37"/>
      <c r="F127" s="37"/>
      <c r="G127" s="37"/>
    </row>
    <row r="128" spans="1:7" s="2" customFormat="1" ht="12.75" customHeight="1">
      <c r="A128" s="37"/>
      <c r="B128" s="37"/>
      <c r="C128" s="37"/>
      <c r="D128" s="37"/>
      <c r="E128" s="37"/>
      <c r="F128" s="37"/>
      <c r="G128" s="37"/>
    </row>
    <row r="129" spans="1:7" s="2" customFormat="1" ht="12.75" customHeight="1">
      <c r="A129" s="37"/>
      <c r="B129" s="37"/>
      <c r="C129" s="37"/>
      <c r="D129" s="37"/>
      <c r="E129" s="37"/>
      <c r="F129" s="37"/>
      <c r="G129" s="37"/>
    </row>
    <row r="130" spans="1:7" s="2" customFormat="1" ht="12.75" customHeight="1">
      <c r="A130" s="37"/>
      <c r="B130" s="37"/>
      <c r="C130" s="37"/>
      <c r="D130" s="37"/>
      <c r="E130" s="37"/>
      <c r="F130" s="37"/>
      <c r="G130" s="37"/>
    </row>
    <row r="131" spans="1:7" s="2" customFormat="1" ht="12.75" customHeight="1">
      <c r="A131" s="37"/>
      <c r="B131" s="37"/>
      <c r="C131" s="37"/>
      <c r="D131" s="37"/>
      <c r="E131" s="37"/>
      <c r="F131" s="37"/>
      <c r="G131" s="37"/>
    </row>
    <row r="132" spans="1:7" s="2" customFormat="1" ht="12.75" customHeight="1">
      <c r="A132" s="37"/>
      <c r="B132" s="37"/>
      <c r="C132" s="37"/>
      <c r="D132" s="37"/>
      <c r="E132" s="37"/>
      <c r="F132" s="37"/>
      <c r="G132" s="37"/>
    </row>
    <row r="133" spans="1:7" s="2" customFormat="1" ht="12.75" customHeight="1">
      <c r="A133" s="37"/>
      <c r="B133" s="37"/>
      <c r="C133" s="37"/>
      <c r="D133" s="37"/>
      <c r="E133" s="37"/>
      <c r="F133" s="37"/>
      <c r="G133" s="37"/>
    </row>
    <row r="134" spans="1:7" s="2" customFormat="1" ht="12.75" customHeight="1">
      <c r="A134" s="37"/>
      <c r="B134" s="37"/>
      <c r="C134" s="37"/>
      <c r="D134" s="37"/>
      <c r="E134" s="37"/>
      <c r="F134" s="37"/>
      <c r="G134" s="37"/>
    </row>
    <row r="135" spans="1:7" s="2" customFormat="1" ht="12.75" customHeight="1">
      <c r="A135" s="37"/>
      <c r="B135" s="37"/>
      <c r="C135" s="37"/>
      <c r="D135" s="37"/>
      <c r="E135" s="37"/>
      <c r="F135" s="37"/>
      <c r="G135" s="37"/>
    </row>
    <row r="136" spans="1:7" s="2" customFormat="1" ht="12.75" customHeight="1">
      <c r="A136" s="37"/>
      <c r="B136" s="37"/>
      <c r="C136" s="37"/>
      <c r="D136" s="37"/>
      <c r="E136" s="37"/>
      <c r="F136" s="37"/>
      <c r="G136" s="37"/>
    </row>
    <row r="137" spans="1:7" s="2" customFormat="1" ht="12.75" customHeight="1">
      <c r="A137" s="37"/>
      <c r="B137" s="37"/>
      <c r="C137" s="37"/>
      <c r="D137" s="37"/>
      <c r="E137" s="37"/>
      <c r="F137" s="37"/>
      <c r="G137" s="37"/>
    </row>
    <row r="138" spans="1:7" s="2" customFormat="1" ht="12.75" customHeight="1">
      <c r="A138" s="37"/>
      <c r="B138" s="37"/>
      <c r="C138" s="37"/>
      <c r="D138" s="37"/>
      <c r="E138" s="37"/>
      <c r="F138" s="37"/>
      <c r="G138" s="37"/>
    </row>
    <row r="139" spans="1:7" s="2" customFormat="1" ht="12.75" customHeight="1">
      <c r="A139" s="37"/>
      <c r="B139" s="37"/>
      <c r="C139" s="37"/>
      <c r="D139" s="37"/>
      <c r="E139" s="37"/>
      <c r="F139" s="37"/>
      <c r="G139" s="37"/>
    </row>
    <row r="140" spans="1:7" s="2" customFormat="1" ht="12.75" customHeight="1">
      <c r="A140" s="37"/>
      <c r="B140" s="37"/>
      <c r="C140" s="37"/>
      <c r="D140" s="37"/>
      <c r="E140" s="37"/>
      <c r="F140" s="37"/>
      <c r="G140" s="37"/>
    </row>
    <row r="141" spans="1:7" s="2" customFormat="1" ht="12.75" customHeight="1">
      <c r="A141" s="37"/>
      <c r="B141" s="37"/>
      <c r="C141" s="37"/>
      <c r="D141" s="37"/>
      <c r="E141" s="37"/>
      <c r="F141" s="37"/>
      <c r="G141" s="37"/>
    </row>
    <row r="142" spans="1:7" s="2" customFormat="1" ht="12.75" customHeight="1">
      <c r="A142" s="37"/>
      <c r="B142" s="37"/>
      <c r="C142" s="37"/>
      <c r="D142" s="37"/>
      <c r="E142" s="37"/>
      <c r="F142" s="37"/>
      <c r="G142" s="37"/>
    </row>
    <row r="143" spans="1:7" s="2" customFormat="1" ht="12.75" customHeight="1">
      <c r="A143" s="37"/>
      <c r="B143" s="37"/>
      <c r="C143" s="37"/>
      <c r="D143" s="37"/>
      <c r="E143" s="37"/>
      <c r="F143" s="37"/>
      <c r="G143" s="37"/>
    </row>
    <row r="144" spans="1:7" s="2" customFormat="1" ht="12.75" customHeight="1">
      <c r="A144" s="37"/>
      <c r="B144" s="37"/>
      <c r="C144" s="37"/>
      <c r="D144" s="37"/>
      <c r="E144" s="37"/>
      <c r="F144" s="37"/>
      <c r="G144" s="37"/>
    </row>
    <row r="145" spans="1:7" s="2" customFormat="1" ht="12.75" customHeight="1">
      <c r="A145" s="37"/>
      <c r="B145" s="37"/>
      <c r="C145" s="37"/>
      <c r="D145" s="37"/>
      <c r="E145" s="37"/>
      <c r="F145" s="37"/>
      <c r="G145" s="37"/>
    </row>
    <row r="146" spans="1:7" s="2" customFormat="1" ht="12.75" customHeight="1">
      <c r="A146" s="37"/>
      <c r="B146" s="37"/>
      <c r="C146" s="37"/>
      <c r="D146" s="37"/>
      <c r="E146" s="37"/>
      <c r="F146" s="37"/>
      <c r="G146" s="37"/>
    </row>
    <row r="147" spans="1:7" s="2" customFormat="1" ht="12.75" customHeight="1">
      <c r="A147" s="37"/>
      <c r="B147" s="37"/>
      <c r="C147" s="37"/>
      <c r="D147" s="37"/>
      <c r="E147" s="37"/>
      <c r="F147" s="37"/>
      <c r="G147" s="37"/>
    </row>
    <row r="148" spans="1:7" s="2" customFormat="1" ht="12.75" customHeight="1">
      <c r="A148" s="37"/>
      <c r="B148" s="37"/>
      <c r="C148" s="37"/>
      <c r="D148" s="37"/>
      <c r="E148" s="37"/>
      <c r="F148" s="37"/>
      <c r="G148" s="37"/>
    </row>
    <row r="149" spans="1:7" s="2" customFormat="1" ht="12.75" customHeight="1">
      <c r="A149" s="37"/>
      <c r="B149" s="37"/>
      <c r="C149" s="37"/>
      <c r="D149" s="37"/>
      <c r="E149" s="37"/>
      <c r="F149" s="37"/>
      <c r="G149" s="37"/>
    </row>
    <row r="150" spans="1:7" s="2" customFormat="1" ht="12.75" customHeight="1">
      <c r="A150" s="37"/>
      <c r="B150" s="37"/>
      <c r="C150" s="37"/>
      <c r="D150" s="37"/>
      <c r="E150" s="37"/>
      <c r="F150" s="37"/>
      <c r="G150" s="37"/>
    </row>
    <row r="151" spans="1:7" s="2" customFormat="1" ht="12.75" customHeight="1">
      <c r="A151" s="37"/>
      <c r="B151" s="37"/>
      <c r="C151" s="37"/>
      <c r="D151" s="37"/>
      <c r="E151" s="37"/>
      <c r="F151" s="37"/>
      <c r="G151" s="37"/>
    </row>
    <row r="152" spans="1:7" s="2" customFormat="1" ht="12.75" customHeight="1">
      <c r="A152" s="37"/>
      <c r="B152" s="37"/>
      <c r="C152" s="37"/>
      <c r="D152" s="37"/>
      <c r="E152" s="37"/>
      <c r="F152" s="37"/>
      <c r="G152" s="37"/>
    </row>
    <row r="153" spans="1:7" s="2" customFormat="1" ht="12.75" customHeight="1">
      <c r="A153" s="37"/>
      <c r="B153" s="37"/>
      <c r="C153" s="37"/>
      <c r="D153" s="37"/>
      <c r="E153" s="37"/>
      <c r="F153" s="37"/>
      <c r="G153" s="37"/>
    </row>
    <row r="154" spans="1:7" s="2" customFormat="1" ht="12.75" customHeight="1">
      <c r="A154" s="37"/>
      <c r="B154" s="37"/>
      <c r="C154" s="37"/>
      <c r="D154" s="37"/>
      <c r="E154" s="37"/>
      <c r="F154" s="37"/>
      <c r="G154" s="37"/>
    </row>
    <row r="155" spans="1:7" s="2" customFormat="1" ht="12.75" customHeight="1">
      <c r="A155" s="37"/>
      <c r="B155" s="37"/>
      <c r="C155" s="37"/>
      <c r="D155" s="37"/>
      <c r="E155" s="37"/>
      <c r="F155" s="37"/>
      <c r="G155" s="37"/>
    </row>
    <row r="156" spans="1:7" s="2" customFormat="1" ht="12.75" customHeight="1">
      <c r="A156" s="37"/>
      <c r="B156" s="37"/>
      <c r="C156" s="37"/>
      <c r="D156" s="37"/>
      <c r="E156" s="37"/>
      <c r="F156" s="37"/>
      <c r="G156" s="37"/>
    </row>
    <row r="157" spans="1:7" s="2" customFormat="1" ht="12.75" customHeight="1">
      <c r="A157" s="37"/>
      <c r="B157" s="37"/>
      <c r="C157" s="37"/>
      <c r="D157" s="37"/>
      <c r="E157" s="37"/>
      <c r="F157" s="37"/>
      <c r="G157" s="37"/>
    </row>
    <row r="158" spans="1:7" s="2" customFormat="1" ht="12.75" customHeight="1">
      <c r="A158" s="37"/>
      <c r="B158" s="37"/>
      <c r="C158" s="37"/>
      <c r="D158" s="37"/>
      <c r="E158" s="37"/>
      <c r="F158" s="37"/>
      <c r="G158" s="37"/>
    </row>
    <row r="159" spans="1:7" s="2" customFormat="1" ht="12.75" customHeight="1">
      <c r="A159" s="37"/>
      <c r="B159" s="37"/>
      <c r="C159" s="37"/>
      <c r="D159" s="37"/>
      <c r="E159" s="37"/>
      <c r="F159" s="37"/>
      <c r="G159" s="37"/>
    </row>
    <row r="160" spans="1:7" s="2" customFormat="1" ht="12.75" customHeight="1">
      <c r="A160" s="37"/>
      <c r="B160" s="37"/>
      <c r="C160" s="37"/>
      <c r="D160" s="37"/>
      <c r="E160" s="37"/>
      <c r="F160" s="37"/>
      <c r="G160" s="37"/>
    </row>
    <row r="161" spans="1:7" s="2" customFormat="1" ht="12.75" customHeight="1">
      <c r="A161" s="37"/>
      <c r="B161" s="37"/>
      <c r="C161" s="37"/>
      <c r="D161" s="37"/>
      <c r="E161" s="37"/>
      <c r="F161" s="37"/>
      <c r="G161" s="37"/>
    </row>
    <row r="162" spans="1:7" s="2" customFormat="1" ht="12.75" customHeight="1">
      <c r="A162" s="37"/>
      <c r="B162" s="37"/>
      <c r="C162" s="37"/>
      <c r="D162" s="37"/>
      <c r="E162" s="37"/>
      <c r="F162" s="37"/>
      <c r="G162" s="37"/>
    </row>
  </sheetData>
  <sheetProtection/>
  <mergeCells count="3">
    <mergeCell ref="A6:F6"/>
    <mergeCell ref="A5:N5"/>
    <mergeCell ref="A4:N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4:N171"/>
  <sheetViews>
    <sheetView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1" width="6.7109375" style="42" customWidth="1"/>
    <col min="2" max="2" width="34.57421875" style="42" customWidth="1"/>
    <col min="3" max="3" width="16.421875" style="42" customWidth="1"/>
    <col min="4" max="4" width="16.00390625" style="42" customWidth="1"/>
    <col min="5" max="5" width="17.421875" style="42" customWidth="1"/>
    <col min="6" max="6" width="14.28125" style="42" customWidth="1"/>
    <col min="7" max="7" width="15.140625" style="42" customWidth="1"/>
    <col min="8" max="8" width="13.421875" style="1" customWidth="1"/>
    <col min="9" max="9" width="16.57421875" style="1" customWidth="1"/>
    <col min="10" max="10" width="15.421875" style="1" customWidth="1"/>
    <col min="11" max="11" width="14.8515625" style="1" customWidth="1"/>
    <col min="12" max="16384" width="9.140625" style="1" customWidth="1"/>
  </cols>
  <sheetData>
    <row r="4" spans="1:14" ht="15.75" customHeight="1">
      <c r="A4" s="58" t="s">
        <v>36</v>
      </c>
      <c r="B4" s="58"/>
      <c r="C4" s="60"/>
      <c r="D4" s="58"/>
      <c r="E4" s="60"/>
      <c r="F4" s="60"/>
      <c r="G4" s="60"/>
      <c r="H4" s="58"/>
      <c r="I4" s="58"/>
      <c r="J4" s="58"/>
      <c r="K4" s="60"/>
      <c r="L4" s="60"/>
      <c r="M4" s="60"/>
      <c r="N4" s="60"/>
    </row>
    <row r="5" spans="1:14" ht="19.5" customHeight="1">
      <c r="A5" s="57" t="s">
        <v>156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2.75">
      <c r="A6" s="59"/>
      <c r="B6" s="59"/>
      <c r="C6" s="59"/>
      <c r="D6" s="59"/>
      <c r="E6" s="59"/>
      <c r="F6" s="59"/>
      <c r="G6" s="43"/>
      <c r="H6" s="4"/>
      <c r="N6" s="5" t="s">
        <v>81</v>
      </c>
    </row>
    <row r="7" spans="1:14" ht="54.75" customHeight="1">
      <c r="A7" s="38" t="s">
        <v>1</v>
      </c>
      <c r="B7" s="38" t="s">
        <v>2</v>
      </c>
      <c r="C7" s="38" t="s">
        <v>138</v>
      </c>
      <c r="D7" s="38" t="s">
        <v>85</v>
      </c>
      <c r="E7" s="38" t="s">
        <v>137</v>
      </c>
      <c r="F7" s="38" t="s">
        <v>144</v>
      </c>
      <c r="G7" s="38" t="s">
        <v>148</v>
      </c>
      <c r="H7" s="10" t="s">
        <v>66</v>
      </c>
      <c r="I7" s="10" t="s">
        <v>86</v>
      </c>
      <c r="J7" s="10" t="s">
        <v>87</v>
      </c>
      <c r="K7" s="10" t="s">
        <v>146</v>
      </c>
      <c r="L7" s="10" t="s">
        <v>139</v>
      </c>
      <c r="M7" s="10" t="s">
        <v>140</v>
      </c>
      <c r="N7" s="10" t="s">
        <v>147</v>
      </c>
    </row>
    <row r="8" spans="1:14" ht="12.75">
      <c r="A8" s="39" t="s">
        <v>67</v>
      </c>
      <c r="B8" s="39" t="s">
        <v>68</v>
      </c>
      <c r="C8" s="39" t="s">
        <v>69</v>
      </c>
      <c r="D8" s="39" t="s">
        <v>70</v>
      </c>
      <c r="E8" s="39" t="s">
        <v>71</v>
      </c>
      <c r="F8" s="39" t="s">
        <v>72</v>
      </c>
      <c r="G8" s="39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33" t="s">
        <v>3</v>
      </c>
      <c r="B9" s="34" t="s">
        <v>115</v>
      </c>
      <c r="C9" s="35">
        <v>698180</v>
      </c>
      <c r="D9" s="35">
        <f>E9-C9</f>
        <v>0</v>
      </c>
      <c r="E9" s="35">
        <v>698180</v>
      </c>
      <c r="F9" s="35">
        <v>386598</v>
      </c>
      <c r="G9" s="35">
        <v>370953.92</v>
      </c>
      <c r="H9" s="13">
        <f>G9/G42*100</f>
        <v>4.222744325512917</v>
      </c>
      <c r="I9" s="16">
        <f>G9-C9</f>
        <v>-327226.08</v>
      </c>
      <c r="J9" s="16">
        <f>G9-E9</f>
        <v>-327226.08</v>
      </c>
      <c r="K9" s="16">
        <f>G9-F9</f>
        <v>-15644.080000000016</v>
      </c>
      <c r="L9" s="13">
        <f>G9/C9*100</f>
        <v>53.13155919676874</v>
      </c>
      <c r="M9" s="13">
        <f>G9/E9*100</f>
        <v>53.13155919676874</v>
      </c>
      <c r="N9" s="13">
        <f>G9/F9*100</f>
        <v>95.95339862078956</v>
      </c>
    </row>
    <row r="10" spans="1:14" s="2" customFormat="1" ht="94.5">
      <c r="A10" s="33" t="s">
        <v>4</v>
      </c>
      <c r="B10" s="34" t="s">
        <v>116</v>
      </c>
      <c r="C10" s="35">
        <v>5603245</v>
      </c>
      <c r="D10" s="35">
        <v>5771540</v>
      </c>
      <c r="E10" s="35">
        <v>5778032.1</v>
      </c>
      <c r="F10" s="35">
        <v>3344386.22</v>
      </c>
      <c r="G10" s="35">
        <v>2927090.88</v>
      </c>
      <c r="H10" s="13">
        <f>G10/G42*100</f>
        <v>33.32046310167207</v>
      </c>
      <c r="I10" s="16">
        <f aca="true" t="shared" si="0" ref="I10:I42">G10-C10</f>
        <v>-2676154.12</v>
      </c>
      <c r="J10" s="16">
        <f aca="true" t="shared" si="1" ref="J10:J42">G10-E10</f>
        <v>-2850941.2199999997</v>
      </c>
      <c r="K10" s="16">
        <f aca="true" t="shared" si="2" ref="K10:K42">G10-F10</f>
        <v>-417295.3400000003</v>
      </c>
      <c r="L10" s="13">
        <f aca="true" t="shared" si="3" ref="L10:L42">G10/C10*100</f>
        <v>52.23920924392919</v>
      </c>
      <c r="M10" s="13">
        <f aca="true" t="shared" si="4" ref="M10:M42">G10/E10*100</f>
        <v>50.658958436731425</v>
      </c>
      <c r="N10" s="13">
        <f aca="true" t="shared" si="5" ref="N10:N42">G10/F10*100</f>
        <v>87.5225134733392</v>
      </c>
    </row>
    <row r="11" spans="1:14" s="2" customFormat="1" ht="30.75" customHeight="1" hidden="1">
      <c r="A11" s="33" t="s">
        <v>5</v>
      </c>
      <c r="B11" s="34" t="s">
        <v>6</v>
      </c>
      <c r="C11" s="35">
        <v>0</v>
      </c>
      <c r="D11" s="35">
        <f>E11-C11</f>
        <v>0</v>
      </c>
      <c r="E11" s="35">
        <v>0</v>
      </c>
      <c r="F11" s="35">
        <v>0</v>
      </c>
      <c r="G11" s="35">
        <v>0</v>
      </c>
      <c r="H11" s="13">
        <f>G11/G42*100</f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  <c r="L11" s="13">
        <v>0</v>
      </c>
      <c r="M11" s="13">
        <v>0</v>
      </c>
      <c r="N11" s="13" t="e">
        <f t="shared" si="5"/>
        <v>#DIV/0!</v>
      </c>
    </row>
    <row r="12" spans="1:14" s="2" customFormat="1" ht="15.75">
      <c r="A12" s="33" t="s">
        <v>93</v>
      </c>
      <c r="B12" s="34" t="s">
        <v>7</v>
      </c>
      <c r="C12" s="35">
        <v>20000</v>
      </c>
      <c r="D12" s="35">
        <f>E12-C12</f>
        <v>0</v>
      </c>
      <c r="E12" s="35">
        <v>20000</v>
      </c>
      <c r="F12" s="35">
        <v>10000</v>
      </c>
      <c r="G12" s="35">
        <v>0</v>
      </c>
      <c r="H12" s="13">
        <f>G12/G42*100</f>
        <v>0</v>
      </c>
      <c r="I12" s="16">
        <f t="shared" si="0"/>
        <v>-20000</v>
      </c>
      <c r="J12" s="16">
        <f t="shared" si="1"/>
        <v>-20000</v>
      </c>
      <c r="K12" s="16">
        <f t="shared" si="2"/>
        <v>-10000</v>
      </c>
      <c r="L12" s="13">
        <f t="shared" si="3"/>
        <v>0</v>
      </c>
      <c r="M12" s="13">
        <f t="shared" si="4"/>
        <v>0</v>
      </c>
      <c r="N12" s="13">
        <f t="shared" si="5"/>
        <v>0</v>
      </c>
    </row>
    <row r="13" spans="1:14" s="2" customFormat="1" ht="31.5">
      <c r="A13" s="33" t="s">
        <v>98</v>
      </c>
      <c r="B13" s="34" t="s">
        <v>8</v>
      </c>
      <c r="C13" s="35">
        <v>500000</v>
      </c>
      <c r="D13" s="35">
        <f>E13-C13</f>
        <v>0</v>
      </c>
      <c r="E13" s="35">
        <v>500000</v>
      </c>
      <c r="F13" s="35">
        <v>131196</v>
      </c>
      <c r="G13" s="35">
        <v>101679</v>
      </c>
      <c r="H13" s="13">
        <f>G13/G42*100</f>
        <v>1.1574602588748162</v>
      </c>
      <c r="I13" s="16">
        <f t="shared" si="0"/>
        <v>-398321</v>
      </c>
      <c r="J13" s="16">
        <f t="shared" si="1"/>
        <v>-398321</v>
      </c>
      <c r="K13" s="16">
        <f t="shared" si="2"/>
        <v>-29517</v>
      </c>
      <c r="L13" s="13">
        <f t="shared" si="3"/>
        <v>20.335800000000003</v>
      </c>
      <c r="M13" s="13">
        <f t="shared" si="4"/>
        <v>20.335800000000003</v>
      </c>
      <c r="N13" s="13">
        <f t="shared" si="5"/>
        <v>77.50160065855667</v>
      </c>
    </row>
    <row r="14" spans="1:14" s="3" customFormat="1" ht="31.5">
      <c r="A14" s="49" t="s">
        <v>37</v>
      </c>
      <c r="B14" s="47" t="s">
        <v>38</v>
      </c>
      <c r="C14" s="40">
        <f>SUM(C9:C13)</f>
        <v>6821425</v>
      </c>
      <c r="D14" s="40">
        <f>SUM(D9:D13)</f>
        <v>5771540</v>
      </c>
      <c r="E14" s="40">
        <f>SUM(E9:E13)</f>
        <v>6996212.1</v>
      </c>
      <c r="F14" s="40">
        <f>SUM(F9:F13)</f>
        <v>3872180.22</v>
      </c>
      <c r="G14" s="40">
        <f>SUM(G9:G13)</f>
        <v>3399723.8</v>
      </c>
      <c r="H14" s="14">
        <f>G14/G42*100</f>
        <v>38.700667686059795</v>
      </c>
      <c r="I14" s="17">
        <f t="shared" si="0"/>
        <v>-3421701.2</v>
      </c>
      <c r="J14" s="17">
        <f t="shared" si="1"/>
        <v>-3596488.3</v>
      </c>
      <c r="K14" s="17">
        <f t="shared" si="2"/>
        <v>-472456.4200000004</v>
      </c>
      <c r="L14" s="14">
        <f t="shared" si="3"/>
        <v>49.83890902560682</v>
      </c>
      <c r="M14" s="14">
        <f t="shared" si="4"/>
        <v>48.593778338995754</v>
      </c>
      <c r="N14" s="14">
        <f t="shared" si="5"/>
        <v>87.7986975513242</v>
      </c>
    </row>
    <row r="15" spans="1:14" s="3" customFormat="1" ht="31.5">
      <c r="A15" s="33" t="s">
        <v>63</v>
      </c>
      <c r="B15" s="34" t="s">
        <v>60</v>
      </c>
      <c r="C15" s="35">
        <v>220800</v>
      </c>
      <c r="D15" s="35">
        <f>E15-C15</f>
        <v>0</v>
      </c>
      <c r="E15" s="35">
        <v>220800</v>
      </c>
      <c r="F15" s="35">
        <v>110400</v>
      </c>
      <c r="G15" s="35">
        <v>88925.68</v>
      </c>
      <c r="H15" s="13">
        <f>G15/G42*100</f>
        <v>1.0122831714849583</v>
      </c>
      <c r="I15" s="16">
        <f t="shared" si="0"/>
        <v>-131874.32</v>
      </c>
      <c r="J15" s="16">
        <f t="shared" si="1"/>
        <v>-131874.32</v>
      </c>
      <c r="K15" s="16">
        <f t="shared" si="2"/>
        <v>-21474.320000000007</v>
      </c>
      <c r="L15" s="13">
        <f t="shared" si="3"/>
        <v>40.27431159420289</v>
      </c>
      <c r="M15" s="13">
        <f t="shared" si="4"/>
        <v>40.27431159420289</v>
      </c>
      <c r="N15" s="13">
        <f t="shared" si="5"/>
        <v>80.54862318840578</v>
      </c>
    </row>
    <row r="16" spans="1:14" s="3" customFormat="1" ht="15.75">
      <c r="A16" s="49" t="s">
        <v>39</v>
      </c>
      <c r="B16" s="47" t="s">
        <v>40</v>
      </c>
      <c r="C16" s="40">
        <f>C15</f>
        <v>220800</v>
      </c>
      <c r="D16" s="40">
        <f>D15</f>
        <v>0</v>
      </c>
      <c r="E16" s="40">
        <f>E15</f>
        <v>220800</v>
      </c>
      <c r="F16" s="40">
        <f>F15</f>
        <v>110400</v>
      </c>
      <c r="G16" s="40">
        <f>G15</f>
        <v>88925.68</v>
      </c>
      <c r="H16" s="14">
        <f>G16/G42*100</f>
        <v>1.0122831714849583</v>
      </c>
      <c r="I16" s="17">
        <f t="shared" si="0"/>
        <v>-131874.32</v>
      </c>
      <c r="J16" s="17">
        <f t="shared" si="1"/>
        <v>-131874.32</v>
      </c>
      <c r="K16" s="17">
        <f t="shared" si="2"/>
        <v>-21474.320000000007</v>
      </c>
      <c r="L16" s="14">
        <f t="shared" si="3"/>
        <v>40.27431159420289</v>
      </c>
      <c r="M16" s="14">
        <f t="shared" si="4"/>
        <v>40.27431159420289</v>
      </c>
      <c r="N16" s="14">
        <f t="shared" si="5"/>
        <v>80.54862318840578</v>
      </c>
    </row>
    <row r="17" spans="1:14" s="3" customFormat="1" ht="60" customHeight="1" hidden="1">
      <c r="A17" s="33" t="s">
        <v>126</v>
      </c>
      <c r="B17" s="52" t="s">
        <v>127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14">
        <f>G17/G42*100</f>
        <v>0</v>
      </c>
      <c r="I17" s="17">
        <f t="shared" si="0"/>
        <v>0</v>
      </c>
      <c r="J17" s="17">
        <f t="shared" si="1"/>
        <v>0</v>
      </c>
      <c r="K17" s="17">
        <f t="shared" si="2"/>
        <v>0</v>
      </c>
      <c r="L17" s="14" t="e">
        <f t="shared" si="3"/>
        <v>#DIV/0!</v>
      </c>
      <c r="M17" s="14" t="e">
        <f t="shared" si="4"/>
        <v>#DIV/0!</v>
      </c>
      <c r="N17" s="14" t="e">
        <f t="shared" si="5"/>
        <v>#DIV/0!</v>
      </c>
    </row>
    <row r="18" spans="1:14" s="2" customFormat="1" ht="31.5">
      <c r="A18" s="33" t="s">
        <v>9</v>
      </c>
      <c r="B18" s="34" t="s">
        <v>117</v>
      </c>
      <c r="C18" s="35">
        <v>100000</v>
      </c>
      <c r="D18" s="35">
        <f>E18-C18</f>
        <v>0</v>
      </c>
      <c r="E18" s="35">
        <v>100000</v>
      </c>
      <c r="F18" s="35">
        <v>50000</v>
      </c>
      <c r="G18" s="35">
        <v>45409.17</v>
      </c>
      <c r="H18" s="13">
        <f>G18/G42*100</f>
        <v>0.5169141087490096</v>
      </c>
      <c r="I18" s="16">
        <f t="shared" si="0"/>
        <v>-54590.83</v>
      </c>
      <c r="J18" s="16">
        <f t="shared" si="1"/>
        <v>-54590.83</v>
      </c>
      <c r="K18" s="16">
        <f t="shared" si="2"/>
        <v>-4590.830000000002</v>
      </c>
      <c r="L18" s="13">
        <f t="shared" si="3"/>
        <v>45.409169999999996</v>
      </c>
      <c r="M18" s="13">
        <f t="shared" si="4"/>
        <v>45.409169999999996</v>
      </c>
      <c r="N18" s="13">
        <f t="shared" si="5"/>
        <v>90.81833999999999</v>
      </c>
    </row>
    <row r="19" spans="1:14" s="2" customFormat="1" ht="63">
      <c r="A19" s="33" t="s">
        <v>89</v>
      </c>
      <c r="B19" s="34" t="s">
        <v>62</v>
      </c>
      <c r="C19" s="35">
        <v>305940</v>
      </c>
      <c r="D19" s="35">
        <f>E19-C19</f>
        <v>0</v>
      </c>
      <c r="E19" s="35">
        <v>305940</v>
      </c>
      <c r="F19" s="35">
        <v>185670</v>
      </c>
      <c r="G19" s="35">
        <v>142685</v>
      </c>
      <c r="H19" s="13">
        <f>G19/G42*100</f>
        <v>1.6242509961501703</v>
      </c>
      <c r="I19" s="16">
        <f t="shared" si="0"/>
        <v>-163255</v>
      </c>
      <c r="J19" s="16">
        <f t="shared" si="1"/>
        <v>-163255</v>
      </c>
      <c r="K19" s="16">
        <f t="shared" si="2"/>
        <v>-42985</v>
      </c>
      <c r="L19" s="13">
        <f t="shared" si="3"/>
        <v>46.638229718245405</v>
      </c>
      <c r="M19" s="13">
        <f t="shared" si="4"/>
        <v>46.638229718245405</v>
      </c>
      <c r="N19" s="13">
        <f t="shared" si="5"/>
        <v>76.84871007701837</v>
      </c>
    </row>
    <row r="20" spans="1:14" s="3" customFormat="1" ht="47.25">
      <c r="A20" s="49" t="s">
        <v>41</v>
      </c>
      <c r="B20" s="47" t="s">
        <v>42</v>
      </c>
      <c r="C20" s="40">
        <f>C17+C18+C19</f>
        <v>405940</v>
      </c>
      <c r="D20" s="40">
        <f>D17+D18+D19</f>
        <v>0</v>
      </c>
      <c r="E20" s="40">
        <f>E17+E18+E19</f>
        <v>405940</v>
      </c>
      <c r="F20" s="40">
        <f>F17+F18+F19</f>
        <v>235670</v>
      </c>
      <c r="G20" s="40">
        <f>G17+G18+G19</f>
        <v>188094.16999999998</v>
      </c>
      <c r="H20" s="14">
        <f>G20/G42*100</f>
        <v>2.1411651048991795</v>
      </c>
      <c r="I20" s="17">
        <f>G20-C20</f>
        <v>-217845.83000000002</v>
      </c>
      <c r="J20" s="17">
        <f t="shared" si="1"/>
        <v>-217845.83000000002</v>
      </c>
      <c r="K20" s="17">
        <f t="shared" si="2"/>
        <v>-47575.830000000016</v>
      </c>
      <c r="L20" s="14">
        <f t="shared" si="3"/>
        <v>46.33546090555254</v>
      </c>
      <c r="M20" s="14">
        <f t="shared" si="4"/>
        <v>46.33546090555254</v>
      </c>
      <c r="N20" s="14">
        <f t="shared" si="5"/>
        <v>79.81252174650994</v>
      </c>
    </row>
    <row r="21" spans="1:14" s="3" customFormat="1" ht="31.5" hidden="1">
      <c r="A21" s="33" t="s">
        <v>10</v>
      </c>
      <c r="B21" s="34" t="s">
        <v>11</v>
      </c>
      <c r="C21" s="35">
        <v>0</v>
      </c>
      <c r="D21" s="35">
        <f>E21-C21</f>
        <v>0</v>
      </c>
      <c r="E21" s="35">
        <v>0</v>
      </c>
      <c r="F21" s="35">
        <v>0</v>
      </c>
      <c r="G21" s="35">
        <v>0</v>
      </c>
      <c r="H21" s="13">
        <f>G21/G42*100</f>
        <v>0</v>
      </c>
      <c r="I21" s="17">
        <f t="shared" si="0"/>
        <v>0</v>
      </c>
      <c r="J21" s="17">
        <f t="shared" si="1"/>
        <v>0</v>
      </c>
      <c r="K21" s="17">
        <f t="shared" si="2"/>
        <v>0</v>
      </c>
      <c r="L21" s="14" t="e">
        <f t="shared" si="3"/>
        <v>#DIV/0!</v>
      </c>
      <c r="M21" s="14" t="e">
        <f t="shared" si="4"/>
        <v>#DIV/0!</v>
      </c>
      <c r="N21" s="14" t="e">
        <f t="shared" si="5"/>
        <v>#DIV/0!</v>
      </c>
    </row>
    <row r="22" spans="1:14" s="2" customFormat="1" ht="15.75">
      <c r="A22" s="33" t="s">
        <v>12</v>
      </c>
      <c r="B22" s="34" t="s">
        <v>13</v>
      </c>
      <c r="C22" s="35">
        <v>111000</v>
      </c>
      <c r="D22" s="35">
        <f>E22-C22</f>
        <v>0</v>
      </c>
      <c r="E22" s="35">
        <v>111000</v>
      </c>
      <c r="F22" s="35">
        <v>55500</v>
      </c>
      <c r="G22" s="35">
        <v>50985.85</v>
      </c>
      <c r="H22" s="13">
        <f>G22/G42*100</f>
        <v>0.5803961008659857</v>
      </c>
      <c r="I22" s="16">
        <f t="shared" si="0"/>
        <v>-60014.15</v>
      </c>
      <c r="J22" s="16">
        <f t="shared" si="1"/>
        <v>-60014.15</v>
      </c>
      <c r="K22" s="16">
        <f t="shared" si="2"/>
        <v>-4514.1500000000015</v>
      </c>
      <c r="L22" s="13">
        <f t="shared" si="3"/>
        <v>45.9331981981982</v>
      </c>
      <c r="M22" s="13">
        <f t="shared" si="4"/>
        <v>45.9331981981982</v>
      </c>
      <c r="N22" s="13">
        <f t="shared" si="5"/>
        <v>91.8663963963964</v>
      </c>
    </row>
    <row r="23" spans="1:14" s="2" customFormat="1" ht="15.75">
      <c r="A23" s="33" t="s">
        <v>90</v>
      </c>
      <c r="B23" s="34" t="s">
        <v>92</v>
      </c>
      <c r="C23" s="35">
        <v>2556200</v>
      </c>
      <c r="D23" s="35">
        <f>E23-C23</f>
        <v>943475.2000000002</v>
      </c>
      <c r="E23" s="35">
        <v>3499675.2</v>
      </c>
      <c r="F23" s="35">
        <v>2723704.73</v>
      </c>
      <c r="G23" s="35">
        <v>2354953.78</v>
      </c>
      <c r="H23" s="13">
        <f>G23/G42*100</f>
        <v>26.807555265463144</v>
      </c>
      <c r="I23" s="16">
        <f t="shared" si="0"/>
        <v>-201246.2200000002</v>
      </c>
      <c r="J23" s="16">
        <f t="shared" si="1"/>
        <v>-1144721.4200000004</v>
      </c>
      <c r="K23" s="16">
        <f t="shared" si="2"/>
        <v>-368750.9500000002</v>
      </c>
      <c r="L23" s="13">
        <f t="shared" si="3"/>
        <v>92.12713324466003</v>
      </c>
      <c r="M23" s="13">
        <f t="shared" si="4"/>
        <v>67.2906382855186</v>
      </c>
      <c r="N23" s="13">
        <f t="shared" si="5"/>
        <v>86.46141977364778</v>
      </c>
    </row>
    <row r="24" spans="1:14" s="2" customFormat="1" ht="31.5" hidden="1">
      <c r="A24" s="33" t="s">
        <v>91</v>
      </c>
      <c r="B24" s="34" t="s">
        <v>14</v>
      </c>
      <c r="C24" s="35">
        <v>0</v>
      </c>
      <c r="D24" s="35">
        <f>E24-C24</f>
        <v>0</v>
      </c>
      <c r="E24" s="35">
        <v>0</v>
      </c>
      <c r="F24" s="35">
        <v>0</v>
      </c>
      <c r="G24" s="35">
        <v>0</v>
      </c>
      <c r="H24" s="13">
        <f>G24/G42*100</f>
        <v>0</v>
      </c>
      <c r="I24" s="16">
        <f t="shared" si="0"/>
        <v>0</v>
      </c>
      <c r="J24" s="16">
        <f t="shared" si="1"/>
        <v>0</v>
      </c>
      <c r="K24" s="16">
        <f t="shared" si="2"/>
        <v>0</v>
      </c>
      <c r="L24" s="13">
        <v>0</v>
      </c>
      <c r="M24" s="13" t="e">
        <f t="shared" si="4"/>
        <v>#DIV/0!</v>
      </c>
      <c r="N24" s="13" t="e">
        <f t="shared" si="5"/>
        <v>#DIV/0!</v>
      </c>
    </row>
    <row r="25" spans="1:14" s="3" customFormat="1" ht="15.75">
      <c r="A25" s="49" t="s">
        <v>43</v>
      </c>
      <c r="B25" s="47" t="s">
        <v>44</v>
      </c>
      <c r="C25" s="40">
        <f>SUM(C22:C24)</f>
        <v>2667200</v>
      </c>
      <c r="D25" s="40">
        <f>D21+D22+D23</f>
        <v>943475.2000000002</v>
      </c>
      <c r="E25" s="40">
        <f>E21+E22+E23</f>
        <v>3610675.2</v>
      </c>
      <c r="F25" s="40">
        <f>F21+F22+F23</f>
        <v>2779204.73</v>
      </c>
      <c r="G25" s="40">
        <f>G21+G22+G23</f>
        <v>2405939.63</v>
      </c>
      <c r="H25" s="14">
        <f>G25/G42*100</f>
        <v>27.387951366329133</v>
      </c>
      <c r="I25" s="17">
        <f t="shared" si="0"/>
        <v>-261260.3700000001</v>
      </c>
      <c r="J25" s="17">
        <f t="shared" si="1"/>
        <v>-1204735.5700000003</v>
      </c>
      <c r="K25" s="17">
        <f t="shared" si="2"/>
        <v>-373265.1000000001</v>
      </c>
      <c r="L25" s="14">
        <f t="shared" si="3"/>
        <v>90.2046951859628</v>
      </c>
      <c r="M25" s="14">
        <f t="shared" si="4"/>
        <v>66.63406417724862</v>
      </c>
      <c r="N25" s="14">
        <f t="shared" si="5"/>
        <v>86.56935575955211</v>
      </c>
    </row>
    <row r="26" spans="1:14" s="2" customFormat="1" ht="15.75">
      <c r="A26" s="33" t="s">
        <v>15</v>
      </c>
      <c r="B26" s="34" t="s">
        <v>16</v>
      </c>
      <c r="C26" s="35">
        <v>2599000</v>
      </c>
      <c r="D26" s="35">
        <f>E26-C26</f>
        <v>-995966.0800000001</v>
      </c>
      <c r="E26" s="35">
        <v>1603033.92</v>
      </c>
      <c r="F26" s="35">
        <v>127000</v>
      </c>
      <c r="G26" s="35">
        <v>32307.17</v>
      </c>
      <c r="H26" s="13">
        <f>G26/G42*100</f>
        <v>0.3677678316241574</v>
      </c>
      <c r="I26" s="16">
        <f t="shared" si="0"/>
        <v>-2566692.83</v>
      </c>
      <c r="J26" s="16">
        <f t="shared" si="1"/>
        <v>-1570726.75</v>
      </c>
      <c r="K26" s="16">
        <f t="shared" si="2"/>
        <v>-94692.83</v>
      </c>
      <c r="L26" s="13">
        <f t="shared" si="3"/>
        <v>1.2430615621392842</v>
      </c>
      <c r="M26" s="13">
        <f t="shared" si="4"/>
        <v>2.01537656795185</v>
      </c>
      <c r="N26" s="13">
        <f t="shared" si="5"/>
        <v>25.43871653543307</v>
      </c>
    </row>
    <row r="27" spans="1:14" s="2" customFormat="1" ht="15.75">
      <c r="A27" s="33" t="s">
        <v>17</v>
      </c>
      <c r="B27" s="34" t="s">
        <v>18</v>
      </c>
      <c r="C27" s="35">
        <v>3704403</v>
      </c>
      <c r="D27" s="35">
        <f>E27-C27</f>
        <v>3427518</v>
      </c>
      <c r="E27" s="35">
        <v>7131921</v>
      </c>
      <c r="F27" s="35">
        <v>2056904.08</v>
      </c>
      <c r="G27" s="35">
        <v>437707.99</v>
      </c>
      <c r="H27" s="13">
        <f>G27/G42*100</f>
        <v>4.982637549710122</v>
      </c>
      <c r="I27" s="16">
        <f t="shared" si="0"/>
        <v>-3266695.01</v>
      </c>
      <c r="J27" s="16">
        <f t="shared" si="1"/>
        <v>-6694213.01</v>
      </c>
      <c r="K27" s="16">
        <f t="shared" si="2"/>
        <v>-1619196.09</v>
      </c>
      <c r="L27" s="13">
        <f t="shared" si="3"/>
        <v>11.815884772796048</v>
      </c>
      <c r="M27" s="13">
        <f t="shared" si="4"/>
        <v>6.137308447471586</v>
      </c>
      <c r="N27" s="13">
        <f t="shared" si="5"/>
        <v>21.279941746238354</v>
      </c>
    </row>
    <row r="28" spans="1:14" s="2" customFormat="1" ht="15.75">
      <c r="A28" s="33" t="s">
        <v>82</v>
      </c>
      <c r="B28" s="34" t="s">
        <v>83</v>
      </c>
      <c r="C28" s="35">
        <v>2247085</v>
      </c>
      <c r="D28" s="35">
        <f>E28-C28</f>
        <v>1496233.42</v>
      </c>
      <c r="E28" s="35">
        <v>3743318.42</v>
      </c>
      <c r="F28" s="35">
        <v>1870924.26</v>
      </c>
      <c r="G28" s="35">
        <v>1549371.5</v>
      </c>
      <c r="H28" s="13">
        <f>G28/G42*100</f>
        <v>17.637230278457327</v>
      </c>
      <c r="I28" s="16">
        <f t="shared" si="0"/>
        <v>-697713.5</v>
      </c>
      <c r="J28" s="16">
        <f t="shared" si="1"/>
        <v>-2193946.92</v>
      </c>
      <c r="K28" s="16">
        <f t="shared" si="2"/>
        <v>-321552.76</v>
      </c>
      <c r="L28" s="13">
        <f t="shared" si="3"/>
        <v>68.95028447967033</v>
      </c>
      <c r="M28" s="13">
        <f t="shared" si="4"/>
        <v>41.390320730449645</v>
      </c>
      <c r="N28" s="13">
        <f t="shared" si="5"/>
        <v>82.81315995122111</v>
      </c>
    </row>
    <row r="29" spans="1:14" s="2" customFormat="1" ht="47.25">
      <c r="A29" s="33" t="s">
        <v>134</v>
      </c>
      <c r="B29" s="52" t="s">
        <v>133</v>
      </c>
      <c r="C29" s="35">
        <v>0</v>
      </c>
      <c r="D29" s="35">
        <f>E29-C29</f>
        <v>500000</v>
      </c>
      <c r="E29" s="35">
        <v>500000</v>
      </c>
      <c r="F29" s="35">
        <v>0</v>
      </c>
      <c r="G29" s="35">
        <v>0</v>
      </c>
      <c r="H29" s="13">
        <f>G29/G42*100</f>
        <v>0</v>
      </c>
      <c r="I29" s="16">
        <f t="shared" si="0"/>
        <v>0</v>
      </c>
      <c r="J29" s="16">
        <f t="shared" si="1"/>
        <v>-500000</v>
      </c>
      <c r="K29" s="16">
        <f t="shared" si="2"/>
        <v>0</v>
      </c>
      <c r="L29" s="13">
        <v>0</v>
      </c>
      <c r="M29" s="13">
        <f t="shared" si="4"/>
        <v>0</v>
      </c>
      <c r="N29" s="13">
        <v>0</v>
      </c>
    </row>
    <row r="30" spans="1:14" s="3" customFormat="1" ht="31.5">
      <c r="A30" s="49" t="s">
        <v>45</v>
      </c>
      <c r="B30" s="47" t="s">
        <v>46</v>
      </c>
      <c r="C30" s="40">
        <f>SUM(C26:C29)</f>
        <v>8550488</v>
      </c>
      <c r="D30" s="40">
        <f>SUM(D26:D28)</f>
        <v>3927785.34</v>
      </c>
      <c r="E30" s="40">
        <f>E26+E27+E28+E29</f>
        <v>12978273.34</v>
      </c>
      <c r="F30" s="40">
        <f>F26+F27+F28+F29</f>
        <v>4054828.34</v>
      </c>
      <c r="G30" s="40">
        <f>G26+G27+G28+G29</f>
        <v>2019386.66</v>
      </c>
      <c r="H30" s="14">
        <f>G30/G42*100</f>
        <v>22.987635659791607</v>
      </c>
      <c r="I30" s="17">
        <f t="shared" si="0"/>
        <v>-6531101.34</v>
      </c>
      <c r="J30" s="17">
        <f t="shared" si="1"/>
        <v>-10958886.68</v>
      </c>
      <c r="K30" s="17">
        <f t="shared" si="2"/>
        <v>-2035441.68</v>
      </c>
      <c r="L30" s="14">
        <f t="shared" si="3"/>
        <v>23.617209450501537</v>
      </c>
      <c r="M30" s="14">
        <f t="shared" si="4"/>
        <v>15.559748258469025</v>
      </c>
      <c r="N30" s="14">
        <f t="shared" si="5"/>
        <v>49.80202589784602</v>
      </c>
    </row>
    <row r="31" spans="1:14" s="3" customFormat="1" ht="47.25" hidden="1">
      <c r="A31" s="33" t="s">
        <v>95</v>
      </c>
      <c r="B31" s="34" t="s">
        <v>96</v>
      </c>
      <c r="C31" s="40"/>
      <c r="D31" s="35">
        <f>E31-C31</f>
        <v>0</v>
      </c>
      <c r="E31" s="35">
        <v>0</v>
      </c>
      <c r="F31" s="35">
        <v>0</v>
      </c>
      <c r="G31" s="35">
        <v>0</v>
      </c>
      <c r="H31" s="13">
        <f>G31/G42*100</f>
        <v>0</v>
      </c>
      <c r="I31" s="16">
        <f t="shared" si="0"/>
        <v>0</v>
      </c>
      <c r="J31" s="16">
        <f t="shared" si="1"/>
        <v>0</v>
      </c>
      <c r="K31" s="16">
        <f t="shared" si="2"/>
        <v>0</v>
      </c>
      <c r="L31" s="13" t="e">
        <f t="shared" si="3"/>
        <v>#DIV/0!</v>
      </c>
      <c r="M31" s="13" t="e">
        <f t="shared" si="4"/>
        <v>#DIV/0!</v>
      </c>
      <c r="N31" s="13" t="e">
        <f t="shared" si="5"/>
        <v>#DIV/0!</v>
      </c>
    </row>
    <row r="32" spans="1:14" s="3" customFormat="1" ht="15.75" hidden="1">
      <c r="A32" s="49" t="s">
        <v>47</v>
      </c>
      <c r="B32" s="47" t="s">
        <v>48</v>
      </c>
      <c r="C32" s="40">
        <f>C31</f>
        <v>0</v>
      </c>
      <c r="D32" s="40">
        <f>E32-C32</f>
        <v>0</v>
      </c>
      <c r="E32" s="40">
        <f>E31</f>
        <v>0</v>
      </c>
      <c r="F32" s="40">
        <f>F31</f>
        <v>0</v>
      </c>
      <c r="G32" s="40">
        <f>G31</f>
        <v>0</v>
      </c>
      <c r="H32" s="14">
        <f>G32/G42*100</f>
        <v>0</v>
      </c>
      <c r="I32" s="17">
        <f t="shared" si="0"/>
        <v>0</v>
      </c>
      <c r="J32" s="17">
        <f t="shared" si="1"/>
        <v>0</v>
      </c>
      <c r="K32" s="17">
        <f t="shared" si="2"/>
        <v>0</v>
      </c>
      <c r="L32" s="14" t="e">
        <f t="shared" si="3"/>
        <v>#DIV/0!</v>
      </c>
      <c r="M32" s="14" t="e">
        <f t="shared" si="4"/>
        <v>#DIV/0!</v>
      </c>
      <c r="N32" s="14" t="e">
        <f t="shared" si="5"/>
        <v>#DIV/0!</v>
      </c>
    </row>
    <row r="33" spans="1:14" s="2" customFormat="1" ht="15.75">
      <c r="A33" s="33" t="s">
        <v>27</v>
      </c>
      <c r="B33" s="34" t="s">
        <v>28</v>
      </c>
      <c r="C33" s="35">
        <v>1050747</v>
      </c>
      <c r="D33" s="35">
        <f>E33-C33</f>
        <v>-49602.09999999998</v>
      </c>
      <c r="E33" s="35">
        <v>1001144.9</v>
      </c>
      <c r="F33" s="35">
        <v>679054.35</v>
      </c>
      <c r="G33" s="35">
        <v>569861.76</v>
      </c>
      <c r="H33" s="13">
        <f>G33/G42*100</f>
        <v>6.487006562342848</v>
      </c>
      <c r="I33" s="16">
        <f t="shared" si="0"/>
        <v>-480885.24</v>
      </c>
      <c r="J33" s="16">
        <f t="shared" si="1"/>
        <v>-431283.14</v>
      </c>
      <c r="K33" s="16">
        <f t="shared" si="2"/>
        <v>-109192.58999999997</v>
      </c>
      <c r="L33" s="13">
        <f t="shared" si="3"/>
        <v>54.23396497920051</v>
      </c>
      <c r="M33" s="13">
        <f t="shared" si="4"/>
        <v>56.92100713892664</v>
      </c>
      <c r="N33" s="13">
        <f t="shared" si="5"/>
        <v>83.9199042020716</v>
      </c>
    </row>
    <row r="34" spans="1:14" s="3" customFormat="1" ht="15.75">
      <c r="A34" s="49" t="s">
        <v>51</v>
      </c>
      <c r="B34" s="47" t="s">
        <v>28</v>
      </c>
      <c r="C34" s="40">
        <f>SUM(C33:C33)</f>
        <v>1050747</v>
      </c>
      <c r="D34" s="40">
        <f>SUM(D33:D33)</f>
        <v>-49602.09999999998</v>
      </c>
      <c r="E34" s="40">
        <f>E33</f>
        <v>1001144.9</v>
      </c>
      <c r="F34" s="40">
        <f>SUM(F33:F33)</f>
        <v>679054.35</v>
      </c>
      <c r="G34" s="40">
        <f>SUM(G33:G33)</f>
        <v>569861.76</v>
      </c>
      <c r="H34" s="14">
        <f>G34/G42*100</f>
        <v>6.487006562342848</v>
      </c>
      <c r="I34" s="17">
        <f t="shared" si="0"/>
        <v>-480885.24</v>
      </c>
      <c r="J34" s="17">
        <f t="shared" si="1"/>
        <v>-431283.14</v>
      </c>
      <c r="K34" s="17">
        <f t="shared" si="2"/>
        <v>-109192.58999999997</v>
      </c>
      <c r="L34" s="14">
        <f t="shared" si="3"/>
        <v>54.23396497920051</v>
      </c>
      <c r="M34" s="14">
        <f t="shared" si="4"/>
        <v>56.92100713892664</v>
      </c>
      <c r="N34" s="14">
        <f t="shared" si="5"/>
        <v>83.9199042020716</v>
      </c>
    </row>
    <row r="35" spans="1:14" s="3" customFormat="1" ht="31.5">
      <c r="A35" s="33" t="s">
        <v>136</v>
      </c>
      <c r="B35" s="34" t="s">
        <v>135</v>
      </c>
      <c r="C35" s="35">
        <v>108600</v>
      </c>
      <c r="D35" s="35">
        <f>E35-C35</f>
        <v>0</v>
      </c>
      <c r="E35" s="35">
        <v>108600</v>
      </c>
      <c r="F35" s="35">
        <v>54300</v>
      </c>
      <c r="G35" s="35">
        <v>0</v>
      </c>
      <c r="H35" s="14">
        <f>G35/G42*100</f>
        <v>0</v>
      </c>
      <c r="I35" s="17">
        <f t="shared" si="0"/>
        <v>-108600</v>
      </c>
      <c r="J35" s="17">
        <f t="shared" si="1"/>
        <v>-108600</v>
      </c>
      <c r="K35" s="17">
        <f t="shared" si="2"/>
        <v>-54300</v>
      </c>
      <c r="L35" s="14">
        <f t="shared" si="3"/>
        <v>0</v>
      </c>
      <c r="M35" s="14">
        <f t="shared" si="4"/>
        <v>0</v>
      </c>
      <c r="N35" s="14">
        <f t="shared" si="5"/>
        <v>0</v>
      </c>
    </row>
    <row r="36" spans="1:14" s="3" customFormat="1" ht="15.75">
      <c r="A36" s="49" t="s">
        <v>52</v>
      </c>
      <c r="B36" s="47" t="s">
        <v>31</v>
      </c>
      <c r="C36" s="40">
        <f>C35</f>
        <v>108600</v>
      </c>
      <c r="D36" s="35">
        <f>E36-C36</f>
        <v>0</v>
      </c>
      <c r="E36" s="40">
        <f>E35</f>
        <v>108600</v>
      </c>
      <c r="F36" s="40">
        <f>F35</f>
        <v>54300</v>
      </c>
      <c r="G36" s="40">
        <f>G35</f>
        <v>0</v>
      </c>
      <c r="H36" s="14">
        <f>G36/G42*100</f>
        <v>0</v>
      </c>
      <c r="I36" s="17">
        <f t="shared" si="0"/>
        <v>-108600</v>
      </c>
      <c r="J36" s="17">
        <f t="shared" si="1"/>
        <v>-108600</v>
      </c>
      <c r="K36" s="17">
        <f t="shared" si="2"/>
        <v>-54300</v>
      </c>
      <c r="L36" s="14">
        <f t="shared" si="3"/>
        <v>0</v>
      </c>
      <c r="M36" s="14">
        <f t="shared" si="4"/>
        <v>0</v>
      </c>
      <c r="N36" s="14">
        <f t="shared" si="5"/>
        <v>0</v>
      </c>
    </row>
    <row r="37" spans="1:14" s="3" customFormat="1" ht="15.75">
      <c r="A37" s="33" t="s">
        <v>32</v>
      </c>
      <c r="B37" s="34" t="s">
        <v>33</v>
      </c>
      <c r="C37" s="35">
        <v>159200</v>
      </c>
      <c r="D37" s="35">
        <f>E37-C37</f>
        <v>0</v>
      </c>
      <c r="E37" s="35">
        <v>159200</v>
      </c>
      <c r="F37" s="35">
        <v>79600</v>
      </c>
      <c r="G37" s="35">
        <v>79569.72</v>
      </c>
      <c r="H37" s="13">
        <f>G37/G42*100</f>
        <v>0.9057798435251788</v>
      </c>
      <c r="I37" s="16">
        <f t="shared" si="0"/>
        <v>-79630.28</v>
      </c>
      <c r="J37" s="16">
        <f t="shared" si="1"/>
        <v>-79630.28</v>
      </c>
      <c r="K37" s="16">
        <f t="shared" si="2"/>
        <v>-30.279999999998836</v>
      </c>
      <c r="L37" s="13">
        <f t="shared" si="3"/>
        <v>49.98097989949749</v>
      </c>
      <c r="M37" s="13">
        <f t="shared" si="4"/>
        <v>49.98097989949749</v>
      </c>
      <c r="N37" s="13">
        <f t="shared" si="5"/>
        <v>99.96195979899498</v>
      </c>
    </row>
    <row r="38" spans="1:14" s="3" customFormat="1" ht="31.5">
      <c r="A38" s="33" t="s">
        <v>34</v>
      </c>
      <c r="B38" s="34" t="s">
        <v>35</v>
      </c>
      <c r="C38" s="35">
        <v>350000</v>
      </c>
      <c r="D38" s="35">
        <f>E38-C38</f>
        <v>0</v>
      </c>
      <c r="E38" s="35">
        <v>350000</v>
      </c>
      <c r="F38" s="35">
        <v>0</v>
      </c>
      <c r="G38" s="35">
        <v>0</v>
      </c>
      <c r="H38" s="13">
        <f>G38/G42*100</f>
        <v>0</v>
      </c>
      <c r="I38" s="16">
        <f t="shared" si="0"/>
        <v>-350000</v>
      </c>
      <c r="J38" s="16">
        <f t="shared" si="1"/>
        <v>-350000</v>
      </c>
      <c r="K38" s="16">
        <f t="shared" si="2"/>
        <v>0</v>
      </c>
      <c r="L38" s="13">
        <f t="shared" si="3"/>
        <v>0</v>
      </c>
      <c r="M38" s="13">
        <f t="shared" si="4"/>
        <v>0</v>
      </c>
      <c r="N38" s="13">
        <v>0</v>
      </c>
    </row>
    <row r="39" spans="1:14" s="3" customFormat="1" ht="15.75">
      <c r="A39" s="49" t="s">
        <v>53</v>
      </c>
      <c r="B39" s="47" t="s">
        <v>54</v>
      </c>
      <c r="C39" s="40">
        <f>C37+C38</f>
        <v>509200</v>
      </c>
      <c r="D39" s="40">
        <f>D37+D38</f>
        <v>0</v>
      </c>
      <c r="E39" s="40">
        <f>E37+E38</f>
        <v>509200</v>
      </c>
      <c r="F39" s="40">
        <f>F37+F38</f>
        <v>79600</v>
      </c>
      <c r="G39" s="40">
        <f>G37+G38</f>
        <v>79569.72</v>
      </c>
      <c r="H39" s="14">
        <f>G39/G42*100</f>
        <v>0.9057798435251788</v>
      </c>
      <c r="I39" s="17">
        <f t="shared" si="0"/>
        <v>-429630.28</v>
      </c>
      <c r="J39" s="17">
        <f t="shared" si="1"/>
        <v>-429630.28</v>
      </c>
      <c r="K39" s="17">
        <f t="shared" si="2"/>
        <v>-30.279999999998836</v>
      </c>
      <c r="L39" s="14">
        <f t="shared" si="3"/>
        <v>15.626417910447762</v>
      </c>
      <c r="M39" s="14">
        <f t="shared" si="4"/>
        <v>15.626417910447762</v>
      </c>
      <c r="N39" s="14">
        <f t="shared" si="5"/>
        <v>99.96195979899498</v>
      </c>
    </row>
    <row r="40" spans="1:14" s="2" customFormat="1" ht="15.75">
      <c r="A40" s="33" t="s">
        <v>56</v>
      </c>
      <c r="B40" s="34" t="s">
        <v>101</v>
      </c>
      <c r="C40" s="35">
        <v>80000</v>
      </c>
      <c r="D40" s="35">
        <f>E40-C40</f>
        <v>0</v>
      </c>
      <c r="E40" s="35">
        <v>80000</v>
      </c>
      <c r="F40" s="35">
        <v>54550</v>
      </c>
      <c r="G40" s="35">
        <v>33163.04</v>
      </c>
      <c r="H40" s="13">
        <f>G40/G42*100</f>
        <v>0.3775106055672842</v>
      </c>
      <c r="I40" s="16">
        <f t="shared" si="0"/>
        <v>-46836.96</v>
      </c>
      <c r="J40" s="16">
        <f t="shared" si="1"/>
        <v>-46836.96</v>
      </c>
      <c r="K40" s="16">
        <f t="shared" si="2"/>
        <v>-21386.96</v>
      </c>
      <c r="L40" s="13">
        <f t="shared" si="3"/>
        <v>41.4538</v>
      </c>
      <c r="M40" s="13">
        <f t="shared" si="4"/>
        <v>41.4538</v>
      </c>
      <c r="N40" s="13">
        <f t="shared" si="5"/>
        <v>60.79384051329056</v>
      </c>
    </row>
    <row r="41" spans="1:14" s="3" customFormat="1" ht="15.75">
      <c r="A41" s="49" t="s">
        <v>57</v>
      </c>
      <c r="B41" s="47" t="s">
        <v>84</v>
      </c>
      <c r="C41" s="40">
        <f>SUM(C40:C40)</f>
        <v>80000</v>
      </c>
      <c r="D41" s="40">
        <f>SUM(D40:D40)</f>
        <v>0</v>
      </c>
      <c r="E41" s="40">
        <f>SUM(E40:E40)</f>
        <v>80000</v>
      </c>
      <c r="F41" s="40">
        <f>SUM(F40:F40)</f>
        <v>54550</v>
      </c>
      <c r="G41" s="40">
        <f>SUM(G40:G40)</f>
        <v>33163.04</v>
      </c>
      <c r="H41" s="14">
        <f>G41/G42*100</f>
        <v>0.3775106055672842</v>
      </c>
      <c r="I41" s="17">
        <f t="shared" si="0"/>
        <v>-46836.96</v>
      </c>
      <c r="J41" s="17">
        <f t="shared" si="1"/>
        <v>-46836.96</v>
      </c>
      <c r="K41" s="17">
        <f t="shared" si="2"/>
        <v>-21386.96</v>
      </c>
      <c r="L41" s="14">
        <f t="shared" si="3"/>
        <v>41.4538</v>
      </c>
      <c r="M41" s="14">
        <f t="shared" si="4"/>
        <v>41.4538</v>
      </c>
      <c r="N41" s="14">
        <f t="shared" si="5"/>
        <v>60.79384051329056</v>
      </c>
    </row>
    <row r="42" spans="1:14" s="3" customFormat="1" ht="15.75">
      <c r="A42" s="50" t="s">
        <v>0</v>
      </c>
      <c r="B42" s="48"/>
      <c r="C42" s="41">
        <f>C14+C30+C34+C41+C16+C25+C39+C20+C32+C36</f>
        <v>20414400</v>
      </c>
      <c r="D42" s="41">
        <f>D14+D30+D34+D41+D16+D25+D39+D20+D32</f>
        <v>10593198.440000001</v>
      </c>
      <c r="E42" s="41">
        <f>E14+E30+E34+E41+E16+E25+E39+E20+E32+E36</f>
        <v>25910845.539999995</v>
      </c>
      <c r="F42" s="41">
        <f>F14+F30+F34+F41+F16+F25+F39+F20+F32+F36</f>
        <v>11919787.64</v>
      </c>
      <c r="G42" s="41">
        <f>G14+G30+G34+G41+G16+G25+G39+G20+G32+G36</f>
        <v>8784664.46</v>
      </c>
      <c r="H42" s="14">
        <f>G42/G42*100</f>
        <v>100</v>
      </c>
      <c r="I42" s="17">
        <f t="shared" si="0"/>
        <v>-11629735.54</v>
      </c>
      <c r="J42" s="17">
        <f t="shared" si="1"/>
        <v>-17126181.079999994</v>
      </c>
      <c r="K42" s="17">
        <f t="shared" si="2"/>
        <v>-3135123.1799999997</v>
      </c>
      <c r="L42" s="14">
        <f t="shared" si="3"/>
        <v>43.03170536484051</v>
      </c>
      <c r="M42" s="14">
        <f t="shared" si="4"/>
        <v>33.903426449123906</v>
      </c>
      <c r="N42" s="14">
        <f t="shared" si="5"/>
        <v>73.69816246155875</v>
      </c>
    </row>
    <row r="43" spans="1:7" s="2" customFormat="1" ht="12.75" customHeight="1">
      <c r="A43" s="37"/>
      <c r="B43" s="37"/>
      <c r="C43" s="37"/>
      <c r="D43" s="37"/>
      <c r="E43" s="37"/>
      <c r="F43" s="37"/>
      <c r="G43" s="37"/>
    </row>
    <row r="44" spans="1:7" s="2" customFormat="1" ht="12.75" customHeight="1">
      <c r="A44" s="37"/>
      <c r="B44" s="37"/>
      <c r="C44" s="37"/>
      <c r="D44" s="44"/>
      <c r="E44" s="37"/>
      <c r="F44" s="37"/>
      <c r="G44" s="37"/>
    </row>
    <row r="45" spans="1:7" s="2" customFormat="1" ht="12.75" customHeight="1">
      <c r="A45" s="37"/>
      <c r="B45" s="37"/>
      <c r="C45" s="37"/>
      <c r="D45" s="37"/>
      <c r="E45" s="37"/>
      <c r="F45" s="37"/>
      <c r="G45" s="37"/>
    </row>
    <row r="46" spans="1:7" s="2" customFormat="1" ht="12.75" customHeight="1">
      <c r="A46" s="37"/>
      <c r="B46" s="37"/>
      <c r="C46" s="37"/>
      <c r="D46" s="37"/>
      <c r="E46" s="37"/>
      <c r="F46" s="37"/>
      <c r="G46" s="37"/>
    </row>
    <row r="47" spans="1:7" s="2" customFormat="1" ht="12.75" customHeight="1">
      <c r="A47" s="37"/>
      <c r="B47" s="37"/>
      <c r="C47" s="37"/>
      <c r="D47" s="37"/>
      <c r="E47" s="37"/>
      <c r="F47" s="37"/>
      <c r="G47" s="37"/>
    </row>
    <row r="48" spans="1:7" s="2" customFormat="1" ht="12.75" customHeight="1">
      <c r="A48" s="37"/>
      <c r="B48" s="37"/>
      <c r="C48" s="37"/>
      <c r="D48" s="37"/>
      <c r="E48" s="37"/>
      <c r="F48" s="37"/>
      <c r="G48" s="37"/>
    </row>
    <row r="49" spans="1:7" s="2" customFormat="1" ht="12.75" customHeight="1">
      <c r="A49" s="37"/>
      <c r="B49" s="37"/>
      <c r="C49" s="37"/>
      <c r="D49" s="37"/>
      <c r="E49" s="37"/>
      <c r="F49" s="37"/>
      <c r="G49" s="37"/>
    </row>
    <row r="50" spans="1:7" s="2" customFormat="1" ht="12.75" customHeight="1">
      <c r="A50" s="37"/>
      <c r="B50" s="37"/>
      <c r="C50" s="37"/>
      <c r="D50" s="37"/>
      <c r="E50" s="37"/>
      <c r="F50" s="37"/>
      <c r="G50" s="37"/>
    </row>
    <row r="51" spans="1:7" s="2" customFormat="1" ht="12.75" customHeight="1">
      <c r="A51" s="37"/>
      <c r="B51" s="37"/>
      <c r="C51" s="37"/>
      <c r="D51" s="37"/>
      <c r="E51" s="37"/>
      <c r="F51" s="37"/>
      <c r="G51" s="37"/>
    </row>
    <row r="52" spans="1:7" s="2" customFormat="1" ht="12.75" customHeight="1">
      <c r="A52" s="37"/>
      <c r="B52" s="37"/>
      <c r="C52" s="37"/>
      <c r="D52" s="37"/>
      <c r="E52" s="37"/>
      <c r="F52" s="37"/>
      <c r="G52" s="37"/>
    </row>
    <row r="53" spans="1:7" s="2" customFormat="1" ht="12.75" customHeight="1">
      <c r="A53" s="37"/>
      <c r="B53" s="37"/>
      <c r="C53" s="37"/>
      <c r="D53" s="37"/>
      <c r="E53" s="37"/>
      <c r="F53" s="37"/>
      <c r="G53" s="37"/>
    </row>
    <row r="54" spans="1:7" s="2" customFormat="1" ht="12.75" customHeight="1">
      <c r="A54" s="37"/>
      <c r="B54" s="37"/>
      <c r="C54" s="37"/>
      <c r="D54" s="37"/>
      <c r="E54" s="37"/>
      <c r="F54" s="37"/>
      <c r="G54" s="37"/>
    </row>
    <row r="55" spans="1:7" s="2" customFormat="1" ht="12.75" customHeight="1">
      <c r="A55" s="37"/>
      <c r="B55" s="37"/>
      <c r="C55" s="37"/>
      <c r="D55" s="37"/>
      <c r="E55" s="37"/>
      <c r="F55" s="37"/>
      <c r="G55" s="37"/>
    </row>
    <row r="56" spans="1:7" s="2" customFormat="1" ht="12.75" customHeight="1">
      <c r="A56" s="37"/>
      <c r="B56" s="37"/>
      <c r="C56" s="37"/>
      <c r="D56" s="37"/>
      <c r="E56" s="37"/>
      <c r="F56" s="37"/>
      <c r="G56" s="37"/>
    </row>
    <row r="57" spans="1:7" s="2" customFormat="1" ht="12.75" customHeight="1">
      <c r="A57" s="37"/>
      <c r="B57" s="37"/>
      <c r="C57" s="37"/>
      <c r="D57" s="37"/>
      <c r="E57" s="37"/>
      <c r="F57" s="37"/>
      <c r="G57" s="37"/>
    </row>
    <row r="58" spans="1:7" s="2" customFormat="1" ht="12.75" customHeight="1">
      <c r="A58" s="37"/>
      <c r="B58" s="37"/>
      <c r="C58" s="37"/>
      <c r="D58" s="37"/>
      <c r="E58" s="37"/>
      <c r="F58" s="37"/>
      <c r="G58" s="37"/>
    </row>
    <row r="59" spans="1:7" s="2" customFormat="1" ht="12.75" customHeight="1">
      <c r="A59" s="37"/>
      <c r="B59" s="37"/>
      <c r="C59" s="37"/>
      <c r="D59" s="37"/>
      <c r="E59" s="37"/>
      <c r="F59" s="37"/>
      <c r="G59" s="37"/>
    </row>
    <row r="60" spans="1:7" s="2" customFormat="1" ht="12.75" customHeight="1">
      <c r="A60" s="37"/>
      <c r="B60" s="37"/>
      <c r="C60" s="37"/>
      <c r="D60" s="37"/>
      <c r="E60" s="37"/>
      <c r="F60" s="37"/>
      <c r="G60" s="37"/>
    </row>
    <row r="61" spans="1:7" s="2" customFormat="1" ht="12.75" customHeight="1">
      <c r="A61" s="37"/>
      <c r="B61" s="37"/>
      <c r="C61" s="37"/>
      <c r="D61" s="37"/>
      <c r="E61" s="37"/>
      <c r="F61" s="37"/>
      <c r="G61" s="37"/>
    </row>
    <row r="62" spans="1:7" s="2" customFormat="1" ht="12.75" customHeight="1">
      <c r="A62" s="37"/>
      <c r="B62" s="37"/>
      <c r="C62" s="37"/>
      <c r="D62" s="37"/>
      <c r="E62" s="37"/>
      <c r="F62" s="37"/>
      <c r="G62" s="37"/>
    </row>
    <row r="63" spans="1:7" s="2" customFormat="1" ht="12.75" customHeight="1">
      <c r="A63" s="37"/>
      <c r="B63" s="37"/>
      <c r="C63" s="37"/>
      <c r="D63" s="37"/>
      <c r="E63" s="37"/>
      <c r="F63" s="37"/>
      <c r="G63" s="37"/>
    </row>
    <row r="64" spans="1:7" s="2" customFormat="1" ht="12.75" customHeight="1">
      <c r="A64" s="37"/>
      <c r="B64" s="37"/>
      <c r="C64" s="37"/>
      <c r="D64" s="37"/>
      <c r="E64" s="37"/>
      <c r="F64" s="37"/>
      <c r="G64" s="37"/>
    </row>
    <row r="65" spans="1:7" s="2" customFormat="1" ht="12.75" customHeight="1">
      <c r="A65" s="37"/>
      <c r="B65" s="37"/>
      <c r="C65" s="37"/>
      <c r="D65" s="37"/>
      <c r="E65" s="37"/>
      <c r="F65" s="37"/>
      <c r="G65" s="37"/>
    </row>
    <row r="66" spans="1:7" s="2" customFormat="1" ht="12.75" customHeight="1">
      <c r="A66" s="37"/>
      <c r="B66" s="37"/>
      <c r="C66" s="37"/>
      <c r="D66" s="37"/>
      <c r="E66" s="37"/>
      <c r="F66" s="37"/>
      <c r="G66" s="37"/>
    </row>
    <row r="67" spans="1:7" s="2" customFormat="1" ht="12.75" customHeight="1">
      <c r="A67" s="37"/>
      <c r="B67" s="37"/>
      <c r="C67" s="37"/>
      <c r="D67" s="37"/>
      <c r="E67" s="37"/>
      <c r="F67" s="37"/>
      <c r="G67" s="37"/>
    </row>
    <row r="68" spans="1:7" s="2" customFormat="1" ht="12.75" customHeight="1">
      <c r="A68" s="37"/>
      <c r="B68" s="37"/>
      <c r="C68" s="37"/>
      <c r="D68" s="37"/>
      <c r="E68" s="37"/>
      <c r="F68" s="37"/>
      <c r="G68" s="37"/>
    </row>
    <row r="69" spans="1:7" s="2" customFormat="1" ht="12.75" customHeight="1">
      <c r="A69" s="37"/>
      <c r="B69" s="37"/>
      <c r="C69" s="37"/>
      <c r="D69" s="37"/>
      <c r="E69" s="37"/>
      <c r="F69" s="37"/>
      <c r="G69" s="37"/>
    </row>
    <row r="70" spans="1:7" s="2" customFormat="1" ht="12.75" customHeight="1">
      <c r="A70" s="37"/>
      <c r="B70" s="37"/>
      <c r="C70" s="37"/>
      <c r="D70" s="37"/>
      <c r="E70" s="37"/>
      <c r="F70" s="37"/>
      <c r="G70" s="37"/>
    </row>
    <row r="71" spans="1:7" s="2" customFormat="1" ht="12.75" customHeight="1">
      <c r="A71" s="37"/>
      <c r="B71" s="37"/>
      <c r="C71" s="37"/>
      <c r="D71" s="37"/>
      <c r="E71" s="37"/>
      <c r="F71" s="37"/>
      <c r="G71" s="37"/>
    </row>
    <row r="72" spans="1:7" s="2" customFormat="1" ht="12.75" customHeight="1">
      <c r="A72" s="37"/>
      <c r="B72" s="37"/>
      <c r="C72" s="37"/>
      <c r="D72" s="37"/>
      <c r="E72" s="37"/>
      <c r="F72" s="37"/>
      <c r="G72" s="37"/>
    </row>
    <row r="73" spans="1:7" s="2" customFormat="1" ht="12.75" customHeight="1">
      <c r="A73" s="37"/>
      <c r="B73" s="37"/>
      <c r="C73" s="37"/>
      <c r="D73" s="37"/>
      <c r="E73" s="37"/>
      <c r="F73" s="37"/>
      <c r="G73" s="37"/>
    </row>
    <row r="74" spans="1:7" s="2" customFormat="1" ht="12.75" customHeight="1">
      <c r="A74" s="37"/>
      <c r="B74" s="37"/>
      <c r="C74" s="37"/>
      <c r="D74" s="37"/>
      <c r="E74" s="37"/>
      <c r="F74" s="37"/>
      <c r="G74" s="37"/>
    </row>
    <row r="75" spans="1:7" s="2" customFormat="1" ht="12.75" customHeight="1">
      <c r="A75" s="37"/>
      <c r="B75" s="37"/>
      <c r="C75" s="37"/>
      <c r="D75" s="37"/>
      <c r="E75" s="37"/>
      <c r="F75" s="37"/>
      <c r="G75" s="37"/>
    </row>
    <row r="76" spans="1:7" s="2" customFormat="1" ht="12.75" customHeight="1">
      <c r="A76" s="37"/>
      <c r="B76" s="37"/>
      <c r="C76" s="37"/>
      <c r="D76" s="37"/>
      <c r="E76" s="37"/>
      <c r="F76" s="37"/>
      <c r="G76" s="37"/>
    </row>
    <row r="77" spans="1:7" s="2" customFormat="1" ht="12.75" customHeight="1">
      <c r="A77" s="37"/>
      <c r="B77" s="37"/>
      <c r="C77" s="37"/>
      <c r="D77" s="37"/>
      <c r="E77" s="37"/>
      <c r="F77" s="37"/>
      <c r="G77" s="37"/>
    </row>
    <row r="78" spans="1:7" s="2" customFormat="1" ht="12.75" customHeight="1">
      <c r="A78" s="37"/>
      <c r="B78" s="37"/>
      <c r="C78" s="37"/>
      <c r="D78" s="37"/>
      <c r="E78" s="37"/>
      <c r="F78" s="37"/>
      <c r="G78" s="37"/>
    </row>
    <row r="79" spans="1:7" s="2" customFormat="1" ht="12.75" customHeight="1">
      <c r="A79" s="37"/>
      <c r="B79" s="37"/>
      <c r="C79" s="37"/>
      <c r="D79" s="37"/>
      <c r="E79" s="37"/>
      <c r="F79" s="37"/>
      <c r="G79" s="37"/>
    </row>
    <row r="80" spans="1:7" s="2" customFormat="1" ht="12.75" customHeight="1">
      <c r="A80" s="37"/>
      <c r="B80" s="37"/>
      <c r="C80" s="37"/>
      <c r="D80" s="37"/>
      <c r="E80" s="37"/>
      <c r="F80" s="37"/>
      <c r="G80" s="37"/>
    </row>
    <row r="81" spans="1:7" s="2" customFormat="1" ht="12.75" customHeight="1">
      <c r="A81" s="37"/>
      <c r="B81" s="37"/>
      <c r="C81" s="37"/>
      <c r="D81" s="37"/>
      <c r="E81" s="37"/>
      <c r="F81" s="37"/>
      <c r="G81" s="37"/>
    </row>
    <row r="82" spans="1:7" s="2" customFormat="1" ht="12.75" customHeight="1">
      <c r="A82" s="37"/>
      <c r="B82" s="37"/>
      <c r="C82" s="37"/>
      <c r="D82" s="37"/>
      <c r="E82" s="37"/>
      <c r="F82" s="37"/>
      <c r="G82" s="37"/>
    </row>
    <row r="83" spans="1:7" s="2" customFormat="1" ht="12.75" customHeight="1">
      <c r="A83" s="37"/>
      <c r="B83" s="37"/>
      <c r="C83" s="37"/>
      <c r="D83" s="37"/>
      <c r="E83" s="37"/>
      <c r="F83" s="37"/>
      <c r="G83" s="37"/>
    </row>
    <row r="84" spans="1:7" s="2" customFormat="1" ht="12.75" customHeight="1">
      <c r="A84" s="37"/>
      <c r="B84" s="37"/>
      <c r="C84" s="37"/>
      <c r="D84" s="37"/>
      <c r="E84" s="37"/>
      <c r="F84" s="37"/>
      <c r="G84" s="37"/>
    </row>
    <row r="85" spans="1:7" s="2" customFormat="1" ht="12.75" customHeight="1">
      <c r="A85" s="37"/>
      <c r="B85" s="37"/>
      <c r="C85" s="37"/>
      <c r="D85" s="37"/>
      <c r="E85" s="37"/>
      <c r="F85" s="37"/>
      <c r="G85" s="37"/>
    </row>
    <row r="86" spans="1:7" s="2" customFormat="1" ht="12.75" customHeight="1">
      <c r="A86" s="37"/>
      <c r="B86" s="37"/>
      <c r="C86" s="37"/>
      <c r="D86" s="37"/>
      <c r="E86" s="37"/>
      <c r="F86" s="37"/>
      <c r="G86" s="37"/>
    </row>
    <row r="87" spans="1:7" s="2" customFormat="1" ht="12.75" customHeight="1">
      <c r="A87" s="37"/>
      <c r="B87" s="37"/>
      <c r="C87" s="37"/>
      <c r="D87" s="37"/>
      <c r="E87" s="37"/>
      <c r="F87" s="37"/>
      <c r="G87" s="37"/>
    </row>
    <row r="88" spans="1:7" s="2" customFormat="1" ht="12.75" customHeight="1">
      <c r="A88" s="37"/>
      <c r="B88" s="37"/>
      <c r="C88" s="37"/>
      <c r="D88" s="37"/>
      <c r="E88" s="37"/>
      <c r="F88" s="37"/>
      <c r="G88" s="37"/>
    </row>
    <row r="89" spans="1:7" s="2" customFormat="1" ht="12.75" customHeight="1">
      <c r="A89" s="37"/>
      <c r="B89" s="37"/>
      <c r="C89" s="37"/>
      <c r="D89" s="37"/>
      <c r="E89" s="37"/>
      <c r="F89" s="37"/>
      <c r="G89" s="37"/>
    </row>
    <row r="90" spans="1:7" s="2" customFormat="1" ht="12.75" customHeight="1">
      <c r="A90" s="37"/>
      <c r="B90" s="37"/>
      <c r="C90" s="37"/>
      <c r="D90" s="37"/>
      <c r="E90" s="37"/>
      <c r="F90" s="37"/>
      <c r="G90" s="37"/>
    </row>
    <row r="91" spans="1:7" s="2" customFormat="1" ht="12.75" customHeight="1">
      <c r="A91" s="37"/>
      <c r="B91" s="37"/>
      <c r="C91" s="37"/>
      <c r="D91" s="37"/>
      <c r="E91" s="37"/>
      <c r="F91" s="37"/>
      <c r="G91" s="37"/>
    </row>
    <row r="92" spans="1:7" s="2" customFormat="1" ht="12.75" customHeight="1">
      <c r="A92" s="37"/>
      <c r="B92" s="37"/>
      <c r="C92" s="37"/>
      <c r="D92" s="37"/>
      <c r="E92" s="37"/>
      <c r="F92" s="37"/>
      <c r="G92" s="37"/>
    </row>
    <row r="93" spans="1:7" s="2" customFormat="1" ht="12.75" customHeight="1">
      <c r="A93" s="37"/>
      <c r="B93" s="37"/>
      <c r="C93" s="37"/>
      <c r="D93" s="37"/>
      <c r="E93" s="37"/>
      <c r="F93" s="37"/>
      <c r="G93" s="37"/>
    </row>
    <row r="94" spans="1:7" s="2" customFormat="1" ht="12.75" customHeight="1">
      <c r="A94" s="37"/>
      <c r="B94" s="37"/>
      <c r="C94" s="37"/>
      <c r="D94" s="37"/>
      <c r="E94" s="37"/>
      <c r="F94" s="37"/>
      <c r="G94" s="37"/>
    </row>
    <row r="95" spans="1:7" s="2" customFormat="1" ht="12.75" customHeight="1">
      <c r="A95" s="37"/>
      <c r="B95" s="37"/>
      <c r="C95" s="37"/>
      <c r="D95" s="37"/>
      <c r="E95" s="37"/>
      <c r="F95" s="37"/>
      <c r="G95" s="37"/>
    </row>
    <row r="96" spans="1:7" s="2" customFormat="1" ht="12.75" customHeight="1">
      <c r="A96" s="37"/>
      <c r="B96" s="37"/>
      <c r="C96" s="37"/>
      <c r="D96" s="37"/>
      <c r="E96" s="37"/>
      <c r="F96" s="37"/>
      <c r="G96" s="37"/>
    </row>
    <row r="97" spans="1:7" s="2" customFormat="1" ht="12.75" customHeight="1">
      <c r="A97" s="37"/>
      <c r="B97" s="37"/>
      <c r="C97" s="37"/>
      <c r="D97" s="37"/>
      <c r="E97" s="37"/>
      <c r="F97" s="37"/>
      <c r="G97" s="37"/>
    </row>
    <row r="98" spans="1:7" s="2" customFormat="1" ht="12.75" customHeight="1">
      <c r="A98" s="37"/>
      <c r="B98" s="37"/>
      <c r="C98" s="37"/>
      <c r="D98" s="37"/>
      <c r="E98" s="37"/>
      <c r="F98" s="37"/>
      <c r="G98" s="37"/>
    </row>
    <row r="99" spans="1:7" s="2" customFormat="1" ht="12.75" customHeight="1">
      <c r="A99" s="37"/>
      <c r="B99" s="37"/>
      <c r="C99" s="37"/>
      <c r="D99" s="37"/>
      <c r="E99" s="37"/>
      <c r="F99" s="37"/>
      <c r="G99" s="37"/>
    </row>
    <row r="100" spans="1:7" s="2" customFormat="1" ht="12.75" customHeight="1">
      <c r="A100" s="37"/>
      <c r="B100" s="37"/>
      <c r="C100" s="37"/>
      <c r="D100" s="37"/>
      <c r="E100" s="37"/>
      <c r="F100" s="37"/>
      <c r="G100" s="37"/>
    </row>
    <row r="101" spans="1:7" s="2" customFormat="1" ht="12.75" customHeight="1">
      <c r="A101" s="37"/>
      <c r="B101" s="37"/>
      <c r="C101" s="37"/>
      <c r="D101" s="37"/>
      <c r="E101" s="37"/>
      <c r="F101" s="37"/>
      <c r="G101" s="37"/>
    </row>
    <row r="102" spans="1:7" s="2" customFormat="1" ht="12.75" customHeight="1">
      <c r="A102" s="37"/>
      <c r="B102" s="37"/>
      <c r="C102" s="37"/>
      <c r="D102" s="37"/>
      <c r="E102" s="37"/>
      <c r="F102" s="37"/>
      <c r="G102" s="37"/>
    </row>
    <row r="103" spans="1:7" s="2" customFormat="1" ht="12.75" customHeight="1">
      <c r="A103" s="37"/>
      <c r="B103" s="37"/>
      <c r="C103" s="37"/>
      <c r="D103" s="37"/>
      <c r="E103" s="37"/>
      <c r="F103" s="37"/>
      <c r="G103" s="37"/>
    </row>
    <row r="104" spans="1:7" s="2" customFormat="1" ht="12.75" customHeight="1">
      <c r="A104" s="37"/>
      <c r="B104" s="37"/>
      <c r="C104" s="37"/>
      <c r="D104" s="37"/>
      <c r="E104" s="37"/>
      <c r="F104" s="37"/>
      <c r="G104" s="37"/>
    </row>
    <row r="105" spans="1:7" s="2" customFormat="1" ht="12.75" customHeight="1">
      <c r="A105" s="37"/>
      <c r="B105" s="37"/>
      <c r="C105" s="37"/>
      <c r="D105" s="37"/>
      <c r="E105" s="37"/>
      <c r="F105" s="37"/>
      <c r="G105" s="37"/>
    </row>
    <row r="106" spans="1:7" s="2" customFormat="1" ht="12.75" customHeight="1">
      <c r="A106" s="37"/>
      <c r="B106" s="37"/>
      <c r="C106" s="37"/>
      <c r="D106" s="37"/>
      <c r="E106" s="37"/>
      <c r="F106" s="37"/>
      <c r="G106" s="37"/>
    </row>
    <row r="107" spans="1:7" s="2" customFormat="1" ht="12.75" customHeight="1">
      <c r="A107" s="37"/>
      <c r="B107" s="37"/>
      <c r="C107" s="37"/>
      <c r="D107" s="37"/>
      <c r="E107" s="37"/>
      <c r="F107" s="37"/>
      <c r="G107" s="37"/>
    </row>
    <row r="108" spans="1:7" s="2" customFormat="1" ht="12.75" customHeight="1">
      <c r="A108" s="37"/>
      <c r="B108" s="37"/>
      <c r="C108" s="37"/>
      <c r="D108" s="37"/>
      <c r="E108" s="37"/>
      <c r="F108" s="37"/>
      <c r="G108" s="37"/>
    </row>
    <row r="109" spans="1:7" s="2" customFormat="1" ht="12.75" customHeight="1">
      <c r="A109" s="37"/>
      <c r="B109" s="37"/>
      <c r="C109" s="37"/>
      <c r="D109" s="37"/>
      <c r="E109" s="37"/>
      <c r="F109" s="37"/>
      <c r="G109" s="37"/>
    </row>
    <row r="110" spans="1:7" s="2" customFormat="1" ht="12.75" customHeight="1">
      <c r="A110" s="37"/>
      <c r="B110" s="37"/>
      <c r="C110" s="37"/>
      <c r="D110" s="37"/>
      <c r="E110" s="37"/>
      <c r="F110" s="37"/>
      <c r="G110" s="37"/>
    </row>
    <row r="111" spans="1:7" s="2" customFormat="1" ht="12.75" customHeight="1">
      <c r="A111" s="37"/>
      <c r="B111" s="37"/>
      <c r="C111" s="37"/>
      <c r="D111" s="37"/>
      <c r="E111" s="37"/>
      <c r="F111" s="37"/>
      <c r="G111" s="37"/>
    </row>
    <row r="112" spans="1:7" s="2" customFormat="1" ht="12.75" customHeight="1">
      <c r="A112" s="37"/>
      <c r="B112" s="37"/>
      <c r="C112" s="37"/>
      <c r="D112" s="37"/>
      <c r="E112" s="37"/>
      <c r="F112" s="37"/>
      <c r="G112" s="37"/>
    </row>
    <row r="113" spans="1:7" s="2" customFormat="1" ht="12.75" customHeight="1">
      <c r="A113" s="37"/>
      <c r="B113" s="37"/>
      <c r="C113" s="37"/>
      <c r="D113" s="37"/>
      <c r="E113" s="37"/>
      <c r="F113" s="37"/>
      <c r="G113" s="37"/>
    </row>
    <row r="114" spans="1:7" s="2" customFormat="1" ht="12.75" customHeight="1">
      <c r="A114" s="37"/>
      <c r="B114" s="37"/>
      <c r="C114" s="37"/>
      <c r="D114" s="37"/>
      <c r="E114" s="37"/>
      <c r="F114" s="37"/>
      <c r="G114" s="37"/>
    </row>
    <row r="115" spans="1:7" s="2" customFormat="1" ht="12.75" customHeight="1">
      <c r="A115" s="37"/>
      <c r="B115" s="37"/>
      <c r="C115" s="37"/>
      <c r="D115" s="37"/>
      <c r="E115" s="37"/>
      <c r="F115" s="37"/>
      <c r="G115" s="37"/>
    </row>
    <row r="116" spans="1:7" s="2" customFormat="1" ht="12.75" customHeight="1">
      <c r="A116" s="37"/>
      <c r="B116" s="37"/>
      <c r="C116" s="37"/>
      <c r="D116" s="37"/>
      <c r="E116" s="37"/>
      <c r="F116" s="37"/>
      <c r="G116" s="37"/>
    </row>
    <row r="117" spans="1:7" s="2" customFormat="1" ht="12.75" customHeight="1">
      <c r="A117" s="37"/>
      <c r="B117" s="37"/>
      <c r="C117" s="37"/>
      <c r="D117" s="37"/>
      <c r="E117" s="37"/>
      <c r="F117" s="37"/>
      <c r="G117" s="37"/>
    </row>
    <row r="118" spans="1:7" s="2" customFormat="1" ht="12.75" customHeight="1">
      <c r="A118" s="37"/>
      <c r="B118" s="37"/>
      <c r="C118" s="37"/>
      <c r="D118" s="37"/>
      <c r="E118" s="37"/>
      <c r="F118" s="37"/>
      <c r="G118" s="37"/>
    </row>
    <row r="119" spans="1:7" s="2" customFormat="1" ht="12.75" customHeight="1">
      <c r="A119" s="37"/>
      <c r="B119" s="37"/>
      <c r="C119" s="37"/>
      <c r="D119" s="37"/>
      <c r="E119" s="37"/>
      <c r="F119" s="37"/>
      <c r="G119" s="37"/>
    </row>
    <row r="120" spans="1:7" s="2" customFormat="1" ht="12.75" customHeight="1">
      <c r="A120" s="37"/>
      <c r="B120" s="37"/>
      <c r="C120" s="37"/>
      <c r="D120" s="37"/>
      <c r="E120" s="37"/>
      <c r="F120" s="37"/>
      <c r="G120" s="37"/>
    </row>
    <row r="121" spans="1:7" s="2" customFormat="1" ht="12.75" customHeight="1">
      <c r="A121" s="37"/>
      <c r="B121" s="37"/>
      <c r="C121" s="37"/>
      <c r="D121" s="37"/>
      <c r="E121" s="37"/>
      <c r="F121" s="37"/>
      <c r="G121" s="37"/>
    </row>
    <row r="122" spans="1:7" s="2" customFormat="1" ht="12.75" customHeight="1">
      <c r="A122" s="37"/>
      <c r="B122" s="37"/>
      <c r="C122" s="37"/>
      <c r="D122" s="37"/>
      <c r="E122" s="37"/>
      <c r="F122" s="37"/>
      <c r="G122" s="37"/>
    </row>
    <row r="123" spans="1:7" s="2" customFormat="1" ht="12.75" customHeight="1">
      <c r="A123" s="37"/>
      <c r="B123" s="37"/>
      <c r="C123" s="37"/>
      <c r="D123" s="37"/>
      <c r="E123" s="37"/>
      <c r="F123" s="37"/>
      <c r="G123" s="37"/>
    </row>
    <row r="124" spans="1:7" s="2" customFormat="1" ht="12.75" customHeight="1">
      <c r="A124" s="37"/>
      <c r="B124" s="37"/>
      <c r="C124" s="37"/>
      <c r="D124" s="37"/>
      <c r="E124" s="37"/>
      <c r="F124" s="37"/>
      <c r="G124" s="37"/>
    </row>
    <row r="125" spans="1:7" s="2" customFormat="1" ht="12.75" customHeight="1">
      <c r="A125" s="37"/>
      <c r="B125" s="37"/>
      <c r="C125" s="37"/>
      <c r="D125" s="37"/>
      <c r="E125" s="37"/>
      <c r="F125" s="37"/>
      <c r="G125" s="37"/>
    </row>
    <row r="126" spans="1:7" s="2" customFormat="1" ht="12.75" customHeight="1">
      <c r="A126" s="37"/>
      <c r="B126" s="37"/>
      <c r="C126" s="37"/>
      <c r="D126" s="37"/>
      <c r="E126" s="37"/>
      <c r="F126" s="37"/>
      <c r="G126" s="37"/>
    </row>
    <row r="127" spans="1:7" s="2" customFormat="1" ht="12.75" customHeight="1">
      <c r="A127" s="37"/>
      <c r="B127" s="37"/>
      <c r="C127" s="37"/>
      <c r="D127" s="37"/>
      <c r="E127" s="37"/>
      <c r="F127" s="37"/>
      <c r="G127" s="37"/>
    </row>
    <row r="128" spans="1:7" s="2" customFormat="1" ht="12.75" customHeight="1">
      <c r="A128" s="37"/>
      <c r="B128" s="37"/>
      <c r="C128" s="37"/>
      <c r="D128" s="37"/>
      <c r="E128" s="37"/>
      <c r="F128" s="37"/>
      <c r="G128" s="37"/>
    </row>
    <row r="129" spans="1:7" s="2" customFormat="1" ht="12.75" customHeight="1">
      <c r="A129" s="37"/>
      <c r="B129" s="37"/>
      <c r="C129" s="37"/>
      <c r="D129" s="37"/>
      <c r="E129" s="37"/>
      <c r="F129" s="37"/>
      <c r="G129" s="37"/>
    </row>
    <row r="130" spans="1:7" s="2" customFormat="1" ht="12.75" customHeight="1">
      <c r="A130" s="37"/>
      <c r="B130" s="37"/>
      <c r="C130" s="37"/>
      <c r="D130" s="37"/>
      <c r="E130" s="37"/>
      <c r="F130" s="37"/>
      <c r="G130" s="37"/>
    </row>
    <row r="131" spans="1:7" s="2" customFormat="1" ht="12.75" customHeight="1">
      <c r="A131" s="37"/>
      <c r="B131" s="37"/>
      <c r="C131" s="37"/>
      <c r="D131" s="37"/>
      <c r="E131" s="37"/>
      <c r="F131" s="37"/>
      <c r="G131" s="37"/>
    </row>
    <row r="132" spans="1:7" s="2" customFormat="1" ht="12.75" customHeight="1">
      <c r="A132" s="37"/>
      <c r="B132" s="37"/>
      <c r="C132" s="37"/>
      <c r="D132" s="37"/>
      <c r="E132" s="37"/>
      <c r="F132" s="37"/>
      <c r="G132" s="37"/>
    </row>
    <row r="133" spans="1:7" s="2" customFormat="1" ht="12.75" customHeight="1">
      <c r="A133" s="37"/>
      <c r="B133" s="37"/>
      <c r="C133" s="37"/>
      <c r="D133" s="37"/>
      <c r="E133" s="37"/>
      <c r="F133" s="37"/>
      <c r="G133" s="37"/>
    </row>
    <row r="134" spans="1:7" s="2" customFormat="1" ht="12.75" customHeight="1">
      <c r="A134" s="37"/>
      <c r="B134" s="37"/>
      <c r="C134" s="37"/>
      <c r="D134" s="37"/>
      <c r="E134" s="37"/>
      <c r="F134" s="37"/>
      <c r="G134" s="37"/>
    </row>
    <row r="135" spans="1:7" s="2" customFormat="1" ht="12.75" customHeight="1">
      <c r="A135" s="37"/>
      <c r="B135" s="37"/>
      <c r="C135" s="37"/>
      <c r="D135" s="37"/>
      <c r="E135" s="37"/>
      <c r="F135" s="37"/>
      <c r="G135" s="37"/>
    </row>
    <row r="136" spans="1:7" s="2" customFormat="1" ht="12.75" customHeight="1">
      <c r="A136" s="37"/>
      <c r="B136" s="37"/>
      <c r="C136" s="37"/>
      <c r="D136" s="37"/>
      <c r="E136" s="37"/>
      <c r="F136" s="37"/>
      <c r="G136" s="37"/>
    </row>
    <row r="137" spans="1:7" s="2" customFormat="1" ht="12.75" customHeight="1">
      <c r="A137" s="37"/>
      <c r="B137" s="37"/>
      <c r="C137" s="37"/>
      <c r="D137" s="37"/>
      <c r="E137" s="37"/>
      <c r="F137" s="37"/>
      <c r="G137" s="37"/>
    </row>
    <row r="138" spans="1:7" s="2" customFormat="1" ht="12.75" customHeight="1">
      <c r="A138" s="37"/>
      <c r="B138" s="37"/>
      <c r="C138" s="37"/>
      <c r="D138" s="37"/>
      <c r="E138" s="37"/>
      <c r="F138" s="37"/>
      <c r="G138" s="37"/>
    </row>
    <row r="139" spans="1:7" s="2" customFormat="1" ht="12.75" customHeight="1">
      <c r="A139" s="37"/>
      <c r="B139" s="37"/>
      <c r="C139" s="37"/>
      <c r="D139" s="37"/>
      <c r="E139" s="37"/>
      <c r="F139" s="37"/>
      <c r="G139" s="37"/>
    </row>
    <row r="140" spans="1:7" s="2" customFormat="1" ht="12.75" customHeight="1">
      <c r="A140" s="37"/>
      <c r="B140" s="37"/>
      <c r="C140" s="37"/>
      <c r="D140" s="37"/>
      <c r="E140" s="37"/>
      <c r="F140" s="37"/>
      <c r="G140" s="37"/>
    </row>
    <row r="141" spans="1:7" s="2" customFormat="1" ht="12.75" customHeight="1">
      <c r="A141" s="37"/>
      <c r="B141" s="37"/>
      <c r="C141" s="37"/>
      <c r="D141" s="37"/>
      <c r="E141" s="37"/>
      <c r="F141" s="37"/>
      <c r="G141" s="37"/>
    </row>
    <row r="142" spans="1:7" s="2" customFormat="1" ht="12.75" customHeight="1">
      <c r="A142" s="37"/>
      <c r="B142" s="37"/>
      <c r="C142" s="37"/>
      <c r="D142" s="37"/>
      <c r="E142" s="37"/>
      <c r="F142" s="37"/>
      <c r="G142" s="37"/>
    </row>
    <row r="143" spans="1:7" s="2" customFormat="1" ht="12.75" customHeight="1">
      <c r="A143" s="37"/>
      <c r="B143" s="37"/>
      <c r="C143" s="37"/>
      <c r="D143" s="37"/>
      <c r="E143" s="37"/>
      <c r="F143" s="37"/>
      <c r="G143" s="37"/>
    </row>
    <row r="144" spans="1:7" s="2" customFormat="1" ht="12.75" customHeight="1">
      <c r="A144" s="37"/>
      <c r="B144" s="37"/>
      <c r="C144" s="37"/>
      <c r="D144" s="37"/>
      <c r="E144" s="37"/>
      <c r="F144" s="37"/>
      <c r="G144" s="37"/>
    </row>
    <row r="145" spans="1:7" s="2" customFormat="1" ht="12.75" customHeight="1">
      <c r="A145" s="37"/>
      <c r="B145" s="37"/>
      <c r="C145" s="37"/>
      <c r="D145" s="37"/>
      <c r="E145" s="37"/>
      <c r="F145" s="37"/>
      <c r="G145" s="37"/>
    </row>
    <row r="146" spans="1:7" s="2" customFormat="1" ht="12.75" customHeight="1">
      <c r="A146" s="37"/>
      <c r="B146" s="37"/>
      <c r="C146" s="37"/>
      <c r="D146" s="37"/>
      <c r="E146" s="37"/>
      <c r="F146" s="37"/>
      <c r="G146" s="37"/>
    </row>
    <row r="147" spans="1:7" s="2" customFormat="1" ht="12.75" customHeight="1">
      <c r="A147" s="37"/>
      <c r="B147" s="37"/>
      <c r="C147" s="37"/>
      <c r="D147" s="37"/>
      <c r="E147" s="37"/>
      <c r="F147" s="37"/>
      <c r="G147" s="37"/>
    </row>
    <row r="148" spans="1:7" s="2" customFormat="1" ht="12.75" customHeight="1">
      <c r="A148" s="37"/>
      <c r="B148" s="37"/>
      <c r="C148" s="37"/>
      <c r="D148" s="37"/>
      <c r="E148" s="37"/>
      <c r="F148" s="37"/>
      <c r="G148" s="37"/>
    </row>
    <row r="149" spans="1:7" s="2" customFormat="1" ht="12.75" customHeight="1">
      <c r="A149" s="37"/>
      <c r="B149" s="37"/>
      <c r="C149" s="37"/>
      <c r="D149" s="37"/>
      <c r="E149" s="37"/>
      <c r="F149" s="37"/>
      <c r="G149" s="37"/>
    </row>
    <row r="150" spans="1:7" s="2" customFormat="1" ht="12.75" customHeight="1">
      <c r="A150" s="37"/>
      <c r="B150" s="37"/>
      <c r="C150" s="37"/>
      <c r="D150" s="37"/>
      <c r="E150" s="37"/>
      <c r="F150" s="37"/>
      <c r="G150" s="37"/>
    </row>
    <row r="151" spans="1:7" s="2" customFormat="1" ht="12.75" customHeight="1">
      <c r="A151" s="37"/>
      <c r="B151" s="37"/>
      <c r="C151" s="37"/>
      <c r="D151" s="37"/>
      <c r="E151" s="37"/>
      <c r="F151" s="37"/>
      <c r="G151" s="37"/>
    </row>
    <row r="152" spans="1:7" s="2" customFormat="1" ht="12.75" customHeight="1">
      <c r="A152" s="37"/>
      <c r="B152" s="37"/>
      <c r="C152" s="37"/>
      <c r="D152" s="37"/>
      <c r="E152" s="37"/>
      <c r="F152" s="37"/>
      <c r="G152" s="37"/>
    </row>
    <row r="153" spans="1:7" s="2" customFormat="1" ht="12.75" customHeight="1">
      <c r="A153" s="37"/>
      <c r="B153" s="37"/>
      <c r="C153" s="37"/>
      <c r="D153" s="37"/>
      <c r="E153" s="37"/>
      <c r="F153" s="37"/>
      <c r="G153" s="37"/>
    </row>
    <row r="154" spans="1:7" s="2" customFormat="1" ht="12.75" customHeight="1">
      <c r="A154" s="37"/>
      <c r="B154" s="37"/>
      <c r="C154" s="37"/>
      <c r="D154" s="37"/>
      <c r="E154" s="37"/>
      <c r="F154" s="37"/>
      <c r="G154" s="37"/>
    </row>
    <row r="155" spans="1:7" s="2" customFormat="1" ht="12.75" customHeight="1">
      <c r="A155" s="37"/>
      <c r="B155" s="37"/>
      <c r="C155" s="37"/>
      <c r="D155" s="37"/>
      <c r="E155" s="37"/>
      <c r="F155" s="37"/>
      <c r="G155" s="37"/>
    </row>
    <row r="156" spans="1:7" s="2" customFormat="1" ht="12.75" customHeight="1">
      <c r="A156" s="37"/>
      <c r="B156" s="37"/>
      <c r="C156" s="37"/>
      <c r="D156" s="37"/>
      <c r="E156" s="37"/>
      <c r="F156" s="37"/>
      <c r="G156" s="37"/>
    </row>
    <row r="157" spans="1:7" s="2" customFormat="1" ht="12.75" customHeight="1">
      <c r="A157" s="37"/>
      <c r="B157" s="37"/>
      <c r="C157" s="37"/>
      <c r="D157" s="37"/>
      <c r="E157" s="37"/>
      <c r="F157" s="37"/>
      <c r="G157" s="37"/>
    </row>
    <row r="158" spans="1:7" s="2" customFormat="1" ht="12.75" customHeight="1">
      <c r="A158" s="37"/>
      <c r="B158" s="37"/>
      <c r="C158" s="37"/>
      <c r="D158" s="37"/>
      <c r="E158" s="37"/>
      <c r="F158" s="37"/>
      <c r="G158" s="37"/>
    </row>
    <row r="159" spans="1:7" s="2" customFormat="1" ht="12.75" customHeight="1">
      <c r="A159" s="37"/>
      <c r="B159" s="37"/>
      <c r="C159" s="37"/>
      <c r="D159" s="37"/>
      <c r="E159" s="37"/>
      <c r="F159" s="37"/>
      <c r="G159" s="37"/>
    </row>
    <row r="160" spans="1:7" s="2" customFormat="1" ht="12.75" customHeight="1">
      <c r="A160" s="37"/>
      <c r="B160" s="37"/>
      <c r="C160" s="37"/>
      <c r="D160" s="37"/>
      <c r="E160" s="37"/>
      <c r="F160" s="37"/>
      <c r="G160" s="37"/>
    </row>
    <row r="161" spans="1:7" s="2" customFormat="1" ht="12.75" customHeight="1">
      <c r="A161" s="37"/>
      <c r="B161" s="37"/>
      <c r="C161" s="37"/>
      <c r="D161" s="37"/>
      <c r="E161" s="37"/>
      <c r="F161" s="37"/>
      <c r="G161" s="37"/>
    </row>
    <row r="162" spans="1:7" s="2" customFormat="1" ht="12.75" customHeight="1">
      <c r="A162" s="37"/>
      <c r="B162" s="37"/>
      <c r="C162" s="37"/>
      <c r="D162" s="37"/>
      <c r="E162" s="37"/>
      <c r="F162" s="37"/>
      <c r="G162" s="37"/>
    </row>
    <row r="163" spans="1:7" s="2" customFormat="1" ht="12.75" customHeight="1">
      <c r="A163" s="37"/>
      <c r="B163" s="37"/>
      <c r="C163" s="37"/>
      <c r="D163" s="37"/>
      <c r="E163" s="37"/>
      <c r="F163" s="37"/>
      <c r="G163" s="37"/>
    </row>
    <row r="164" spans="1:7" s="2" customFormat="1" ht="12.75" customHeight="1">
      <c r="A164" s="37"/>
      <c r="B164" s="37"/>
      <c r="C164" s="37"/>
      <c r="D164" s="37"/>
      <c r="E164" s="37"/>
      <c r="F164" s="37"/>
      <c r="G164" s="37"/>
    </row>
    <row r="165" spans="1:7" s="2" customFormat="1" ht="12.75" customHeight="1">
      <c r="A165" s="37"/>
      <c r="B165" s="37"/>
      <c r="C165" s="37"/>
      <c r="D165" s="37"/>
      <c r="E165" s="37"/>
      <c r="F165" s="37"/>
      <c r="G165" s="37"/>
    </row>
    <row r="166" spans="1:7" s="2" customFormat="1" ht="12.75" customHeight="1">
      <c r="A166" s="37"/>
      <c r="B166" s="37"/>
      <c r="C166" s="37"/>
      <c r="D166" s="37"/>
      <c r="E166" s="37"/>
      <c r="F166" s="37"/>
      <c r="G166" s="37"/>
    </row>
    <row r="167" spans="1:7" s="2" customFormat="1" ht="12.75" customHeight="1">
      <c r="A167" s="37"/>
      <c r="B167" s="37"/>
      <c r="C167" s="37"/>
      <c r="D167" s="37"/>
      <c r="E167" s="37"/>
      <c r="F167" s="37"/>
      <c r="G167" s="37"/>
    </row>
    <row r="168" spans="1:7" s="2" customFormat="1" ht="12.75" customHeight="1">
      <c r="A168" s="37"/>
      <c r="B168" s="37"/>
      <c r="C168" s="37"/>
      <c r="D168" s="37"/>
      <c r="E168" s="37"/>
      <c r="F168" s="37"/>
      <c r="G168" s="37"/>
    </row>
    <row r="169" spans="1:7" s="2" customFormat="1" ht="12.75" customHeight="1">
      <c r="A169" s="37"/>
      <c r="B169" s="37"/>
      <c r="C169" s="37"/>
      <c r="D169" s="37"/>
      <c r="E169" s="37"/>
      <c r="F169" s="37"/>
      <c r="G169" s="37"/>
    </row>
    <row r="170" spans="1:7" s="2" customFormat="1" ht="12.75" customHeight="1">
      <c r="A170" s="37"/>
      <c r="B170" s="37"/>
      <c r="C170" s="37"/>
      <c r="D170" s="37"/>
      <c r="E170" s="37"/>
      <c r="F170" s="37"/>
      <c r="G170" s="37"/>
    </row>
    <row r="171" spans="1:8" s="2" customFormat="1" ht="12.75" customHeight="1">
      <c r="A171" s="37"/>
      <c r="B171" s="37"/>
      <c r="C171" s="37"/>
      <c r="D171" s="42"/>
      <c r="E171" s="37"/>
      <c r="F171" s="37"/>
      <c r="G171" s="37"/>
      <c r="H171" s="1"/>
    </row>
  </sheetData>
  <sheetProtection/>
  <mergeCells count="3">
    <mergeCell ref="A6:F6"/>
    <mergeCell ref="A5:N5"/>
    <mergeCell ref="A4:N4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166"/>
  <sheetViews>
    <sheetView zoomScale="75" zoomScaleNormal="75" zoomScalePageLayoutView="0" workbookViewId="0" topLeftCell="A7">
      <selection activeCell="M19" sqref="M19"/>
    </sheetView>
  </sheetViews>
  <sheetFormatPr defaultColWidth="9.140625" defaultRowHeight="12.75"/>
  <cols>
    <col min="1" max="1" width="6.7109375" style="26" customWidth="1"/>
    <col min="2" max="2" width="34.57421875" style="42" customWidth="1"/>
    <col min="3" max="3" width="15.140625" style="42" customWidth="1"/>
    <col min="4" max="4" width="14.28125" style="42" customWidth="1"/>
    <col min="5" max="5" width="17.421875" style="42" customWidth="1"/>
    <col min="6" max="6" width="14.57421875" style="42" customWidth="1"/>
    <col min="7" max="7" width="14.7109375" style="42" customWidth="1"/>
    <col min="8" max="8" width="13.421875" style="26" customWidth="1"/>
    <col min="9" max="9" width="15.421875" style="26" customWidth="1"/>
    <col min="10" max="10" width="15.00390625" style="26" customWidth="1"/>
    <col min="11" max="11" width="15.28125" style="26" customWidth="1"/>
    <col min="12" max="12" width="10.421875" style="26" customWidth="1"/>
    <col min="13" max="13" width="9.140625" style="26" customWidth="1"/>
    <col min="14" max="14" width="11.28125" style="26" customWidth="1"/>
    <col min="15" max="16384" width="9.140625" style="26" customWidth="1"/>
  </cols>
  <sheetData>
    <row r="4" spans="1:14" ht="15.75" customHeight="1">
      <c r="A4" s="62" t="s">
        <v>36</v>
      </c>
      <c r="B4" s="62"/>
      <c r="C4" s="63"/>
      <c r="D4" s="62"/>
      <c r="E4" s="63"/>
      <c r="F4" s="63"/>
      <c r="G4" s="63"/>
      <c r="H4" s="62"/>
      <c r="I4" s="62"/>
      <c r="J4" s="62"/>
      <c r="K4" s="63"/>
      <c r="L4" s="63"/>
      <c r="M4" s="63"/>
      <c r="N4" s="63"/>
    </row>
    <row r="5" spans="1:14" ht="19.5" customHeight="1">
      <c r="A5" s="61" t="s">
        <v>155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2.75">
      <c r="A6" s="56"/>
      <c r="B6" s="56"/>
      <c r="C6" s="56"/>
      <c r="D6" s="56"/>
      <c r="E6" s="56"/>
      <c r="F6" s="56"/>
      <c r="G6" s="43"/>
      <c r="H6" s="27"/>
      <c r="N6" s="32" t="s">
        <v>88</v>
      </c>
    </row>
    <row r="7" spans="1:14" ht="54.75" customHeight="1">
      <c r="A7" s="20" t="s">
        <v>1</v>
      </c>
      <c r="B7" s="38" t="s">
        <v>2</v>
      </c>
      <c r="C7" s="38" t="s">
        <v>138</v>
      </c>
      <c r="D7" s="38" t="s">
        <v>85</v>
      </c>
      <c r="E7" s="38" t="s">
        <v>137</v>
      </c>
      <c r="F7" s="38" t="s">
        <v>144</v>
      </c>
      <c r="G7" s="38" t="s">
        <v>148</v>
      </c>
      <c r="H7" s="20" t="s">
        <v>66</v>
      </c>
      <c r="I7" s="20" t="s">
        <v>86</v>
      </c>
      <c r="J7" s="20" t="s">
        <v>87</v>
      </c>
      <c r="K7" s="20" t="s">
        <v>146</v>
      </c>
      <c r="L7" s="20" t="s">
        <v>139</v>
      </c>
      <c r="M7" s="20" t="s">
        <v>140</v>
      </c>
      <c r="N7" s="20" t="s">
        <v>147</v>
      </c>
    </row>
    <row r="8" spans="1:14" ht="12.75">
      <c r="A8" s="21" t="s">
        <v>67</v>
      </c>
      <c r="B8" s="39" t="s">
        <v>68</v>
      </c>
      <c r="C8" s="39" t="s">
        <v>69</v>
      </c>
      <c r="D8" s="39" t="s">
        <v>70</v>
      </c>
      <c r="E8" s="39" t="s">
        <v>71</v>
      </c>
      <c r="F8" s="39" t="s">
        <v>72</v>
      </c>
      <c r="G8" s="39" t="s">
        <v>73</v>
      </c>
      <c r="H8" s="21" t="s">
        <v>74</v>
      </c>
      <c r="I8" s="21" t="s">
        <v>75</v>
      </c>
      <c r="J8" s="21" t="s">
        <v>76</v>
      </c>
      <c r="K8" s="21" t="s">
        <v>77</v>
      </c>
      <c r="L8" s="21" t="s">
        <v>78</v>
      </c>
      <c r="M8" s="21" t="s">
        <v>79</v>
      </c>
      <c r="N8" s="21" t="s">
        <v>80</v>
      </c>
    </row>
    <row r="9" spans="1:14" s="19" customFormat="1" ht="47.25">
      <c r="A9" s="22" t="s">
        <v>3</v>
      </c>
      <c r="B9" s="34" t="s">
        <v>115</v>
      </c>
      <c r="C9" s="35">
        <v>460100</v>
      </c>
      <c r="D9" s="35">
        <f>E9-C9</f>
        <v>0</v>
      </c>
      <c r="E9" s="35">
        <v>460100</v>
      </c>
      <c r="F9" s="35">
        <v>298533.9</v>
      </c>
      <c r="G9" s="35">
        <v>298533.88</v>
      </c>
      <c r="H9" s="28">
        <f>G9/G35*100</f>
        <v>3.5304999966934147</v>
      </c>
      <c r="I9" s="18">
        <f>G9-C9</f>
        <v>-161566.12</v>
      </c>
      <c r="J9" s="18">
        <f>G9-E9</f>
        <v>-161566.12</v>
      </c>
      <c r="K9" s="18">
        <f>G9-F9</f>
        <v>-0.02000000001862645</v>
      </c>
      <c r="L9" s="28">
        <f>G9/C9*100</f>
        <v>64.88456422516845</v>
      </c>
      <c r="M9" s="28">
        <f>G9/E9*100</f>
        <v>64.88456422516845</v>
      </c>
      <c r="N9" s="28">
        <f>G9/F9*100</f>
        <v>99.99999330059333</v>
      </c>
    </row>
    <row r="10" spans="1:14" s="19" customFormat="1" ht="94.5">
      <c r="A10" s="22" t="s">
        <v>4</v>
      </c>
      <c r="B10" s="34" t="s">
        <v>116</v>
      </c>
      <c r="C10" s="35">
        <v>2358647</v>
      </c>
      <c r="D10" s="35">
        <f>E10-C10</f>
        <v>1056615.8199999998</v>
      </c>
      <c r="E10" s="35">
        <v>3415262.82</v>
      </c>
      <c r="F10" s="35">
        <v>2486496.2</v>
      </c>
      <c r="G10" s="35">
        <v>2313763.14</v>
      </c>
      <c r="H10" s="28">
        <f>G10/G35*100</f>
        <v>27.362859981317182</v>
      </c>
      <c r="I10" s="18">
        <f aca="true" t="shared" si="0" ref="I10:I35">G10-C10</f>
        <v>-44883.85999999987</v>
      </c>
      <c r="J10" s="18">
        <f aca="true" t="shared" si="1" ref="J10:J35">G10-E10</f>
        <v>-1101499.6799999997</v>
      </c>
      <c r="K10" s="18">
        <f aca="true" t="shared" si="2" ref="K10:K35">G10-F10</f>
        <v>-172733.06000000006</v>
      </c>
      <c r="L10" s="28">
        <f aca="true" t="shared" si="3" ref="L10:L35">G10/C10*100</f>
        <v>98.0970505548308</v>
      </c>
      <c r="M10" s="28">
        <f aca="true" t="shared" si="4" ref="M10:M35">G10/E10*100</f>
        <v>67.74773310125516</v>
      </c>
      <c r="N10" s="28">
        <f aca="true" t="shared" si="5" ref="N10:N35">G10/F10*100</f>
        <v>93.05315407278724</v>
      </c>
    </row>
    <row r="11" spans="1:14" s="19" customFormat="1" ht="31.5" hidden="1">
      <c r="A11" s="22" t="s">
        <v>5</v>
      </c>
      <c r="B11" s="34" t="s">
        <v>6</v>
      </c>
      <c r="C11" s="35">
        <v>0</v>
      </c>
      <c r="D11" s="35">
        <f>E11-C11</f>
        <v>0</v>
      </c>
      <c r="E11" s="35">
        <v>0</v>
      </c>
      <c r="F11" s="35">
        <v>0</v>
      </c>
      <c r="G11" s="35">
        <v>0</v>
      </c>
      <c r="H11" s="28">
        <f>G11/G35*100</f>
        <v>0</v>
      </c>
      <c r="I11" s="18">
        <f t="shared" si="0"/>
        <v>0</v>
      </c>
      <c r="J11" s="18">
        <f t="shared" si="1"/>
        <v>0</v>
      </c>
      <c r="K11" s="18">
        <f t="shared" si="2"/>
        <v>0</v>
      </c>
      <c r="L11" s="28" t="e">
        <f t="shared" si="3"/>
        <v>#DIV/0!</v>
      </c>
      <c r="M11" s="28" t="e">
        <f t="shared" si="4"/>
        <v>#DIV/0!</v>
      </c>
      <c r="N11" s="28" t="e">
        <f t="shared" si="5"/>
        <v>#DIV/0!</v>
      </c>
    </row>
    <row r="12" spans="1:14" s="19" customFormat="1" ht="15.75">
      <c r="A12" s="22" t="s">
        <v>93</v>
      </c>
      <c r="B12" s="34" t="s">
        <v>7</v>
      </c>
      <c r="C12" s="35">
        <v>1000</v>
      </c>
      <c r="D12" s="35">
        <f>E12-C12</f>
        <v>0</v>
      </c>
      <c r="E12" s="35">
        <v>1000</v>
      </c>
      <c r="F12" s="35">
        <v>0</v>
      </c>
      <c r="G12" s="35">
        <v>0</v>
      </c>
      <c r="H12" s="28">
        <f>G12/G35*100</f>
        <v>0</v>
      </c>
      <c r="I12" s="18">
        <f t="shared" si="0"/>
        <v>-1000</v>
      </c>
      <c r="J12" s="18">
        <f t="shared" si="1"/>
        <v>-1000</v>
      </c>
      <c r="K12" s="18">
        <f t="shared" si="2"/>
        <v>0</v>
      </c>
      <c r="L12" s="28">
        <f t="shared" si="3"/>
        <v>0</v>
      </c>
      <c r="M12" s="28">
        <f t="shared" si="4"/>
        <v>0</v>
      </c>
      <c r="N12" s="28">
        <v>0</v>
      </c>
    </row>
    <row r="13" spans="1:14" s="19" customFormat="1" ht="31.5">
      <c r="A13" s="22" t="s">
        <v>98</v>
      </c>
      <c r="B13" s="34" t="s">
        <v>8</v>
      </c>
      <c r="C13" s="35">
        <v>56000</v>
      </c>
      <c r="D13" s="35">
        <f>E13-C13</f>
        <v>0</v>
      </c>
      <c r="E13" s="35">
        <v>56000</v>
      </c>
      <c r="F13" s="35">
        <v>31000</v>
      </c>
      <c r="G13" s="35">
        <v>28900</v>
      </c>
      <c r="H13" s="28">
        <f>G13/G35*100</f>
        <v>0.3417751107661204</v>
      </c>
      <c r="I13" s="18">
        <f t="shared" si="0"/>
        <v>-27100</v>
      </c>
      <c r="J13" s="18">
        <f t="shared" si="1"/>
        <v>-27100</v>
      </c>
      <c r="K13" s="18">
        <f t="shared" si="2"/>
        <v>-2100</v>
      </c>
      <c r="L13" s="28">
        <f t="shared" si="3"/>
        <v>51.60714285714286</v>
      </c>
      <c r="M13" s="28">
        <f t="shared" si="4"/>
        <v>51.60714285714286</v>
      </c>
      <c r="N13" s="28">
        <f t="shared" si="5"/>
        <v>93.2258064516129</v>
      </c>
    </row>
    <row r="14" spans="1:14" s="31" customFormat="1" ht="31.5">
      <c r="A14" s="24" t="s">
        <v>37</v>
      </c>
      <c r="B14" s="47" t="s">
        <v>38</v>
      </c>
      <c r="C14" s="40">
        <f>SUM(C9:C13)</f>
        <v>2875747</v>
      </c>
      <c r="D14" s="40">
        <f>SUM(D9:D13)</f>
        <v>1056615.8199999998</v>
      </c>
      <c r="E14" s="40">
        <f>SUM(E9:E13)</f>
        <v>3932362.82</v>
      </c>
      <c r="F14" s="40">
        <f>SUM(F9:F13)</f>
        <v>2816030.1</v>
      </c>
      <c r="G14" s="40">
        <f>SUM(G9:G13)</f>
        <v>2641197.02</v>
      </c>
      <c r="H14" s="30">
        <f>G14/G35*100</f>
        <v>31.235135088776715</v>
      </c>
      <c r="I14" s="29">
        <f t="shared" si="0"/>
        <v>-234549.97999999998</v>
      </c>
      <c r="J14" s="29">
        <f t="shared" si="1"/>
        <v>-1291165.7999999998</v>
      </c>
      <c r="K14" s="29">
        <f t="shared" si="2"/>
        <v>-174833.08000000007</v>
      </c>
      <c r="L14" s="30">
        <f t="shared" si="3"/>
        <v>91.84385900428654</v>
      </c>
      <c r="M14" s="30">
        <f t="shared" si="4"/>
        <v>67.16564927749978</v>
      </c>
      <c r="N14" s="30">
        <f t="shared" si="5"/>
        <v>93.79150528256072</v>
      </c>
    </row>
    <row r="15" spans="1:14" s="31" customFormat="1" ht="31.5">
      <c r="A15" s="22" t="s">
        <v>63</v>
      </c>
      <c r="B15" s="34" t="s">
        <v>60</v>
      </c>
      <c r="C15" s="35">
        <v>220800</v>
      </c>
      <c r="D15" s="35">
        <f>E15-C15</f>
        <v>0</v>
      </c>
      <c r="E15" s="35">
        <v>220800</v>
      </c>
      <c r="F15" s="35">
        <v>110400</v>
      </c>
      <c r="G15" s="35">
        <v>110400</v>
      </c>
      <c r="H15" s="28">
        <f>G15/G35*100</f>
        <v>1.3056045753833803</v>
      </c>
      <c r="I15" s="18">
        <f t="shared" si="0"/>
        <v>-110400</v>
      </c>
      <c r="J15" s="18">
        <f t="shared" si="1"/>
        <v>-110400</v>
      </c>
      <c r="K15" s="18">
        <f t="shared" si="2"/>
        <v>0</v>
      </c>
      <c r="L15" s="28">
        <f t="shared" si="3"/>
        <v>50</v>
      </c>
      <c r="M15" s="28">
        <f t="shared" si="4"/>
        <v>50</v>
      </c>
      <c r="N15" s="28">
        <f t="shared" si="5"/>
        <v>100</v>
      </c>
    </row>
    <row r="16" spans="1:14" s="31" customFormat="1" ht="15.75">
      <c r="A16" s="24" t="s">
        <v>39</v>
      </c>
      <c r="B16" s="47" t="s">
        <v>40</v>
      </c>
      <c r="C16" s="40">
        <f>C15</f>
        <v>220800</v>
      </c>
      <c r="D16" s="40">
        <f>D15</f>
        <v>0</v>
      </c>
      <c r="E16" s="40">
        <f>E15</f>
        <v>220800</v>
      </c>
      <c r="F16" s="40">
        <f>F15</f>
        <v>110400</v>
      </c>
      <c r="G16" s="40">
        <f>G15</f>
        <v>110400</v>
      </c>
      <c r="H16" s="30">
        <f>G16/G35*100</f>
        <v>1.3056045753833803</v>
      </c>
      <c r="I16" s="29">
        <f t="shared" si="0"/>
        <v>-110400</v>
      </c>
      <c r="J16" s="29">
        <f t="shared" si="1"/>
        <v>-110400</v>
      </c>
      <c r="K16" s="29">
        <f t="shared" si="2"/>
        <v>0</v>
      </c>
      <c r="L16" s="30">
        <f t="shared" si="3"/>
        <v>50</v>
      </c>
      <c r="M16" s="30">
        <f t="shared" si="4"/>
        <v>50</v>
      </c>
      <c r="N16" s="30">
        <f t="shared" si="5"/>
        <v>100</v>
      </c>
    </row>
    <row r="17" spans="1:14" s="19" customFormat="1" ht="31.5">
      <c r="A17" s="22" t="s">
        <v>9</v>
      </c>
      <c r="B17" s="34" t="s">
        <v>117</v>
      </c>
      <c r="C17" s="35">
        <v>1829065</v>
      </c>
      <c r="D17" s="35">
        <f>E17-C17</f>
        <v>-1000</v>
      </c>
      <c r="E17" s="35">
        <v>1828065</v>
      </c>
      <c r="F17" s="35">
        <v>1085205.86</v>
      </c>
      <c r="G17" s="35">
        <v>1056317.12</v>
      </c>
      <c r="H17" s="28">
        <f>G17/G35*100</f>
        <v>12.492141892461914</v>
      </c>
      <c r="I17" s="18">
        <f t="shared" si="0"/>
        <v>-772747.8799999999</v>
      </c>
      <c r="J17" s="18">
        <f t="shared" si="1"/>
        <v>-771747.8799999999</v>
      </c>
      <c r="K17" s="18">
        <f t="shared" si="2"/>
        <v>-28888.73999999999</v>
      </c>
      <c r="L17" s="28">
        <f>G17/C17*100</f>
        <v>57.75175403826546</v>
      </c>
      <c r="M17" s="28">
        <f t="shared" si="4"/>
        <v>57.78334577818624</v>
      </c>
      <c r="N17" s="28">
        <f t="shared" si="5"/>
        <v>97.33794839626097</v>
      </c>
    </row>
    <row r="18" spans="1:14" s="19" customFormat="1" ht="63">
      <c r="A18" s="22" t="s">
        <v>89</v>
      </c>
      <c r="B18" s="34" t="s">
        <v>62</v>
      </c>
      <c r="C18" s="35">
        <v>2000</v>
      </c>
      <c r="D18" s="35">
        <f>E18-C18</f>
        <v>1000</v>
      </c>
      <c r="E18" s="35">
        <v>3000</v>
      </c>
      <c r="F18" s="35">
        <v>2000</v>
      </c>
      <c r="G18" s="35">
        <v>0</v>
      </c>
      <c r="H18" s="28">
        <f>G18/G35*100</f>
        <v>0</v>
      </c>
      <c r="I18" s="18">
        <f t="shared" si="0"/>
        <v>-2000</v>
      </c>
      <c r="J18" s="18">
        <f t="shared" si="1"/>
        <v>-3000</v>
      </c>
      <c r="K18" s="18">
        <f t="shared" si="2"/>
        <v>-2000</v>
      </c>
      <c r="L18" s="28">
        <f t="shared" si="3"/>
        <v>0</v>
      </c>
      <c r="M18" s="28">
        <f t="shared" si="4"/>
        <v>0</v>
      </c>
      <c r="N18" s="28">
        <f t="shared" si="5"/>
        <v>0</v>
      </c>
    </row>
    <row r="19" spans="1:14" s="31" customFormat="1" ht="47.25">
      <c r="A19" s="24" t="s">
        <v>41</v>
      </c>
      <c r="B19" s="47" t="s">
        <v>42</v>
      </c>
      <c r="C19" s="40">
        <f>SUM(C17:C18)</f>
        <v>1831065</v>
      </c>
      <c r="D19" s="40">
        <f>SUM(D17:D18)</f>
        <v>0</v>
      </c>
      <c r="E19" s="40">
        <f>SUM(E17:E18)</f>
        <v>1831065</v>
      </c>
      <c r="F19" s="40">
        <f>SUM(F17:F18)</f>
        <v>1087205.86</v>
      </c>
      <c r="G19" s="40">
        <f>SUM(G17:G18)</f>
        <v>1056317.12</v>
      </c>
      <c r="H19" s="30">
        <f>G19/G35*100</f>
        <v>12.492141892461914</v>
      </c>
      <c r="I19" s="18">
        <f t="shared" si="0"/>
        <v>-774747.8799999999</v>
      </c>
      <c r="J19" s="18">
        <f t="shared" si="1"/>
        <v>-774747.8799999999</v>
      </c>
      <c r="K19" s="18">
        <f t="shared" si="2"/>
        <v>-30888.73999999999</v>
      </c>
      <c r="L19" s="28">
        <f t="shared" si="3"/>
        <v>57.68867407765427</v>
      </c>
      <c r="M19" s="28">
        <f t="shared" si="4"/>
        <v>57.68867407765427</v>
      </c>
      <c r="N19" s="28">
        <f t="shared" si="5"/>
        <v>97.15888764617218</v>
      </c>
    </row>
    <row r="20" spans="1:14" s="19" customFormat="1" ht="15.75">
      <c r="A20" s="22" t="s">
        <v>97</v>
      </c>
      <c r="B20" s="34" t="s">
        <v>114</v>
      </c>
      <c r="C20" s="35">
        <v>4524388</v>
      </c>
      <c r="D20" s="35">
        <f>E20-C20</f>
        <v>0</v>
      </c>
      <c r="E20" s="35">
        <v>4524388</v>
      </c>
      <c r="F20" s="35">
        <v>2793444</v>
      </c>
      <c r="G20" s="35">
        <v>2793444</v>
      </c>
      <c r="H20" s="28">
        <f>G20/G35*100</f>
        <v>33.03562742280119</v>
      </c>
      <c r="I20" s="18">
        <f>G20-C20</f>
        <v>-1730944</v>
      </c>
      <c r="J20" s="18">
        <f>G20-E20</f>
        <v>-1730944</v>
      </c>
      <c r="K20" s="18">
        <f>G20-F20</f>
        <v>0</v>
      </c>
      <c r="L20" s="28">
        <f>G20/C20*100</f>
        <v>61.741919570116444</v>
      </c>
      <c r="M20" s="28">
        <f>G20/E20*100</f>
        <v>61.741919570116444</v>
      </c>
      <c r="N20" s="28">
        <f>G20/F20*100</f>
        <v>100</v>
      </c>
    </row>
    <row r="21" spans="1:14" s="19" customFormat="1" ht="15.75">
      <c r="A21" s="22" t="s">
        <v>90</v>
      </c>
      <c r="B21" s="34" t="s">
        <v>92</v>
      </c>
      <c r="C21" s="35">
        <v>1062400</v>
      </c>
      <c r="D21" s="35">
        <f>E21-C21</f>
        <v>412156.93999999994</v>
      </c>
      <c r="E21" s="35">
        <v>1474556.94</v>
      </c>
      <c r="F21" s="35">
        <v>491164.5</v>
      </c>
      <c r="G21" s="35">
        <v>380436.72</v>
      </c>
      <c r="H21" s="28">
        <f>G21/G35*100</f>
        <v>4.499093498875416</v>
      </c>
      <c r="I21" s="18">
        <f t="shared" si="0"/>
        <v>-681963.28</v>
      </c>
      <c r="J21" s="18">
        <f t="shared" si="1"/>
        <v>-1094120.22</v>
      </c>
      <c r="K21" s="18">
        <f t="shared" si="2"/>
        <v>-110727.78000000003</v>
      </c>
      <c r="L21" s="28">
        <f t="shared" si="3"/>
        <v>35.80917921686746</v>
      </c>
      <c r="M21" s="28">
        <f t="shared" si="4"/>
        <v>25.800069816225612</v>
      </c>
      <c r="N21" s="28">
        <f t="shared" si="5"/>
        <v>77.45607021680108</v>
      </c>
    </row>
    <row r="22" spans="1:14" s="19" customFormat="1" ht="32.25" customHeight="1" hidden="1">
      <c r="A22" s="22" t="s">
        <v>91</v>
      </c>
      <c r="B22" s="34" t="s">
        <v>14</v>
      </c>
      <c r="C22" s="35">
        <v>0</v>
      </c>
      <c r="D22" s="35">
        <f>E22-C22</f>
        <v>0</v>
      </c>
      <c r="E22" s="35">
        <v>0</v>
      </c>
      <c r="F22" s="35">
        <v>0</v>
      </c>
      <c r="G22" s="35">
        <v>0</v>
      </c>
      <c r="H22" s="28">
        <f>G22/G35*100</f>
        <v>0</v>
      </c>
      <c r="I22" s="18">
        <f t="shared" si="0"/>
        <v>0</v>
      </c>
      <c r="J22" s="18">
        <f t="shared" si="1"/>
        <v>0</v>
      </c>
      <c r="K22" s="18">
        <f t="shared" si="2"/>
        <v>0</v>
      </c>
      <c r="L22" s="28">
        <v>0</v>
      </c>
      <c r="M22" s="28" t="e">
        <f t="shared" si="4"/>
        <v>#DIV/0!</v>
      </c>
      <c r="N22" s="28" t="e">
        <f t="shared" si="5"/>
        <v>#DIV/0!</v>
      </c>
    </row>
    <row r="23" spans="1:14" s="31" customFormat="1" ht="15.75">
      <c r="A23" s="24" t="s">
        <v>43</v>
      </c>
      <c r="B23" s="47" t="s">
        <v>44</v>
      </c>
      <c r="C23" s="40">
        <f>SUM(C20:C22)</f>
        <v>5586788</v>
      </c>
      <c r="D23" s="40">
        <f>SUM(D20:D22)</f>
        <v>412156.93999999994</v>
      </c>
      <c r="E23" s="40">
        <f>SUM(E20:E22)</f>
        <v>5998944.9399999995</v>
      </c>
      <c r="F23" s="40">
        <f>SUM(F20:F22)</f>
        <v>3284608.5</v>
      </c>
      <c r="G23" s="40">
        <f>SUM(G20:G22)</f>
        <v>3173880.7199999997</v>
      </c>
      <c r="H23" s="30">
        <f>G23/G35*100</f>
        <v>37.53472092167661</v>
      </c>
      <c r="I23" s="29">
        <f t="shared" si="0"/>
        <v>-2412907.2800000003</v>
      </c>
      <c r="J23" s="29">
        <f t="shared" si="1"/>
        <v>-2825064.2199999997</v>
      </c>
      <c r="K23" s="29">
        <f t="shared" si="2"/>
        <v>-110727.78000000026</v>
      </c>
      <c r="L23" s="30">
        <f t="shared" si="3"/>
        <v>56.81047356728052</v>
      </c>
      <c r="M23" s="30">
        <f t="shared" si="4"/>
        <v>52.90731539869743</v>
      </c>
      <c r="N23" s="30">
        <f t="shared" si="5"/>
        <v>96.62888956172402</v>
      </c>
    </row>
    <row r="24" spans="1:14" s="19" customFormat="1" ht="15.75">
      <c r="A24" s="22" t="s">
        <v>15</v>
      </c>
      <c r="B24" s="34" t="s">
        <v>16</v>
      </c>
      <c r="C24" s="35">
        <v>71230</v>
      </c>
      <c r="D24" s="35">
        <f>E24-C24</f>
        <v>0</v>
      </c>
      <c r="E24" s="35">
        <v>71230</v>
      </c>
      <c r="F24" s="35">
        <v>28899.96</v>
      </c>
      <c r="G24" s="35">
        <v>0</v>
      </c>
      <c r="H24" s="28">
        <f>G24/G35*100</f>
        <v>0</v>
      </c>
      <c r="I24" s="18">
        <f>G24-C24</f>
        <v>-71230</v>
      </c>
      <c r="J24" s="18">
        <f>G24-E24</f>
        <v>-71230</v>
      </c>
      <c r="K24" s="18">
        <f>G24-F24</f>
        <v>-28899.96</v>
      </c>
      <c r="L24" s="28">
        <f t="shared" si="3"/>
        <v>0</v>
      </c>
      <c r="M24" s="28">
        <f t="shared" si="4"/>
        <v>0</v>
      </c>
      <c r="N24" s="28">
        <v>0</v>
      </c>
    </row>
    <row r="25" spans="1:14" s="37" customFormat="1" ht="15.75">
      <c r="A25" s="33" t="s">
        <v>17</v>
      </c>
      <c r="B25" s="34" t="s">
        <v>18</v>
      </c>
      <c r="C25" s="35">
        <v>54250</v>
      </c>
      <c r="D25" s="35">
        <f>E25-C25</f>
        <v>50500</v>
      </c>
      <c r="E25" s="35">
        <v>104750</v>
      </c>
      <c r="F25" s="35">
        <v>104750</v>
      </c>
      <c r="G25" s="35">
        <v>17730.45</v>
      </c>
      <c r="H25" s="36">
        <f>G25/G35*100</f>
        <v>0.20968257829353495</v>
      </c>
      <c r="I25" s="35">
        <f>G25-C25</f>
        <v>-36519.55</v>
      </c>
      <c r="J25" s="35">
        <f>G25-E25</f>
        <v>-87019.55</v>
      </c>
      <c r="K25" s="35">
        <f>G25-F25</f>
        <v>-87019.55</v>
      </c>
      <c r="L25" s="28">
        <f t="shared" si="3"/>
        <v>32.682857142857145</v>
      </c>
      <c r="M25" s="36">
        <f t="shared" si="4"/>
        <v>16.926443914081148</v>
      </c>
      <c r="N25" s="36">
        <f t="shared" si="5"/>
        <v>16.926443914081148</v>
      </c>
    </row>
    <row r="26" spans="1:14" s="19" customFormat="1" ht="15.75">
      <c r="A26" s="22" t="s">
        <v>82</v>
      </c>
      <c r="B26" s="34" t="s">
        <v>83</v>
      </c>
      <c r="C26" s="35">
        <v>440650</v>
      </c>
      <c r="D26" s="35">
        <f>E26-C26</f>
        <v>-34602.76000000001</v>
      </c>
      <c r="E26" s="35">
        <v>406047.24</v>
      </c>
      <c r="F26" s="35">
        <v>216213</v>
      </c>
      <c r="G26" s="35">
        <v>183097.98</v>
      </c>
      <c r="H26" s="28">
        <f>G26/G35*100</f>
        <v>2.165340221299408</v>
      </c>
      <c r="I26" s="18">
        <f t="shared" si="0"/>
        <v>-257552.02</v>
      </c>
      <c r="J26" s="18">
        <f t="shared" si="1"/>
        <v>-222949.25999999998</v>
      </c>
      <c r="K26" s="18">
        <f t="shared" si="2"/>
        <v>-33115.01999999999</v>
      </c>
      <c r="L26" s="28">
        <f t="shared" si="3"/>
        <v>41.55179394076932</v>
      </c>
      <c r="M26" s="28">
        <f t="shared" si="4"/>
        <v>45.09277787481082</v>
      </c>
      <c r="N26" s="28">
        <f t="shared" si="5"/>
        <v>84.68407542562197</v>
      </c>
    </row>
    <row r="27" spans="1:14" s="31" customFormat="1" ht="31.5">
      <c r="A27" s="24" t="s">
        <v>45</v>
      </c>
      <c r="B27" s="47" t="s">
        <v>46</v>
      </c>
      <c r="C27" s="40">
        <f>SUM(C24:C26)</f>
        <v>566130</v>
      </c>
      <c r="D27" s="40">
        <f>SUM(D24:D26)</f>
        <v>15897.23999999999</v>
      </c>
      <c r="E27" s="40">
        <f>SUM(E24:E26)</f>
        <v>582027.24</v>
      </c>
      <c r="F27" s="40">
        <f>SUM(F24:F26)</f>
        <v>349862.95999999996</v>
      </c>
      <c r="G27" s="40">
        <f>SUM(G24:G26)</f>
        <v>200828.43000000002</v>
      </c>
      <c r="H27" s="30">
        <f>G27/G35*100</f>
        <v>2.3750227995929434</v>
      </c>
      <c r="I27" s="29">
        <f t="shared" si="0"/>
        <v>-365301.56999999995</v>
      </c>
      <c r="J27" s="29">
        <f t="shared" si="1"/>
        <v>-381198.80999999994</v>
      </c>
      <c r="K27" s="29">
        <f t="shared" si="2"/>
        <v>-149034.52999999994</v>
      </c>
      <c r="L27" s="30">
        <f t="shared" si="3"/>
        <v>35.47390705315034</v>
      </c>
      <c r="M27" s="30">
        <f t="shared" si="4"/>
        <v>34.50498811705102</v>
      </c>
      <c r="N27" s="30">
        <f t="shared" si="5"/>
        <v>57.40202678214351</v>
      </c>
    </row>
    <row r="28" spans="1:14" s="19" customFormat="1" ht="15.75">
      <c r="A28" s="22" t="s">
        <v>27</v>
      </c>
      <c r="B28" s="34" t="s">
        <v>28</v>
      </c>
      <c r="C28" s="35">
        <v>3188070</v>
      </c>
      <c r="D28" s="35">
        <f>E28-C28</f>
        <v>-929960</v>
      </c>
      <c r="E28" s="35">
        <v>2258110</v>
      </c>
      <c r="F28" s="35">
        <v>1278099.82</v>
      </c>
      <c r="G28" s="35">
        <v>1198641.01</v>
      </c>
      <c r="H28" s="28">
        <f>G28/G35*100</f>
        <v>14.17528249001953</v>
      </c>
      <c r="I28" s="18">
        <f t="shared" si="0"/>
        <v>-1989428.99</v>
      </c>
      <c r="J28" s="18">
        <f t="shared" si="1"/>
        <v>-1059468.99</v>
      </c>
      <c r="K28" s="18">
        <f t="shared" si="2"/>
        <v>-79458.81000000006</v>
      </c>
      <c r="L28" s="28">
        <f t="shared" si="3"/>
        <v>37.59770048963793</v>
      </c>
      <c r="M28" s="28">
        <f t="shared" si="4"/>
        <v>53.081604084832</v>
      </c>
      <c r="N28" s="28">
        <f t="shared" si="5"/>
        <v>93.78305131128177</v>
      </c>
    </row>
    <row r="29" spans="1:14" s="31" customFormat="1" ht="15.75">
      <c r="A29" s="24" t="s">
        <v>51</v>
      </c>
      <c r="B29" s="47" t="s">
        <v>28</v>
      </c>
      <c r="C29" s="40">
        <f>SUM(C28:C28)</f>
        <v>3188070</v>
      </c>
      <c r="D29" s="40">
        <f>SUM(D28:D28)</f>
        <v>-929960</v>
      </c>
      <c r="E29" s="40">
        <f>SUM(E28:E28)</f>
        <v>2258110</v>
      </c>
      <c r="F29" s="40">
        <f>SUM(F28:F28)</f>
        <v>1278099.82</v>
      </c>
      <c r="G29" s="40">
        <f>SUM(G28:G28)</f>
        <v>1198641.01</v>
      </c>
      <c r="H29" s="30">
        <f>G29/G35*100</f>
        <v>14.17528249001953</v>
      </c>
      <c r="I29" s="29">
        <f t="shared" si="0"/>
        <v>-1989428.99</v>
      </c>
      <c r="J29" s="29">
        <f t="shared" si="1"/>
        <v>-1059468.99</v>
      </c>
      <c r="K29" s="29">
        <f t="shared" si="2"/>
        <v>-79458.81000000006</v>
      </c>
      <c r="L29" s="30">
        <f t="shared" si="3"/>
        <v>37.59770048963793</v>
      </c>
      <c r="M29" s="30">
        <f t="shared" si="4"/>
        <v>53.081604084832</v>
      </c>
      <c r="N29" s="30">
        <f t="shared" si="5"/>
        <v>93.78305131128177</v>
      </c>
    </row>
    <row r="30" spans="1:14" s="19" customFormat="1" ht="15.75">
      <c r="A30" s="22" t="s">
        <v>32</v>
      </c>
      <c r="B30" s="34" t="s">
        <v>33</v>
      </c>
      <c r="C30" s="35">
        <v>185000</v>
      </c>
      <c r="D30" s="35">
        <f>E30-C30</f>
        <v>0</v>
      </c>
      <c r="E30" s="35">
        <v>185000</v>
      </c>
      <c r="F30" s="35">
        <v>92500</v>
      </c>
      <c r="G30" s="35">
        <v>69488</v>
      </c>
      <c r="H30" s="28">
        <f>G30/G35*100</f>
        <v>0.8217740102739161</v>
      </c>
      <c r="I30" s="18">
        <f t="shared" si="0"/>
        <v>-115512</v>
      </c>
      <c r="J30" s="18">
        <f t="shared" si="1"/>
        <v>-115512</v>
      </c>
      <c r="K30" s="18">
        <f t="shared" si="2"/>
        <v>-23012</v>
      </c>
      <c r="L30" s="28">
        <f t="shared" si="3"/>
        <v>37.561081081081085</v>
      </c>
      <c r="M30" s="28">
        <f t="shared" si="4"/>
        <v>37.561081081081085</v>
      </c>
      <c r="N30" s="28">
        <f t="shared" si="5"/>
        <v>75.12216216216217</v>
      </c>
    </row>
    <row r="31" spans="1:14" s="31" customFormat="1" ht="31.5">
      <c r="A31" s="22" t="s">
        <v>34</v>
      </c>
      <c r="B31" s="34" t="s">
        <v>35</v>
      </c>
      <c r="C31" s="35">
        <v>25300</v>
      </c>
      <c r="D31" s="35">
        <f>E31-C31</f>
        <v>0</v>
      </c>
      <c r="E31" s="35">
        <v>25300</v>
      </c>
      <c r="F31" s="35">
        <v>10000</v>
      </c>
      <c r="G31" s="35">
        <v>5100.42</v>
      </c>
      <c r="H31" s="28">
        <f>G31/G35*100</f>
        <v>0.06031822181500816</v>
      </c>
      <c r="I31" s="18">
        <f t="shared" si="0"/>
        <v>-20199.58</v>
      </c>
      <c r="J31" s="18">
        <f t="shared" si="1"/>
        <v>-20199.58</v>
      </c>
      <c r="K31" s="18">
        <f t="shared" si="2"/>
        <v>-4899.58</v>
      </c>
      <c r="L31" s="28">
        <f t="shared" si="3"/>
        <v>20.1597628458498</v>
      </c>
      <c r="M31" s="28">
        <f t="shared" si="4"/>
        <v>20.1597628458498</v>
      </c>
      <c r="N31" s="28">
        <f t="shared" si="5"/>
        <v>51.0042</v>
      </c>
    </row>
    <row r="32" spans="1:14" s="31" customFormat="1" ht="15.75">
      <c r="A32" s="24" t="s">
        <v>53</v>
      </c>
      <c r="B32" s="47" t="s">
        <v>54</v>
      </c>
      <c r="C32" s="40">
        <f>SUM(C30:C31)</f>
        <v>210300</v>
      </c>
      <c r="D32" s="40">
        <f>SUM(D30:D31)</f>
        <v>0</v>
      </c>
      <c r="E32" s="40">
        <f>SUM(E30:E31)</f>
        <v>210300</v>
      </c>
      <c r="F32" s="40">
        <f>SUM(F30:F31)</f>
        <v>102500</v>
      </c>
      <c r="G32" s="40">
        <f>SUM(G30:G31)</f>
        <v>74588.42</v>
      </c>
      <c r="H32" s="30">
        <f>G32/G35*100</f>
        <v>0.8820922320889243</v>
      </c>
      <c r="I32" s="29">
        <f t="shared" si="0"/>
        <v>-135711.58000000002</v>
      </c>
      <c r="J32" s="29">
        <f t="shared" si="1"/>
        <v>-135711.58000000002</v>
      </c>
      <c r="K32" s="29">
        <f t="shared" si="2"/>
        <v>-27911.58</v>
      </c>
      <c r="L32" s="30">
        <f t="shared" si="3"/>
        <v>35.46762719923918</v>
      </c>
      <c r="M32" s="30">
        <f t="shared" si="4"/>
        <v>35.46762719923918</v>
      </c>
      <c r="N32" s="30">
        <f t="shared" si="5"/>
        <v>72.76919024390244</v>
      </c>
    </row>
    <row r="33" spans="1:14" s="19" customFormat="1" ht="15.75">
      <c r="A33" s="22" t="s">
        <v>56</v>
      </c>
      <c r="B33" s="34" t="s">
        <v>113</v>
      </c>
      <c r="C33" s="35">
        <v>5000</v>
      </c>
      <c r="D33" s="35">
        <f>E33-C33</f>
        <v>0</v>
      </c>
      <c r="E33" s="35">
        <v>5000</v>
      </c>
      <c r="F33" s="35">
        <v>2500</v>
      </c>
      <c r="G33" s="35">
        <v>0</v>
      </c>
      <c r="H33" s="28">
        <f>G33/G35*100</f>
        <v>0</v>
      </c>
      <c r="I33" s="18">
        <f t="shared" si="0"/>
        <v>-5000</v>
      </c>
      <c r="J33" s="18">
        <f t="shared" si="1"/>
        <v>-5000</v>
      </c>
      <c r="K33" s="18">
        <f t="shared" si="2"/>
        <v>-2500</v>
      </c>
      <c r="L33" s="28">
        <f t="shared" si="3"/>
        <v>0</v>
      </c>
      <c r="M33" s="28">
        <f t="shared" si="4"/>
        <v>0</v>
      </c>
      <c r="N33" s="28">
        <f t="shared" si="5"/>
        <v>0</v>
      </c>
    </row>
    <row r="34" spans="1:14" s="31" customFormat="1" ht="15.75">
      <c r="A34" s="24" t="s">
        <v>57</v>
      </c>
      <c r="B34" s="47" t="s">
        <v>84</v>
      </c>
      <c r="C34" s="40">
        <f>C33</f>
        <v>5000</v>
      </c>
      <c r="D34" s="40">
        <f>D33</f>
        <v>0</v>
      </c>
      <c r="E34" s="40">
        <f>E33</f>
        <v>5000</v>
      </c>
      <c r="F34" s="40">
        <f>F33</f>
        <v>2500</v>
      </c>
      <c r="G34" s="40">
        <f>G33</f>
        <v>0</v>
      </c>
      <c r="H34" s="30">
        <f>G34/G35*100</f>
        <v>0</v>
      </c>
      <c r="I34" s="29">
        <f t="shared" si="0"/>
        <v>-5000</v>
      </c>
      <c r="J34" s="29">
        <f t="shared" si="1"/>
        <v>-5000</v>
      </c>
      <c r="K34" s="29">
        <f t="shared" si="2"/>
        <v>-2500</v>
      </c>
      <c r="L34" s="30">
        <f t="shared" si="3"/>
        <v>0</v>
      </c>
      <c r="M34" s="30">
        <f t="shared" si="4"/>
        <v>0</v>
      </c>
      <c r="N34" s="30">
        <v>0</v>
      </c>
    </row>
    <row r="35" spans="1:14" s="31" customFormat="1" ht="15.75">
      <c r="A35" s="25" t="s">
        <v>0</v>
      </c>
      <c r="B35" s="48"/>
      <c r="C35" s="41">
        <f>C14+C16+C19+C23+C27+C32+C34+C29</f>
        <v>14483900</v>
      </c>
      <c r="D35" s="41">
        <f>D14+D16+D19+D23+D27+D32+D34+D29</f>
        <v>554709.9999999998</v>
      </c>
      <c r="E35" s="41">
        <f>E14+E16+E19+E23+E27+E32+E34+E29</f>
        <v>15038610</v>
      </c>
      <c r="F35" s="41">
        <f>F14+F16+F19+F23+F27+F32+F34+F29</f>
        <v>9031207.24</v>
      </c>
      <c r="G35" s="41">
        <f>G14+G16+G19+G23+G27+G32+G34+G29</f>
        <v>8455852.719999999</v>
      </c>
      <c r="H35" s="30">
        <f>G35/G35*100</f>
        <v>100</v>
      </c>
      <c r="I35" s="29">
        <f t="shared" si="0"/>
        <v>-6028047.280000001</v>
      </c>
      <c r="J35" s="29">
        <f t="shared" si="1"/>
        <v>-6582757.280000001</v>
      </c>
      <c r="K35" s="29">
        <f t="shared" si="2"/>
        <v>-575354.5200000014</v>
      </c>
      <c r="L35" s="30">
        <f t="shared" si="3"/>
        <v>58.381048750681785</v>
      </c>
      <c r="M35" s="30">
        <f t="shared" si="4"/>
        <v>56.227621568748695</v>
      </c>
      <c r="N35" s="30">
        <f t="shared" si="5"/>
        <v>93.62926234876213</v>
      </c>
    </row>
    <row r="36" spans="2:7" s="19" customFormat="1" ht="12.75" customHeight="1">
      <c r="B36" s="37"/>
      <c r="C36" s="37"/>
      <c r="D36" s="37"/>
      <c r="E36" s="37"/>
      <c r="F36" s="37"/>
      <c r="G36" s="37"/>
    </row>
    <row r="37" spans="2:7" s="19" customFormat="1" ht="12.75" customHeight="1">
      <c r="B37" s="37"/>
      <c r="C37" s="37"/>
      <c r="D37" s="44"/>
      <c r="E37" s="37"/>
      <c r="F37" s="37"/>
      <c r="G37" s="37"/>
    </row>
    <row r="38" spans="2:7" s="19" customFormat="1" ht="12.75" customHeight="1">
      <c r="B38" s="37"/>
      <c r="C38" s="37"/>
      <c r="D38" s="44"/>
      <c r="E38" s="37"/>
      <c r="F38" s="37"/>
      <c r="G38" s="37"/>
    </row>
    <row r="39" spans="2:7" s="19" customFormat="1" ht="12.75" customHeight="1">
      <c r="B39" s="37"/>
      <c r="C39" s="37"/>
      <c r="D39" s="37"/>
      <c r="E39" s="37"/>
      <c r="F39" s="37"/>
      <c r="G39" s="37"/>
    </row>
    <row r="40" spans="2:7" s="19" customFormat="1" ht="12.75" customHeight="1">
      <c r="B40" s="37"/>
      <c r="C40" s="37"/>
      <c r="D40" s="37"/>
      <c r="E40" s="37"/>
      <c r="F40" s="37"/>
      <c r="G40" s="37"/>
    </row>
    <row r="41" spans="2:7" s="19" customFormat="1" ht="12.75" customHeight="1">
      <c r="B41" s="37"/>
      <c r="C41" s="37"/>
      <c r="D41" s="37"/>
      <c r="E41" s="37"/>
      <c r="F41" s="37"/>
      <c r="G41" s="37"/>
    </row>
    <row r="42" spans="2:7" s="19" customFormat="1" ht="12.75" customHeight="1">
      <c r="B42" s="37"/>
      <c r="C42" s="37"/>
      <c r="D42" s="37"/>
      <c r="E42" s="37"/>
      <c r="F42" s="37"/>
      <c r="G42" s="37"/>
    </row>
    <row r="43" spans="2:7" s="19" customFormat="1" ht="12.75" customHeight="1">
      <c r="B43" s="37"/>
      <c r="C43" s="37"/>
      <c r="D43" s="37"/>
      <c r="E43" s="37"/>
      <c r="F43" s="37"/>
      <c r="G43" s="37"/>
    </row>
    <row r="44" spans="2:7" s="19" customFormat="1" ht="12.75" customHeight="1">
      <c r="B44" s="37"/>
      <c r="C44" s="37"/>
      <c r="D44" s="37"/>
      <c r="E44" s="37"/>
      <c r="F44" s="37"/>
      <c r="G44" s="37"/>
    </row>
    <row r="45" spans="2:7" s="19" customFormat="1" ht="12.75" customHeight="1">
      <c r="B45" s="37"/>
      <c r="C45" s="37"/>
      <c r="D45" s="37"/>
      <c r="E45" s="37"/>
      <c r="F45" s="37"/>
      <c r="G45" s="37"/>
    </row>
    <row r="46" spans="2:7" s="19" customFormat="1" ht="12.75" customHeight="1">
      <c r="B46" s="37"/>
      <c r="C46" s="37"/>
      <c r="D46" s="37"/>
      <c r="E46" s="37"/>
      <c r="F46" s="37"/>
      <c r="G46" s="37"/>
    </row>
    <row r="47" spans="2:7" s="19" customFormat="1" ht="12.75" customHeight="1">
      <c r="B47" s="37"/>
      <c r="C47" s="37"/>
      <c r="D47" s="37"/>
      <c r="E47" s="37"/>
      <c r="F47" s="37"/>
      <c r="G47" s="37"/>
    </row>
    <row r="48" spans="2:7" s="19" customFormat="1" ht="12.75" customHeight="1">
      <c r="B48" s="37"/>
      <c r="C48" s="37"/>
      <c r="D48" s="37"/>
      <c r="E48" s="37"/>
      <c r="F48" s="37"/>
      <c r="G48" s="37"/>
    </row>
    <row r="49" spans="2:7" s="19" customFormat="1" ht="12.75" customHeight="1">
      <c r="B49" s="37"/>
      <c r="C49" s="37"/>
      <c r="D49" s="37"/>
      <c r="E49" s="37"/>
      <c r="F49" s="37"/>
      <c r="G49" s="37"/>
    </row>
    <row r="50" spans="2:7" s="19" customFormat="1" ht="12.75" customHeight="1">
      <c r="B50" s="37"/>
      <c r="C50" s="37"/>
      <c r="D50" s="37"/>
      <c r="E50" s="37"/>
      <c r="F50" s="37"/>
      <c r="G50" s="37"/>
    </row>
    <row r="51" spans="2:7" s="19" customFormat="1" ht="12.75" customHeight="1">
      <c r="B51" s="37"/>
      <c r="C51" s="37"/>
      <c r="D51" s="37"/>
      <c r="E51" s="37"/>
      <c r="F51" s="37"/>
      <c r="G51" s="37"/>
    </row>
    <row r="52" spans="2:7" s="19" customFormat="1" ht="12.75" customHeight="1">
      <c r="B52" s="37"/>
      <c r="C52" s="37"/>
      <c r="D52" s="37"/>
      <c r="E52" s="37"/>
      <c r="F52" s="37"/>
      <c r="G52" s="37"/>
    </row>
    <row r="53" spans="2:7" s="19" customFormat="1" ht="12.75" customHeight="1">
      <c r="B53" s="37"/>
      <c r="C53" s="37"/>
      <c r="D53" s="37"/>
      <c r="E53" s="37"/>
      <c r="F53" s="37"/>
      <c r="G53" s="37"/>
    </row>
    <row r="54" spans="2:7" s="19" customFormat="1" ht="12.75" customHeight="1">
      <c r="B54" s="37"/>
      <c r="C54" s="37"/>
      <c r="D54" s="37"/>
      <c r="E54" s="37"/>
      <c r="F54" s="37"/>
      <c r="G54" s="37"/>
    </row>
    <row r="55" spans="2:7" s="19" customFormat="1" ht="12.75" customHeight="1">
      <c r="B55" s="37"/>
      <c r="C55" s="37"/>
      <c r="D55" s="37"/>
      <c r="E55" s="37"/>
      <c r="F55" s="37"/>
      <c r="G55" s="37"/>
    </row>
    <row r="56" spans="2:7" s="19" customFormat="1" ht="12.75" customHeight="1">
      <c r="B56" s="37"/>
      <c r="C56" s="37"/>
      <c r="D56" s="37"/>
      <c r="E56" s="37"/>
      <c r="F56" s="37"/>
      <c r="G56" s="37"/>
    </row>
    <row r="57" spans="2:7" s="19" customFormat="1" ht="12.75" customHeight="1">
      <c r="B57" s="37"/>
      <c r="C57" s="37"/>
      <c r="D57" s="37"/>
      <c r="E57" s="37"/>
      <c r="F57" s="37"/>
      <c r="G57" s="37"/>
    </row>
    <row r="58" spans="2:7" s="19" customFormat="1" ht="12.75" customHeight="1">
      <c r="B58" s="37"/>
      <c r="C58" s="37"/>
      <c r="D58" s="37"/>
      <c r="E58" s="37"/>
      <c r="F58" s="37"/>
      <c r="G58" s="37"/>
    </row>
    <row r="59" spans="2:7" s="19" customFormat="1" ht="12.75" customHeight="1">
      <c r="B59" s="37"/>
      <c r="C59" s="37"/>
      <c r="D59" s="37"/>
      <c r="E59" s="37"/>
      <c r="F59" s="37"/>
      <c r="G59" s="37"/>
    </row>
    <row r="60" spans="2:7" s="19" customFormat="1" ht="12.75" customHeight="1">
      <c r="B60" s="37"/>
      <c r="C60" s="37"/>
      <c r="D60" s="37"/>
      <c r="E60" s="37"/>
      <c r="F60" s="37"/>
      <c r="G60" s="37"/>
    </row>
    <row r="61" spans="2:7" s="19" customFormat="1" ht="12.75" customHeight="1">
      <c r="B61" s="37"/>
      <c r="C61" s="37"/>
      <c r="D61" s="37"/>
      <c r="E61" s="37"/>
      <c r="F61" s="37"/>
      <c r="G61" s="37"/>
    </row>
    <row r="62" spans="2:7" s="19" customFormat="1" ht="12.75" customHeight="1">
      <c r="B62" s="37"/>
      <c r="C62" s="37"/>
      <c r="D62" s="37"/>
      <c r="E62" s="37"/>
      <c r="F62" s="37"/>
      <c r="G62" s="37"/>
    </row>
    <row r="63" spans="2:7" s="19" customFormat="1" ht="12.75" customHeight="1">
      <c r="B63" s="37"/>
      <c r="C63" s="37"/>
      <c r="D63" s="37"/>
      <c r="E63" s="37"/>
      <c r="F63" s="37"/>
      <c r="G63" s="37"/>
    </row>
    <row r="64" spans="2:7" s="19" customFormat="1" ht="12.75" customHeight="1">
      <c r="B64" s="37"/>
      <c r="C64" s="37"/>
      <c r="D64" s="37"/>
      <c r="E64" s="37"/>
      <c r="F64" s="37"/>
      <c r="G64" s="37"/>
    </row>
    <row r="65" spans="2:7" s="19" customFormat="1" ht="12.75" customHeight="1">
      <c r="B65" s="37"/>
      <c r="C65" s="37"/>
      <c r="D65" s="37"/>
      <c r="E65" s="37"/>
      <c r="F65" s="37"/>
      <c r="G65" s="37"/>
    </row>
    <row r="66" spans="2:7" s="19" customFormat="1" ht="12.75" customHeight="1">
      <c r="B66" s="37"/>
      <c r="C66" s="37"/>
      <c r="D66" s="37"/>
      <c r="E66" s="37"/>
      <c r="F66" s="37"/>
      <c r="G66" s="37"/>
    </row>
    <row r="67" spans="2:7" s="19" customFormat="1" ht="12.75" customHeight="1">
      <c r="B67" s="37"/>
      <c r="C67" s="37"/>
      <c r="D67" s="37"/>
      <c r="E67" s="37"/>
      <c r="F67" s="37"/>
      <c r="G67" s="37"/>
    </row>
    <row r="68" spans="2:7" s="19" customFormat="1" ht="12.75" customHeight="1">
      <c r="B68" s="37"/>
      <c r="C68" s="37"/>
      <c r="D68" s="37"/>
      <c r="E68" s="37"/>
      <c r="F68" s="37"/>
      <c r="G68" s="37"/>
    </row>
    <row r="69" spans="2:7" s="19" customFormat="1" ht="12.75" customHeight="1">
      <c r="B69" s="37"/>
      <c r="C69" s="37"/>
      <c r="D69" s="37"/>
      <c r="E69" s="37"/>
      <c r="F69" s="37"/>
      <c r="G69" s="37"/>
    </row>
    <row r="70" spans="2:7" s="19" customFormat="1" ht="12.75" customHeight="1">
      <c r="B70" s="37"/>
      <c r="C70" s="37"/>
      <c r="D70" s="37"/>
      <c r="E70" s="37"/>
      <c r="F70" s="37"/>
      <c r="G70" s="37"/>
    </row>
    <row r="71" spans="2:7" s="19" customFormat="1" ht="12.75" customHeight="1">
      <c r="B71" s="37"/>
      <c r="C71" s="37"/>
      <c r="D71" s="37"/>
      <c r="E71" s="37"/>
      <c r="F71" s="37"/>
      <c r="G71" s="37"/>
    </row>
    <row r="72" spans="2:7" s="19" customFormat="1" ht="12.75" customHeight="1">
      <c r="B72" s="37"/>
      <c r="C72" s="37"/>
      <c r="D72" s="37"/>
      <c r="E72" s="37"/>
      <c r="F72" s="37"/>
      <c r="G72" s="37"/>
    </row>
    <row r="73" spans="2:7" s="19" customFormat="1" ht="12.75" customHeight="1">
      <c r="B73" s="37"/>
      <c r="C73" s="37"/>
      <c r="D73" s="37"/>
      <c r="E73" s="37"/>
      <c r="F73" s="37"/>
      <c r="G73" s="37"/>
    </row>
    <row r="74" spans="2:7" s="19" customFormat="1" ht="12.75" customHeight="1">
      <c r="B74" s="37"/>
      <c r="C74" s="37"/>
      <c r="D74" s="37"/>
      <c r="E74" s="37"/>
      <c r="F74" s="37"/>
      <c r="G74" s="37"/>
    </row>
    <row r="75" spans="2:7" s="19" customFormat="1" ht="12.75" customHeight="1">
      <c r="B75" s="37"/>
      <c r="C75" s="37"/>
      <c r="D75" s="37"/>
      <c r="E75" s="37"/>
      <c r="F75" s="37"/>
      <c r="G75" s="37"/>
    </row>
    <row r="76" spans="2:7" s="19" customFormat="1" ht="12.75" customHeight="1">
      <c r="B76" s="37"/>
      <c r="C76" s="37"/>
      <c r="D76" s="37"/>
      <c r="E76" s="37"/>
      <c r="F76" s="37"/>
      <c r="G76" s="37"/>
    </row>
    <row r="77" spans="2:7" s="19" customFormat="1" ht="12.75" customHeight="1">
      <c r="B77" s="37"/>
      <c r="C77" s="37"/>
      <c r="D77" s="37"/>
      <c r="E77" s="37"/>
      <c r="F77" s="37"/>
      <c r="G77" s="37"/>
    </row>
    <row r="78" spans="2:7" s="19" customFormat="1" ht="12.75" customHeight="1">
      <c r="B78" s="37"/>
      <c r="C78" s="37"/>
      <c r="D78" s="37"/>
      <c r="E78" s="37"/>
      <c r="F78" s="37"/>
      <c r="G78" s="37"/>
    </row>
    <row r="79" spans="2:7" s="19" customFormat="1" ht="12.75" customHeight="1">
      <c r="B79" s="37"/>
      <c r="C79" s="37"/>
      <c r="D79" s="37"/>
      <c r="E79" s="37"/>
      <c r="F79" s="37"/>
      <c r="G79" s="37"/>
    </row>
    <row r="80" spans="2:7" s="19" customFormat="1" ht="12.75" customHeight="1">
      <c r="B80" s="37"/>
      <c r="C80" s="37"/>
      <c r="D80" s="37"/>
      <c r="E80" s="37"/>
      <c r="F80" s="37"/>
      <c r="G80" s="37"/>
    </row>
    <row r="81" spans="2:7" s="19" customFormat="1" ht="12.75" customHeight="1">
      <c r="B81" s="37"/>
      <c r="C81" s="37"/>
      <c r="D81" s="37"/>
      <c r="E81" s="37"/>
      <c r="F81" s="37"/>
      <c r="G81" s="37"/>
    </row>
    <row r="82" spans="2:7" s="19" customFormat="1" ht="12.75" customHeight="1">
      <c r="B82" s="37"/>
      <c r="C82" s="37"/>
      <c r="D82" s="37"/>
      <c r="E82" s="37"/>
      <c r="F82" s="37"/>
      <c r="G82" s="37"/>
    </row>
    <row r="83" spans="2:7" s="19" customFormat="1" ht="12.75" customHeight="1">
      <c r="B83" s="37"/>
      <c r="C83" s="37"/>
      <c r="D83" s="37"/>
      <c r="E83" s="37"/>
      <c r="F83" s="37"/>
      <c r="G83" s="37"/>
    </row>
    <row r="84" spans="2:7" s="19" customFormat="1" ht="12.75" customHeight="1">
      <c r="B84" s="37"/>
      <c r="C84" s="37"/>
      <c r="D84" s="37"/>
      <c r="E84" s="37"/>
      <c r="F84" s="37"/>
      <c r="G84" s="37"/>
    </row>
    <row r="85" spans="2:7" s="19" customFormat="1" ht="12.75" customHeight="1">
      <c r="B85" s="37"/>
      <c r="C85" s="37"/>
      <c r="D85" s="37"/>
      <c r="E85" s="37"/>
      <c r="F85" s="37"/>
      <c r="G85" s="37"/>
    </row>
    <row r="86" spans="2:7" s="19" customFormat="1" ht="12.75" customHeight="1">
      <c r="B86" s="37"/>
      <c r="C86" s="37"/>
      <c r="D86" s="37"/>
      <c r="E86" s="37"/>
      <c r="F86" s="37"/>
      <c r="G86" s="37"/>
    </row>
    <row r="87" spans="2:7" s="19" customFormat="1" ht="12.75" customHeight="1">
      <c r="B87" s="37"/>
      <c r="C87" s="37"/>
      <c r="D87" s="37"/>
      <c r="E87" s="37"/>
      <c r="F87" s="37"/>
      <c r="G87" s="37"/>
    </row>
    <row r="88" spans="2:7" s="19" customFormat="1" ht="12.75" customHeight="1">
      <c r="B88" s="37"/>
      <c r="C88" s="37"/>
      <c r="D88" s="37"/>
      <c r="E88" s="37"/>
      <c r="F88" s="37"/>
      <c r="G88" s="37"/>
    </row>
    <row r="89" spans="2:7" s="19" customFormat="1" ht="12.75" customHeight="1">
      <c r="B89" s="37"/>
      <c r="C89" s="37"/>
      <c r="D89" s="37"/>
      <c r="E89" s="37"/>
      <c r="F89" s="37"/>
      <c r="G89" s="37"/>
    </row>
    <row r="90" spans="2:7" s="19" customFormat="1" ht="12.75" customHeight="1">
      <c r="B90" s="37"/>
      <c r="C90" s="37"/>
      <c r="D90" s="37"/>
      <c r="E90" s="37"/>
      <c r="F90" s="37"/>
      <c r="G90" s="37"/>
    </row>
    <row r="91" spans="2:7" s="19" customFormat="1" ht="12.75" customHeight="1">
      <c r="B91" s="37"/>
      <c r="C91" s="37"/>
      <c r="D91" s="37"/>
      <c r="E91" s="37"/>
      <c r="F91" s="37"/>
      <c r="G91" s="37"/>
    </row>
    <row r="92" spans="2:7" s="19" customFormat="1" ht="12.75" customHeight="1">
      <c r="B92" s="37"/>
      <c r="C92" s="37"/>
      <c r="D92" s="37"/>
      <c r="E92" s="37"/>
      <c r="F92" s="37"/>
      <c r="G92" s="37"/>
    </row>
    <row r="93" spans="2:7" s="19" customFormat="1" ht="12.75" customHeight="1">
      <c r="B93" s="37"/>
      <c r="C93" s="37"/>
      <c r="D93" s="37"/>
      <c r="E93" s="37"/>
      <c r="F93" s="37"/>
      <c r="G93" s="37"/>
    </row>
    <row r="94" spans="2:7" s="19" customFormat="1" ht="12.75" customHeight="1">
      <c r="B94" s="37"/>
      <c r="C94" s="37"/>
      <c r="D94" s="37"/>
      <c r="E94" s="37"/>
      <c r="F94" s="37"/>
      <c r="G94" s="37"/>
    </row>
    <row r="95" spans="2:7" s="19" customFormat="1" ht="12.75" customHeight="1">
      <c r="B95" s="37"/>
      <c r="C95" s="37"/>
      <c r="D95" s="37"/>
      <c r="E95" s="37"/>
      <c r="F95" s="37"/>
      <c r="G95" s="37"/>
    </row>
    <row r="96" spans="2:7" s="19" customFormat="1" ht="12.75" customHeight="1">
      <c r="B96" s="37"/>
      <c r="C96" s="37"/>
      <c r="D96" s="37"/>
      <c r="E96" s="37"/>
      <c r="F96" s="37"/>
      <c r="G96" s="37"/>
    </row>
    <row r="97" spans="2:7" s="19" customFormat="1" ht="12.75" customHeight="1">
      <c r="B97" s="37"/>
      <c r="C97" s="37"/>
      <c r="D97" s="37"/>
      <c r="E97" s="37"/>
      <c r="F97" s="37"/>
      <c r="G97" s="37"/>
    </row>
    <row r="98" spans="2:7" s="19" customFormat="1" ht="12.75" customHeight="1">
      <c r="B98" s="37"/>
      <c r="C98" s="37"/>
      <c r="D98" s="37"/>
      <c r="E98" s="37"/>
      <c r="F98" s="37"/>
      <c r="G98" s="37"/>
    </row>
    <row r="99" spans="2:7" s="19" customFormat="1" ht="12.75" customHeight="1">
      <c r="B99" s="37"/>
      <c r="C99" s="37"/>
      <c r="D99" s="37"/>
      <c r="E99" s="37"/>
      <c r="F99" s="37"/>
      <c r="G99" s="37"/>
    </row>
    <row r="100" spans="2:7" s="19" customFormat="1" ht="12.75" customHeight="1">
      <c r="B100" s="37"/>
      <c r="C100" s="37"/>
      <c r="D100" s="37"/>
      <c r="E100" s="37"/>
      <c r="F100" s="37"/>
      <c r="G100" s="37"/>
    </row>
    <row r="101" spans="2:7" s="19" customFormat="1" ht="12.75" customHeight="1">
      <c r="B101" s="37"/>
      <c r="C101" s="37"/>
      <c r="D101" s="37"/>
      <c r="E101" s="37"/>
      <c r="F101" s="37"/>
      <c r="G101" s="37"/>
    </row>
    <row r="102" spans="2:7" s="19" customFormat="1" ht="12.75" customHeight="1">
      <c r="B102" s="37"/>
      <c r="C102" s="37"/>
      <c r="D102" s="37"/>
      <c r="E102" s="37"/>
      <c r="F102" s="37"/>
      <c r="G102" s="37"/>
    </row>
    <row r="103" spans="2:7" s="19" customFormat="1" ht="12.75" customHeight="1">
      <c r="B103" s="37"/>
      <c r="C103" s="37"/>
      <c r="D103" s="37"/>
      <c r="E103" s="37"/>
      <c r="F103" s="37"/>
      <c r="G103" s="37"/>
    </row>
    <row r="104" spans="2:7" s="19" customFormat="1" ht="12.75" customHeight="1">
      <c r="B104" s="37"/>
      <c r="C104" s="37"/>
      <c r="D104" s="37"/>
      <c r="E104" s="37"/>
      <c r="F104" s="37"/>
      <c r="G104" s="37"/>
    </row>
    <row r="105" spans="2:7" s="19" customFormat="1" ht="12.75" customHeight="1">
      <c r="B105" s="37"/>
      <c r="C105" s="37"/>
      <c r="D105" s="37"/>
      <c r="E105" s="37"/>
      <c r="F105" s="37"/>
      <c r="G105" s="37"/>
    </row>
    <row r="106" spans="2:7" s="19" customFormat="1" ht="12.75" customHeight="1">
      <c r="B106" s="37"/>
      <c r="C106" s="37"/>
      <c r="D106" s="37"/>
      <c r="E106" s="37"/>
      <c r="F106" s="37"/>
      <c r="G106" s="37"/>
    </row>
    <row r="107" spans="2:7" s="19" customFormat="1" ht="12.75" customHeight="1">
      <c r="B107" s="37"/>
      <c r="C107" s="37"/>
      <c r="D107" s="37"/>
      <c r="E107" s="37"/>
      <c r="F107" s="37"/>
      <c r="G107" s="37"/>
    </row>
    <row r="108" spans="2:7" s="19" customFormat="1" ht="12.75" customHeight="1">
      <c r="B108" s="37"/>
      <c r="C108" s="37"/>
      <c r="D108" s="37"/>
      <c r="E108" s="37"/>
      <c r="F108" s="37"/>
      <c r="G108" s="37"/>
    </row>
    <row r="109" spans="2:7" s="19" customFormat="1" ht="12.75" customHeight="1">
      <c r="B109" s="37"/>
      <c r="C109" s="37"/>
      <c r="D109" s="37"/>
      <c r="E109" s="37"/>
      <c r="F109" s="37"/>
      <c r="G109" s="37"/>
    </row>
    <row r="110" spans="2:7" s="19" customFormat="1" ht="12.75" customHeight="1">
      <c r="B110" s="37"/>
      <c r="C110" s="37"/>
      <c r="D110" s="37"/>
      <c r="E110" s="37"/>
      <c r="F110" s="37"/>
      <c r="G110" s="37"/>
    </row>
    <row r="111" spans="2:7" s="19" customFormat="1" ht="12.75" customHeight="1">
      <c r="B111" s="37"/>
      <c r="C111" s="37"/>
      <c r="D111" s="37"/>
      <c r="E111" s="37"/>
      <c r="F111" s="37"/>
      <c r="G111" s="37"/>
    </row>
    <row r="112" spans="2:7" s="19" customFormat="1" ht="12.75" customHeight="1">
      <c r="B112" s="37"/>
      <c r="C112" s="37"/>
      <c r="D112" s="37"/>
      <c r="E112" s="37"/>
      <c r="F112" s="37"/>
      <c r="G112" s="37"/>
    </row>
    <row r="113" spans="2:7" s="19" customFormat="1" ht="12.75" customHeight="1">
      <c r="B113" s="37"/>
      <c r="C113" s="37"/>
      <c r="D113" s="37"/>
      <c r="E113" s="37"/>
      <c r="F113" s="37"/>
      <c r="G113" s="37"/>
    </row>
    <row r="114" spans="2:7" s="19" customFormat="1" ht="12.75" customHeight="1">
      <c r="B114" s="37"/>
      <c r="C114" s="37"/>
      <c r="D114" s="37"/>
      <c r="E114" s="37"/>
      <c r="F114" s="37"/>
      <c r="G114" s="37"/>
    </row>
    <row r="115" spans="2:7" s="19" customFormat="1" ht="12.75" customHeight="1">
      <c r="B115" s="37"/>
      <c r="C115" s="37"/>
      <c r="D115" s="37"/>
      <c r="E115" s="37"/>
      <c r="F115" s="37"/>
      <c r="G115" s="37"/>
    </row>
    <row r="116" spans="2:7" s="19" customFormat="1" ht="12.75" customHeight="1">
      <c r="B116" s="37"/>
      <c r="C116" s="37"/>
      <c r="D116" s="37"/>
      <c r="E116" s="37"/>
      <c r="F116" s="37"/>
      <c r="G116" s="37"/>
    </row>
    <row r="117" spans="2:7" s="19" customFormat="1" ht="12.75" customHeight="1">
      <c r="B117" s="37"/>
      <c r="C117" s="37"/>
      <c r="D117" s="37"/>
      <c r="E117" s="37"/>
      <c r="F117" s="37"/>
      <c r="G117" s="37"/>
    </row>
    <row r="118" spans="2:7" s="19" customFormat="1" ht="12.75" customHeight="1">
      <c r="B118" s="37"/>
      <c r="C118" s="37"/>
      <c r="D118" s="37"/>
      <c r="E118" s="37"/>
      <c r="F118" s="37"/>
      <c r="G118" s="37"/>
    </row>
    <row r="119" spans="2:7" s="19" customFormat="1" ht="12.75" customHeight="1">
      <c r="B119" s="37"/>
      <c r="C119" s="37"/>
      <c r="D119" s="37"/>
      <c r="E119" s="37"/>
      <c r="F119" s="37"/>
      <c r="G119" s="37"/>
    </row>
    <row r="120" spans="2:7" s="19" customFormat="1" ht="12.75" customHeight="1">
      <c r="B120" s="37"/>
      <c r="C120" s="37"/>
      <c r="D120" s="37"/>
      <c r="E120" s="37"/>
      <c r="F120" s="37"/>
      <c r="G120" s="37"/>
    </row>
    <row r="121" spans="2:7" s="19" customFormat="1" ht="12.75" customHeight="1">
      <c r="B121" s="37"/>
      <c r="C121" s="37"/>
      <c r="D121" s="37"/>
      <c r="E121" s="37"/>
      <c r="F121" s="37"/>
      <c r="G121" s="37"/>
    </row>
    <row r="122" spans="2:7" s="19" customFormat="1" ht="12.75" customHeight="1">
      <c r="B122" s="37"/>
      <c r="C122" s="37"/>
      <c r="D122" s="37"/>
      <c r="E122" s="37"/>
      <c r="F122" s="37"/>
      <c r="G122" s="37"/>
    </row>
    <row r="123" spans="2:7" s="19" customFormat="1" ht="12.75" customHeight="1">
      <c r="B123" s="37"/>
      <c r="C123" s="37"/>
      <c r="D123" s="37"/>
      <c r="E123" s="37"/>
      <c r="F123" s="37"/>
      <c r="G123" s="37"/>
    </row>
    <row r="124" spans="2:7" s="19" customFormat="1" ht="12.75" customHeight="1">
      <c r="B124" s="37"/>
      <c r="C124" s="37"/>
      <c r="D124" s="37"/>
      <c r="E124" s="37"/>
      <c r="F124" s="37"/>
      <c r="G124" s="37"/>
    </row>
    <row r="125" spans="2:7" s="19" customFormat="1" ht="12.75" customHeight="1">
      <c r="B125" s="37"/>
      <c r="C125" s="37"/>
      <c r="D125" s="37"/>
      <c r="E125" s="37"/>
      <c r="F125" s="37"/>
      <c r="G125" s="37"/>
    </row>
    <row r="126" spans="2:7" s="19" customFormat="1" ht="12.75" customHeight="1">
      <c r="B126" s="37"/>
      <c r="C126" s="37"/>
      <c r="D126" s="37"/>
      <c r="E126" s="37"/>
      <c r="F126" s="37"/>
      <c r="G126" s="37"/>
    </row>
    <row r="127" spans="2:7" s="19" customFormat="1" ht="12.75" customHeight="1">
      <c r="B127" s="37"/>
      <c r="C127" s="37"/>
      <c r="D127" s="37"/>
      <c r="E127" s="37"/>
      <c r="F127" s="37"/>
      <c r="G127" s="37"/>
    </row>
    <row r="128" spans="2:7" s="19" customFormat="1" ht="12.75" customHeight="1">
      <c r="B128" s="37"/>
      <c r="C128" s="37"/>
      <c r="D128" s="37"/>
      <c r="E128" s="37"/>
      <c r="F128" s="37"/>
      <c r="G128" s="37"/>
    </row>
    <row r="129" spans="2:7" s="19" customFormat="1" ht="12.75" customHeight="1">
      <c r="B129" s="37"/>
      <c r="C129" s="37"/>
      <c r="D129" s="37"/>
      <c r="E129" s="37"/>
      <c r="F129" s="37"/>
      <c r="G129" s="37"/>
    </row>
    <row r="130" spans="2:7" s="19" customFormat="1" ht="12.75" customHeight="1">
      <c r="B130" s="37"/>
      <c r="C130" s="37"/>
      <c r="D130" s="37"/>
      <c r="E130" s="37"/>
      <c r="F130" s="37"/>
      <c r="G130" s="37"/>
    </row>
    <row r="131" spans="2:7" s="19" customFormat="1" ht="12.75" customHeight="1">
      <c r="B131" s="37"/>
      <c r="C131" s="37"/>
      <c r="D131" s="37"/>
      <c r="E131" s="37"/>
      <c r="F131" s="37"/>
      <c r="G131" s="37"/>
    </row>
    <row r="132" spans="2:7" s="19" customFormat="1" ht="12.75" customHeight="1">
      <c r="B132" s="37"/>
      <c r="C132" s="37"/>
      <c r="D132" s="37"/>
      <c r="E132" s="37"/>
      <c r="F132" s="37"/>
      <c r="G132" s="37"/>
    </row>
    <row r="133" spans="2:7" s="19" customFormat="1" ht="12.75" customHeight="1">
      <c r="B133" s="37"/>
      <c r="C133" s="37"/>
      <c r="D133" s="37"/>
      <c r="E133" s="37"/>
      <c r="F133" s="37"/>
      <c r="G133" s="37"/>
    </row>
    <row r="134" spans="2:7" s="19" customFormat="1" ht="12.75" customHeight="1">
      <c r="B134" s="37"/>
      <c r="C134" s="37"/>
      <c r="D134" s="37"/>
      <c r="E134" s="37"/>
      <c r="F134" s="37"/>
      <c r="G134" s="37"/>
    </row>
    <row r="135" spans="2:7" s="19" customFormat="1" ht="12.75" customHeight="1">
      <c r="B135" s="37"/>
      <c r="C135" s="37"/>
      <c r="D135" s="37"/>
      <c r="E135" s="37"/>
      <c r="F135" s="37"/>
      <c r="G135" s="37"/>
    </row>
    <row r="136" spans="2:7" s="19" customFormat="1" ht="12.75" customHeight="1">
      <c r="B136" s="37"/>
      <c r="C136" s="37"/>
      <c r="D136" s="37"/>
      <c r="E136" s="37"/>
      <c r="F136" s="37"/>
      <c r="G136" s="37"/>
    </row>
    <row r="137" spans="2:7" s="19" customFormat="1" ht="12.75" customHeight="1">
      <c r="B137" s="37"/>
      <c r="C137" s="37"/>
      <c r="D137" s="37"/>
      <c r="E137" s="37"/>
      <c r="F137" s="37"/>
      <c r="G137" s="37"/>
    </row>
    <row r="138" spans="2:7" s="19" customFormat="1" ht="12.75" customHeight="1">
      <c r="B138" s="37"/>
      <c r="C138" s="37"/>
      <c r="D138" s="37"/>
      <c r="E138" s="37"/>
      <c r="F138" s="37"/>
      <c r="G138" s="37"/>
    </row>
    <row r="139" spans="2:7" s="19" customFormat="1" ht="12.75" customHeight="1">
      <c r="B139" s="37"/>
      <c r="C139" s="37"/>
      <c r="D139" s="37"/>
      <c r="E139" s="37"/>
      <c r="F139" s="37"/>
      <c r="G139" s="37"/>
    </row>
    <row r="140" spans="2:7" s="19" customFormat="1" ht="12.75" customHeight="1">
      <c r="B140" s="37"/>
      <c r="C140" s="37"/>
      <c r="D140" s="37"/>
      <c r="E140" s="37"/>
      <c r="F140" s="37"/>
      <c r="G140" s="37"/>
    </row>
    <row r="141" spans="2:7" s="19" customFormat="1" ht="12.75" customHeight="1">
      <c r="B141" s="37"/>
      <c r="C141" s="37"/>
      <c r="D141" s="37"/>
      <c r="E141" s="37"/>
      <c r="F141" s="37"/>
      <c r="G141" s="37"/>
    </row>
    <row r="142" spans="2:7" s="19" customFormat="1" ht="12.75" customHeight="1">
      <c r="B142" s="37"/>
      <c r="C142" s="37"/>
      <c r="D142" s="37"/>
      <c r="E142" s="37"/>
      <c r="F142" s="37"/>
      <c r="G142" s="37"/>
    </row>
    <row r="143" spans="2:7" s="19" customFormat="1" ht="12.75" customHeight="1">
      <c r="B143" s="37"/>
      <c r="C143" s="37"/>
      <c r="D143" s="37"/>
      <c r="E143" s="37"/>
      <c r="F143" s="37"/>
      <c r="G143" s="37"/>
    </row>
    <row r="144" spans="2:7" s="19" customFormat="1" ht="12.75" customHeight="1">
      <c r="B144" s="37"/>
      <c r="C144" s="37"/>
      <c r="D144" s="37"/>
      <c r="E144" s="37"/>
      <c r="F144" s="37"/>
      <c r="G144" s="37"/>
    </row>
    <row r="145" spans="2:7" s="19" customFormat="1" ht="12.75" customHeight="1">
      <c r="B145" s="37"/>
      <c r="C145" s="37"/>
      <c r="D145" s="37"/>
      <c r="E145" s="37"/>
      <c r="F145" s="37"/>
      <c r="G145" s="37"/>
    </row>
    <row r="146" spans="2:7" s="19" customFormat="1" ht="12.75" customHeight="1">
      <c r="B146" s="37"/>
      <c r="C146" s="37"/>
      <c r="D146" s="37"/>
      <c r="E146" s="37"/>
      <c r="F146" s="37"/>
      <c r="G146" s="37"/>
    </row>
    <row r="147" spans="2:7" s="19" customFormat="1" ht="12.75" customHeight="1">
      <c r="B147" s="37"/>
      <c r="C147" s="37"/>
      <c r="D147" s="37"/>
      <c r="E147" s="37"/>
      <c r="F147" s="37"/>
      <c r="G147" s="37"/>
    </row>
    <row r="148" spans="2:7" s="19" customFormat="1" ht="12.75" customHeight="1">
      <c r="B148" s="37"/>
      <c r="C148" s="37"/>
      <c r="D148" s="37"/>
      <c r="E148" s="37"/>
      <c r="F148" s="37"/>
      <c r="G148" s="37"/>
    </row>
    <row r="149" spans="2:7" s="19" customFormat="1" ht="12.75" customHeight="1">
      <c r="B149" s="37"/>
      <c r="C149" s="37"/>
      <c r="D149" s="37"/>
      <c r="E149" s="37"/>
      <c r="F149" s="37"/>
      <c r="G149" s="37"/>
    </row>
    <row r="150" spans="2:7" s="19" customFormat="1" ht="12.75" customHeight="1">
      <c r="B150" s="37"/>
      <c r="C150" s="37"/>
      <c r="D150" s="37"/>
      <c r="E150" s="37"/>
      <c r="F150" s="37"/>
      <c r="G150" s="37"/>
    </row>
    <row r="151" spans="2:7" s="19" customFormat="1" ht="12.75" customHeight="1">
      <c r="B151" s="37"/>
      <c r="C151" s="37"/>
      <c r="D151" s="37"/>
      <c r="E151" s="37"/>
      <c r="F151" s="37"/>
      <c r="G151" s="37"/>
    </row>
    <row r="152" spans="2:7" s="19" customFormat="1" ht="12.75" customHeight="1">
      <c r="B152" s="37"/>
      <c r="C152" s="37"/>
      <c r="D152" s="37"/>
      <c r="E152" s="37"/>
      <c r="F152" s="37"/>
      <c r="G152" s="37"/>
    </row>
    <row r="153" spans="2:7" s="19" customFormat="1" ht="12.75" customHeight="1">
      <c r="B153" s="37"/>
      <c r="C153" s="37"/>
      <c r="D153" s="37"/>
      <c r="E153" s="37"/>
      <c r="F153" s="37"/>
      <c r="G153" s="37"/>
    </row>
    <row r="154" spans="2:7" s="19" customFormat="1" ht="12.75" customHeight="1">
      <c r="B154" s="37"/>
      <c r="C154" s="37"/>
      <c r="D154" s="37"/>
      <c r="E154" s="37"/>
      <c r="F154" s="37"/>
      <c r="G154" s="37"/>
    </row>
    <row r="155" spans="2:7" s="19" customFormat="1" ht="12.75" customHeight="1">
      <c r="B155" s="37"/>
      <c r="C155" s="37"/>
      <c r="D155" s="37"/>
      <c r="E155" s="37"/>
      <c r="F155" s="37"/>
      <c r="G155" s="37"/>
    </row>
    <row r="156" spans="2:7" s="19" customFormat="1" ht="12.75" customHeight="1">
      <c r="B156" s="37"/>
      <c r="C156" s="37"/>
      <c r="D156" s="37"/>
      <c r="E156" s="37"/>
      <c r="F156" s="37"/>
      <c r="G156" s="37"/>
    </row>
    <row r="157" spans="2:7" s="19" customFormat="1" ht="12.75" customHeight="1">
      <c r="B157" s="37"/>
      <c r="C157" s="37"/>
      <c r="D157" s="37"/>
      <c r="E157" s="37"/>
      <c r="F157" s="37"/>
      <c r="G157" s="37"/>
    </row>
    <row r="158" spans="2:7" s="19" customFormat="1" ht="12.75" customHeight="1">
      <c r="B158" s="37"/>
      <c r="C158" s="37"/>
      <c r="D158" s="37"/>
      <c r="E158" s="37"/>
      <c r="F158" s="37"/>
      <c r="G158" s="37"/>
    </row>
    <row r="159" spans="2:7" s="19" customFormat="1" ht="12.75" customHeight="1">
      <c r="B159" s="37"/>
      <c r="C159" s="37"/>
      <c r="D159" s="37"/>
      <c r="E159" s="37"/>
      <c r="F159" s="37"/>
      <c r="G159" s="37"/>
    </row>
    <row r="160" spans="2:7" s="19" customFormat="1" ht="12.75" customHeight="1">
      <c r="B160" s="37"/>
      <c r="C160" s="37"/>
      <c r="D160" s="37"/>
      <c r="E160" s="37"/>
      <c r="F160" s="37"/>
      <c r="G160" s="37"/>
    </row>
    <row r="161" spans="2:7" s="19" customFormat="1" ht="12.75" customHeight="1">
      <c r="B161" s="37"/>
      <c r="C161" s="37"/>
      <c r="D161" s="37"/>
      <c r="E161" s="37"/>
      <c r="F161" s="37"/>
      <c r="G161" s="37"/>
    </row>
    <row r="162" spans="2:7" s="19" customFormat="1" ht="12.75" customHeight="1">
      <c r="B162" s="37"/>
      <c r="C162" s="37"/>
      <c r="D162" s="37"/>
      <c r="E162" s="37"/>
      <c r="F162" s="37"/>
      <c r="G162" s="37"/>
    </row>
    <row r="163" spans="2:8" s="19" customFormat="1" ht="12.75" customHeight="1">
      <c r="B163" s="37"/>
      <c r="C163" s="37"/>
      <c r="D163" s="42"/>
      <c r="E163" s="37"/>
      <c r="F163" s="37"/>
      <c r="G163" s="37"/>
      <c r="H163" s="26"/>
    </row>
    <row r="164" spans="2:8" s="19" customFormat="1" ht="12.75" customHeight="1">
      <c r="B164" s="37"/>
      <c r="C164" s="37"/>
      <c r="D164" s="42"/>
      <c r="E164" s="37"/>
      <c r="F164" s="37"/>
      <c r="G164" s="37"/>
      <c r="H164" s="26"/>
    </row>
    <row r="165" spans="2:8" s="19" customFormat="1" ht="12.75" customHeight="1">
      <c r="B165" s="37"/>
      <c r="C165" s="37"/>
      <c r="D165" s="42"/>
      <c r="E165" s="37"/>
      <c r="F165" s="37"/>
      <c r="G165" s="37"/>
      <c r="H165" s="26"/>
    </row>
    <row r="166" spans="2:8" s="19" customFormat="1" ht="12.75" customHeight="1">
      <c r="B166" s="37"/>
      <c r="C166" s="37"/>
      <c r="D166" s="42"/>
      <c r="E166" s="37"/>
      <c r="F166" s="37"/>
      <c r="G166" s="37"/>
      <c r="H166" s="26"/>
    </row>
  </sheetData>
  <sheetProtection/>
  <mergeCells count="3">
    <mergeCell ref="A6:F6"/>
    <mergeCell ref="A5:N5"/>
    <mergeCell ref="A4:N4"/>
  </mergeCells>
  <printOptions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171"/>
  <sheetViews>
    <sheetView zoomScale="75" zoomScaleNormal="75" zoomScalePageLayoutView="0" workbookViewId="0" topLeftCell="A1">
      <selection activeCell="N34" sqref="N34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5.57421875" style="42" customWidth="1"/>
    <col min="4" max="5" width="13.421875" style="42" customWidth="1"/>
    <col min="6" max="6" width="13.8515625" style="42" customWidth="1"/>
    <col min="7" max="7" width="13.57421875" style="42" customWidth="1"/>
    <col min="8" max="8" width="13.421875" style="1" customWidth="1"/>
    <col min="9" max="9" width="15.8515625" style="1" customWidth="1"/>
    <col min="10" max="10" width="16.7109375" style="1" customWidth="1"/>
    <col min="11" max="11" width="14.00390625" style="1" customWidth="1"/>
    <col min="12" max="12" width="10.421875" style="1" customWidth="1"/>
    <col min="13" max="13" width="9.7109375" style="1" customWidth="1"/>
    <col min="14" max="14" width="9.28125" style="1" customWidth="1"/>
    <col min="15" max="16384" width="9.140625" style="1" customWidth="1"/>
  </cols>
  <sheetData>
    <row r="4" spans="1:14" ht="15.75" customHeight="1">
      <c r="A4" s="58" t="s">
        <v>36</v>
      </c>
      <c r="B4" s="58"/>
      <c r="C4" s="60"/>
      <c r="D4" s="58"/>
      <c r="E4" s="60"/>
      <c r="F4" s="60"/>
      <c r="G4" s="60"/>
      <c r="H4" s="58"/>
      <c r="I4" s="58"/>
      <c r="J4" s="58"/>
      <c r="K4" s="60"/>
      <c r="L4" s="60"/>
      <c r="M4" s="60"/>
      <c r="N4" s="60"/>
    </row>
    <row r="5" spans="1:14" ht="19.5" customHeight="1">
      <c r="A5" s="57" t="s">
        <v>153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2.75">
      <c r="A6" s="64"/>
      <c r="B6" s="64"/>
      <c r="C6" s="64"/>
      <c r="D6" s="64"/>
      <c r="E6" s="64"/>
      <c r="F6" s="64"/>
      <c r="G6" s="64"/>
      <c r="H6" s="4"/>
      <c r="I6" s="4"/>
      <c r="J6" s="4"/>
      <c r="K6" s="4"/>
      <c r="N6" s="5" t="s">
        <v>88</v>
      </c>
    </row>
    <row r="7" spans="1:14" ht="54.75" customHeight="1">
      <c r="A7" s="10" t="s">
        <v>1</v>
      </c>
      <c r="B7" s="10" t="s">
        <v>2</v>
      </c>
      <c r="C7" s="38" t="s">
        <v>138</v>
      </c>
      <c r="D7" s="38" t="s">
        <v>85</v>
      </c>
      <c r="E7" s="38" t="s">
        <v>137</v>
      </c>
      <c r="F7" s="38" t="s">
        <v>144</v>
      </c>
      <c r="G7" s="38" t="s">
        <v>148</v>
      </c>
      <c r="H7" s="10" t="s">
        <v>66</v>
      </c>
      <c r="I7" s="10" t="s">
        <v>86</v>
      </c>
      <c r="J7" s="10" t="s">
        <v>87</v>
      </c>
      <c r="K7" s="10" t="s">
        <v>146</v>
      </c>
      <c r="L7" s="10" t="s">
        <v>139</v>
      </c>
      <c r="M7" s="10" t="s">
        <v>140</v>
      </c>
      <c r="N7" s="10" t="s">
        <v>154</v>
      </c>
    </row>
    <row r="8" spans="1:14" ht="12.75">
      <c r="A8" s="15" t="s">
        <v>67</v>
      </c>
      <c r="B8" s="15" t="s">
        <v>68</v>
      </c>
      <c r="C8" s="39" t="s">
        <v>69</v>
      </c>
      <c r="D8" s="39" t="s">
        <v>70</v>
      </c>
      <c r="E8" s="39" t="s">
        <v>71</v>
      </c>
      <c r="F8" s="39" t="s">
        <v>72</v>
      </c>
      <c r="G8" s="39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4" s="2" customFormat="1" ht="47.25">
      <c r="A9" s="8" t="s">
        <v>3</v>
      </c>
      <c r="B9" s="9" t="s">
        <v>115</v>
      </c>
      <c r="C9" s="35">
        <v>364000</v>
      </c>
      <c r="D9" s="35">
        <f>E9-C9</f>
        <v>0</v>
      </c>
      <c r="E9" s="35">
        <v>364000</v>
      </c>
      <c r="F9" s="35">
        <v>219000</v>
      </c>
      <c r="G9" s="35">
        <v>195622.25</v>
      </c>
      <c r="H9" s="13">
        <f>G9/G34*100</f>
        <v>5.565436400729777</v>
      </c>
      <c r="I9" s="16">
        <f>G9-C9</f>
        <v>-168377.75</v>
      </c>
      <c r="J9" s="16">
        <f>G9-E9</f>
        <v>-168377.75</v>
      </c>
      <c r="K9" s="16">
        <f>G9-F9</f>
        <v>-23377.75</v>
      </c>
      <c r="L9" s="13">
        <f>G9/C9*100</f>
        <v>53.74237637362638</v>
      </c>
      <c r="M9" s="13">
        <f>G9/E9*100</f>
        <v>53.74237637362638</v>
      </c>
      <c r="N9" s="13">
        <f>G9/F9*100</f>
        <v>89.32522831050228</v>
      </c>
    </row>
    <row r="10" spans="1:14" s="19" customFormat="1" ht="91.5" customHeight="1" hidden="1">
      <c r="A10" s="22" t="s">
        <v>58</v>
      </c>
      <c r="B10" s="23" t="s">
        <v>120</v>
      </c>
      <c r="C10" s="35">
        <v>0</v>
      </c>
      <c r="D10" s="35">
        <f>E10-C10</f>
        <v>0</v>
      </c>
      <c r="E10" s="35">
        <v>0</v>
      </c>
      <c r="F10" s="35">
        <v>0</v>
      </c>
      <c r="G10" s="35">
        <v>0</v>
      </c>
      <c r="H10" s="28">
        <f>G10/G34*100</f>
        <v>0</v>
      </c>
      <c r="I10" s="16">
        <f aca="true" t="shared" si="0" ref="I10:I34">G10-C10</f>
        <v>0</v>
      </c>
      <c r="J10" s="16">
        <f aca="true" t="shared" si="1" ref="J10:J34">G10-E10</f>
        <v>0</v>
      </c>
      <c r="K10" s="16">
        <f aca="true" t="shared" si="2" ref="K10:K34">G10-F10</f>
        <v>0</v>
      </c>
      <c r="L10" s="13" t="e">
        <f>G10/C10*100</f>
        <v>#DIV/0!</v>
      </c>
      <c r="M10" s="13" t="e">
        <f aca="true" t="shared" si="3" ref="M10:M34">G10/E10*100</f>
        <v>#DIV/0!</v>
      </c>
      <c r="N10" s="13" t="e">
        <f aca="true" t="shared" si="4" ref="N10:N34">G10/F10*100</f>
        <v>#DIV/0!</v>
      </c>
    </row>
    <row r="11" spans="1:14" s="2" customFormat="1" ht="76.5" customHeight="1">
      <c r="A11" s="8" t="s">
        <v>4</v>
      </c>
      <c r="B11" s="9" t="s">
        <v>116</v>
      </c>
      <c r="C11" s="35">
        <v>1485932</v>
      </c>
      <c r="D11" s="35">
        <f aca="true" t="shared" si="5" ref="D11:D25">E11-C11</f>
        <v>29220.12999999989</v>
      </c>
      <c r="E11" s="35">
        <v>1515152.13</v>
      </c>
      <c r="F11" s="35">
        <v>1073261.13</v>
      </c>
      <c r="G11" s="35">
        <v>902528.29</v>
      </c>
      <c r="H11" s="13">
        <f>G11/G34*100</f>
        <v>25.676853209971775</v>
      </c>
      <c r="I11" s="16">
        <f t="shared" si="0"/>
        <v>-583403.71</v>
      </c>
      <c r="J11" s="16">
        <f t="shared" si="1"/>
        <v>-612623.8399999999</v>
      </c>
      <c r="K11" s="16">
        <f t="shared" si="2"/>
        <v>-170732.83999999985</v>
      </c>
      <c r="L11" s="13">
        <f aca="true" t="shared" si="6" ref="L11:L34">G11/C11*100</f>
        <v>60.738195960515014</v>
      </c>
      <c r="M11" s="13">
        <f t="shared" si="3"/>
        <v>59.56684296777514</v>
      </c>
      <c r="N11" s="13">
        <f t="shared" si="4"/>
        <v>84.09214354012803</v>
      </c>
    </row>
    <row r="12" spans="1:14" s="2" customFormat="1" ht="31.5" hidden="1">
      <c r="A12" s="8" t="s">
        <v>5</v>
      </c>
      <c r="B12" s="9" t="s">
        <v>6</v>
      </c>
      <c r="C12" s="35">
        <v>0</v>
      </c>
      <c r="D12" s="35">
        <f t="shared" si="5"/>
        <v>0</v>
      </c>
      <c r="E12" s="35">
        <v>0</v>
      </c>
      <c r="F12" s="35">
        <v>0</v>
      </c>
      <c r="G12" s="35">
        <v>0</v>
      </c>
      <c r="H12" s="13">
        <f>G12/G34*100</f>
        <v>0</v>
      </c>
      <c r="I12" s="16">
        <f t="shared" si="0"/>
        <v>0</v>
      </c>
      <c r="J12" s="16">
        <f t="shared" si="1"/>
        <v>0</v>
      </c>
      <c r="K12" s="16">
        <f t="shared" si="2"/>
        <v>0</v>
      </c>
      <c r="L12" s="13" t="e">
        <f t="shared" si="6"/>
        <v>#DIV/0!</v>
      </c>
      <c r="M12" s="13" t="e">
        <f t="shared" si="3"/>
        <v>#DIV/0!</v>
      </c>
      <c r="N12" s="13" t="e">
        <f t="shared" si="4"/>
        <v>#DIV/0!</v>
      </c>
    </row>
    <row r="13" spans="1:14" s="2" customFormat="1" ht="15.75">
      <c r="A13" s="8" t="s">
        <v>93</v>
      </c>
      <c r="B13" s="9" t="s">
        <v>7</v>
      </c>
      <c r="C13" s="35">
        <v>5000</v>
      </c>
      <c r="D13" s="35">
        <f t="shared" si="5"/>
        <v>0</v>
      </c>
      <c r="E13" s="35">
        <v>5000</v>
      </c>
      <c r="F13" s="35">
        <v>2500</v>
      </c>
      <c r="G13" s="35">
        <v>0</v>
      </c>
      <c r="H13" s="13">
        <f>G13/G34*100</f>
        <v>0</v>
      </c>
      <c r="I13" s="16">
        <f t="shared" si="0"/>
        <v>-5000</v>
      </c>
      <c r="J13" s="16">
        <f t="shared" si="1"/>
        <v>-5000</v>
      </c>
      <c r="K13" s="16">
        <f t="shared" si="2"/>
        <v>-2500</v>
      </c>
      <c r="L13" s="13">
        <f t="shared" si="6"/>
        <v>0</v>
      </c>
      <c r="M13" s="13">
        <f t="shared" si="3"/>
        <v>0</v>
      </c>
      <c r="N13" s="13">
        <f t="shared" si="4"/>
        <v>0</v>
      </c>
    </row>
    <row r="14" spans="1:14" s="2" customFormat="1" ht="31.5">
      <c r="A14" s="8" t="s">
        <v>98</v>
      </c>
      <c r="B14" s="9" t="s">
        <v>8</v>
      </c>
      <c r="C14" s="35">
        <v>26000</v>
      </c>
      <c r="D14" s="35">
        <f t="shared" si="5"/>
        <v>0</v>
      </c>
      <c r="E14" s="35">
        <v>26000</v>
      </c>
      <c r="F14" s="35">
        <v>25000</v>
      </c>
      <c r="G14" s="35">
        <v>25000</v>
      </c>
      <c r="H14" s="13">
        <f>G14/G34*100</f>
        <v>0.7112478770602242</v>
      </c>
      <c r="I14" s="16">
        <f t="shared" si="0"/>
        <v>-1000</v>
      </c>
      <c r="J14" s="16">
        <f t="shared" si="1"/>
        <v>-1000</v>
      </c>
      <c r="K14" s="16">
        <f t="shared" si="2"/>
        <v>0</v>
      </c>
      <c r="L14" s="13">
        <f t="shared" si="6"/>
        <v>96.15384615384616</v>
      </c>
      <c r="M14" s="13">
        <f t="shared" si="3"/>
        <v>96.15384615384616</v>
      </c>
      <c r="N14" s="13">
        <f t="shared" si="4"/>
        <v>100</v>
      </c>
    </row>
    <row r="15" spans="1:14" s="3" customFormat="1" ht="15.75" customHeight="1">
      <c r="A15" s="6" t="s">
        <v>37</v>
      </c>
      <c r="B15" s="7" t="s">
        <v>38</v>
      </c>
      <c r="C15" s="40">
        <f>SUM(C9:C14)</f>
        <v>1880932</v>
      </c>
      <c r="D15" s="40">
        <f>SUM(D9:D14)</f>
        <v>29220.12999999989</v>
      </c>
      <c r="E15" s="40">
        <f>SUM(E9:E14)</f>
        <v>1910152.13</v>
      </c>
      <c r="F15" s="40">
        <f>SUM(F9:F14)</f>
        <v>1319761.13</v>
      </c>
      <c r="G15" s="40">
        <f>SUM(G9:G14)</f>
        <v>1123150.54</v>
      </c>
      <c r="H15" s="14">
        <f>G15/G34*100</f>
        <v>31.953537487761775</v>
      </c>
      <c r="I15" s="17">
        <f t="shared" si="0"/>
        <v>-757781.46</v>
      </c>
      <c r="J15" s="17">
        <f t="shared" si="1"/>
        <v>-787001.5899999999</v>
      </c>
      <c r="K15" s="17">
        <f t="shared" si="2"/>
        <v>-196610.58999999985</v>
      </c>
      <c r="L15" s="14">
        <f t="shared" si="6"/>
        <v>59.712447871587074</v>
      </c>
      <c r="M15" s="14">
        <f t="shared" si="3"/>
        <v>58.79900989875608</v>
      </c>
      <c r="N15" s="14">
        <f t="shared" si="4"/>
        <v>85.10256246143574</v>
      </c>
    </row>
    <row r="16" spans="1:14" s="3" customFormat="1" ht="31.5">
      <c r="A16" s="8" t="s">
        <v>63</v>
      </c>
      <c r="B16" s="9" t="s">
        <v>60</v>
      </c>
      <c r="C16" s="35">
        <v>88300</v>
      </c>
      <c r="D16" s="35">
        <f t="shared" si="5"/>
        <v>0</v>
      </c>
      <c r="E16" s="35">
        <v>88300</v>
      </c>
      <c r="F16" s="35">
        <v>44150</v>
      </c>
      <c r="G16" s="35">
        <v>42666.55</v>
      </c>
      <c r="H16" s="13">
        <f>G16/G34*100</f>
        <v>1.2138597243593565</v>
      </c>
      <c r="I16" s="16">
        <f t="shared" si="0"/>
        <v>-45633.45</v>
      </c>
      <c r="J16" s="16">
        <f t="shared" si="1"/>
        <v>-45633.45</v>
      </c>
      <c r="K16" s="16">
        <f t="shared" si="2"/>
        <v>-1483.449999999997</v>
      </c>
      <c r="L16" s="13">
        <f t="shared" si="6"/>
        <v>48.31998867497169</v>
      </c>
      <c r="M16" s="13">
        <f t="shared" si="3"/>
        <v>48.31998867497169</v>
      </c>
      <c r="N16" s="13">
        <f t="shared" si="4"/>
        <v>96.63997734994338</v>
      </c>
    </row>
    <row r="17" spans="1:14" s="3" customFormat="1" ht="39" customHeight="1">
      <c r="A17" s="6" t="s">
        <v>39</v>
      </c>
      <c r="B17" s="7" t="s">
        <v>40</v>
      </c>
      <c r="C17" s="40">
        <f>C16</f>
        <v>88300</v>
      </c>
      <c r="D17" s="40">
        <f>D16</f>
        <v>0</v>
      </c>
      <c r="E17" s="40">
        <f>E16</f>
        <v>88300</v>
      </c>
      <c r="F17" s="40">
        <f>F16</f>
        <v>44150</v>
      </c>
      <c r="G17" s="40">
        <f>G16</f>
        <v>42666.55</v>
      </c>
      <c r="H17" s="14">
        <f>G17/G34*100</f>
        <v>1.2138597243593565</v>
      </c>
      <c r="I17" s="17">
        <f t="shared" si="0"/>
        <v>-45633.45</v>
      </c>
      <c r="J17" s="17">
        <f t="shared" si="1"/>
        <v>-45633.45</v>
      </c>
      <c r="K17" s="17">
        <f t="shared" si="2"/>
        <v>-1483.449999999997</v>
      </c>
      <c r="L17" s="14">
        <f t="shared" si="6"/>
        <v>48.31998867497169</v>
      </c>
      <c r="M17" s="14">
        <f t="shared" si="3"/>
        <v>48.31998867497169</v>
      </c>
      <c r="N17" s="14">
        <f t="shared" si="4"/>
        <v>96.63997734994338</v>
      </c>
    </row>
    <row r="18" spans="1:14" s="2" customFormat="1" ht="36" customHeight="1">
      <c r="A18" s="8" t="s">
        <v>9</v>
      </c>
      <c r="B18" s="9" t="s">
        <v>117</v>
      </c>
      <c r="C18" s="35">
        <v>926100</v>
      </c>
      <c r="D18" s="35">
        <f t="shared" si="5"/>
        <v>7606.280000000028</v>
      </c>
      <c r="E18" s="35">
        <v>933706.28</v>
      </c>
      <c r="F18" s="35">
        <v>515656.28</v>
      </c>
      <c r="G18" s="35">
        <v>480015.29</v>
      </c>
      <c r="H18" s="13">
        <f>G18/G34*100</f>
        <v>13.656394238757914</v>
      </c>
      <c r="I18" s="16">
        <f t="shared" si="0"/>
        <v>-446084.71</v>
      </c>
      <c r="J18" s="16">
        <f t="shared" si="1"/>
        <v>-453690.99000000005</v>
      </c>
      <c r="K18" s="16">
        <f t="shared" si="2"/>
        <v>-35640.99000000005</v>
      </c>
      <c r="L18" s="13">
        <f t="shared" si="6"/>
        <v>51.83190692149876</v>
      </c>
      <c r="M18" s="13">
        <f t="shared" si="3"/>
        <v>51.40966707431806</v>
      </c>
      <c r="N18" s="13">
        <f t="shared" si="4"/>
        <v>93.0882272974548</v>
      </c>
    </row>
    <row r="19" spans="1:14" s="2" customFormat="1" ht="36.75" customHeight="1">
      <c r="A19" s="8" t="s">
        <v>89</v>
      </c>
      <c r="B19" s="9" t="s">
        <v>62</v>
      </c>
      <c r="C19" s="35">
        <v>5000</v>
      </c>
      <c r="D19" s="35">
        <f t="shared" si="5"/>
        <v>0</v>
      </c>
      <c r="E19" s="35">
        <v>5000</v>
      </c>
      <c r="F19" s="35">
        <v>0</v>
      </c>
      <c r="G19" s="35">
        <v>0</v>
      </c>
      <c r="H19" s="13">
        <f>G19/G34*100</f>
        <v>0</v>
      </c>
      <c r="I19" s="16">
        <f t="shared" si="0"/>
        <v>-5000</v>
      </c>
      <c r="J19" s="16">
        <f t="shared" si="1"/>
        <v>-5000</v>
      </c>
      <c r="K19" s="16">
        <f t="shared" si="2"/>
        <v>0</v>
      </c>
      <c r="L19" s="13">
        <f t="shared" si="6"/>
        <v>0</v>
      </c>
      <c r="M19" s="13">
        <f t="shared" si="3"/>
        <v>0</v>
      </c>
      <c r="N19" s="13">
        <v>0</v>
      </c>
    </row>
    <row r="20" spans="1:14" s="3" customFormat="1" ht="45" customHeight="1">
      <c r="A20" s="6" t="s">
        <v>41</v>
      </c>
      <c r="B20" s="7" t="s">
        <v>42</v>
      </c>
      <c r="C20" s="40">
        <f>C18+C19</f>
        <v>931100</v>
      </c>
      <c r="D20" s="40">
        <f>SUM(D18:D18)</f>
        <v>7606.280000000028</v>
      </c>
      <c r="E20" s="40">
        <f>E18+E19</f>
        <v>938706.28</v>
      </c>
      <c r="F20" s="40">
        <f>SUM(F18:F18)</f>
        <v>515656.28</v>
      </c>
      <c r="G20" s="40">
        <f>SUM(G18:G18)</f>
        <v>480015.29</v>
      </c>
      <c r="H20" s="14">
        <f>G20/G34*100</f>
        <v>13.656394238757914</v>
      </c>
      <c r="I20" s="17">
        <f t="shared" si="0"/>
        <v>-451084.71</v>
      </c>
      <c r="J20" s="17">
        <f t="shared" si="1"/>
        <v>-458690.99000000005</v>
      </c>
      <c r="K20" s="17">
        <f t="shared" si="2"/>
        <v>-35640.99000000005</v>
      </c>
      <c r="L20" s="14">
        <f t="shared" si="6"/>
        <v>51.553569971002034</v>
      </c>
      <c r="M20" s="14">
        <f t="shared" si="3"/>
        <v>51.135834523233406</v>
      </c>
      <c r="N20" s="14">
        <f t="shared" si="4"/>
        <v>93.0882272974548</v>
      </c>
    </row>
    <row r="21" spans="1:14" s="2" customFormat="1" ht="15.75">
      <c r="A21" s="8" t="s">
        <v>90</v>
      </c>
      <c r="B21" s="9" t="s">
        <v>92</v>
      </c>
      <c r="C21" s="35">
        <v>489800</v>
      </c>
      <c r="D21" s="35">
        <f>E21-C21</f>
        <v>48197.59999999998</v>
      </c>
      <c r="E21" s="35">
        <v>537997.6</v>
      </c>
      <c r="F21" s="35">
        <v>179997.6</v>
      </c>
      <c r="G21" s="35">
        <v>139073.05</v>
      </c>
      <c r="H21" s="13">
        <f>G21/G34*100</f>
        <v>3.9566164627516156</v>
      </c>
      <c r="I21" s="16">
        <f t="shared" si="0"/>
        <v>-350726.95</v>
      </c>
      <c r="J21" s="16">
        <f t="shared" si="1"/>
        <v>-398924.55</v>
      </c>
      <c r="K21" s="16">
        <f t="shared" si="2"/>
        <v>-40924.55000000002</v>
      </c>
      <c r="L21" s="13">
        <f t="shared" si="6"/>
        <v>28.393844426296443</v>
      </c>
      <c r="M21" s="13">
        <f t="shared" si="3"/>
        <v>25.850124610221307</v>
      </c>
      <c r="N21" s="13">
        <f t="shared" si="4"/>
        <v>77.26383574003208</v>
      </c>
    </row>
    <row r="22" spans="1:14" s="2" customFormat="1" ht="31.5" hidden="1">
      <c r="A22" s="8" t="s">
        <v>91</v>
      </c>
      <c r="B22" s="9" t="s">
        <v>14</v>
      </c>
      <c r="C22" s="35">
        <v>0</v>
      </c>
      <c r="D22" s="35">
        <f>E22-C22</f>
        <v>0</v>
      </c>
      <c r="E22" s="35">
        <v>0</v>
      </c>
      <c r="F22" s="35">
        <v>0</v>
      </c>
      <c r="G22" s="35">
        <v>0</v>
      </c>
      <c r="H22" s="13">
        <f>G22/G34*100</f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13">
        <v>0</v>
      </c>
      <c r="M22" s="13" t="e">
        <f t="shared" si="3"/>
        <v>#DIV/0!</v>
      </c>
      <c r="N22" s="13" t="e">
        <f t="shared" si="4"/>
        <v>#DIV/0!</v>
      </c>
    </row>
    <row r="23" spans="1:14" s="3" customFormat="1" ht="15.75">
      <c r="A23" s="6" t="s">
        <v>43</v>
      </c>
      <c r="B23" s="7" t="s">
        <v>44</v>
      </c>
      <c r="C23" s="40">
        <f>C21+C22</f>
        <v>489800</v>
      </c>
      <c r="D23" s="40">
        <f>D21+D22</f>
        <v>48197.59999999998</v>
      </c>
      <c r="E23" s="40">
        <f>E21+E22</f>
        <v>537997.6</v>
      </c>
      <c r="F23" s="40">
        <f>F21+F22</f>
        <v>179997.6</v>
      </c>
      <c r="G23" s="40">
        <f>G21+G22</f>
        <v>139073.05</v>
      </c>
      <c r="H23" s="14">
        <f>G23/G34*100</f>
        <v>3.9566164627516156</v>
      </c>
      <c r="I23" s="17">
        <f t="shared" si="0"/>
        <v>-350726.95</v>
      </c>
      <c r="J23" s="17">
        <f t="shared" si="1"/>
        <v>-398924.55</v>
      </c>
      <c r="K23" s="17">
        <f t="shared" si="2"/>
        <v>-40924.55000000002</v>
      </c>
      <c r="L23" s="14">
        <f t="shared" si="6"/>
        <v>28.393844426296443</v>
      </c>
      <c r="M23" s="14">
        <f t="shared" si="3"/>
        <v>25.850124610221307</v>
      </c>
      <c r="N23" s="14">
        <f t="shared" si="4"/>
        <v>77.26383574003208</v>
      </c>
    </row>
    <row r="24" spans="1:14" s="2" customFormat="1" ht="15.75">
      <c r="A24" s="8" t="s">
        <v>17</v>
      </c>
      <c r="B24" s="9" t="s">
        <v>18</v>
      </c>
      <c r="C24" s="35">
        <v>337178</v>
      </c>
      <c r="D24" s="35">
        <f t="shared" si="5"/>
        <v>447000</v>
      </c>
      <c r="E24" s="35">
        <v>784178</v>
      </c>
      <c r="F24" s="35">
        <v>439568</v>
      </c>
      <c r="G24" s="35">
        <v>412794.86</v>
      </c>
      <c r="H24" s="13">
        <f>G24/G34*100</f>
        <v>11.743978713454897</v>
      </c>
      <c r="I24" s="16">
        <f t="shared" si="0"/>
        <v>75616.85999999999</v>
      </c>
      <c r="J24" s="16">
        <f t="shared" si="1"/>
        <v>-371383.14</v>
      </c>
      <c r="K24" s="16">
        <f t="shared" si="2"/>
        <v>-26773.140000000014</v>
      </c>
      <c r="L24" s="13">
        <f t="shared" si="6"/>
        <v>122.42639199473275</v>
      </c>
      <c r="M24" s="13">
        <f t="shared" si="3"/>
        <v>52.64045408057865</v>
      </c>
      <c r="N24" s="13">
        <f t="shared" si="4"/>
        <v>93.90921541149491</v>
      </c>
    </row>
    <row r="25" spans="1:14" s="2" customFormat="1" ht="15.75">
      <c r="A25" s="8" t="s">
        <v>82</v>
      </c>
      <c r="B25" s="2" t="s">
        <v>83</v>
      </c>
      <c r="C25" s="35">
        <v>176000</v>
      </c>
      <c r="D25" s="35">
        <f t="shared" si="5"/>
        <v>13359.48999999999</v>
      </c>
      <c r="E25" s="35">
        <v>189359.49</v>
      </c>
      <c r="F25" s="35">
        <v>132344.49</v>
      </c>
      <c r="G25" s="35">
        <v>99512.02</v>
      </c>
      <c r="H25" s="13">
        <f>G25/G34*100</f>
        <v>2.831108518678983</v>
      </c>
      <c r="I25" s="16">
        <f t="shared" si="0"/>
        <v>-76487.98</v>
      </c>
      <c r="J25" s="16">
        <f t="shared" si="1"/>
        <v>-89847.46999999999</v>
      </c>
      <c r="K25" s="16">
        <f t="shared" si="2"/>
        <v>-32832.46999999999</v>
      </c>
      <c r="L25" s="13">
        <f t="shared" si="6"/>
        <v>56.54092045454545</v>
      </c>
      <c r="M25" s="13">
        <f t="shared" si="3"/>
        <v>52.55190537321367</v>
      </c>
      <c r="N25" s="13">
        <f t="shared" si="4"/>
        <v>75.19166079373612</v>
      </c>
    </row>
    <row r="26" spans="1:14" s="3" customFormat="1" ht="28.5" customHeight="1">
      <c r="A26" s="6" t="s">
        <v>45</v>
      </c>
      <c r="B26" s="7" t="s">
        <v>46</v>
      </c>
      <c r="C26" s="40">
        <f>C24+C25</f>
        <v>513178</v>
      </c>
      <c r="D26" s="40">
        <f>SUM(D24:D25)</f>
        <v>460359.49</v>
      </c>
      <c r="E26" s="40">
        <f>SUM(E24:E25)</f>
        <v>973537.49</v>
      </c>
      <c r="F26" s="40">
        <f>SUM(F24:F25)</f>
        <v>571912.49</v>
      </c>
      <c r="G26" s="40">
        <f>SUM(G24:G25)</f>
        <v>512306.88</v>
      </c>
      <c r="H26" s="14">
        <f>G26/G34*100</f>
        <v>14.575087232133882</v>
      </c>
      <c r="I26" s="17">
        <f t="shared" si="0"/>
        <v>-871.1199999999953</v>
      </c>
      <c r="J26" s="17">
        <f t="shared" si="1"/>
        <v>-461230.61</v>
      </c>
      <c r="K26" s="17">
        <f t="shared" si="2"/>
        <v>-59605.609999999986</v>
      </c>
      <c r="L26" s="14">
        <f t="shared" si="6"/>
        <v>99.83024993277186</v>
      </c>
      <c r="M26" s="14">
        <f t="shared" si="3"/>
        <v>52.623230770496576</v>
      </c>
      <c r="N26" s="14">
        <f t="shared" si="4"/>
        <v>89.57784433069472</v>
      </c>
    </row>
    <row r="27" spans="1:14" s="2" customFormat="1" ht="15.75">
      <c r="A27" s="8" t="s">
        <v>27</v>
      </c>
      <c r="B27" s="9" t="s">
        <v>28</v>
      </c>
      <c r="C27" s="35">
        <v>1327500</v>
      </c>
      <c r="D27" s="35">
        <f>E27-C27</f>
        <v>258621.24</v>
      </c>
      <c r="E27" s="35">
        <v>1586121.24</v>
      </c>
      <c r="F27" s="35">
        <v>1209819.24</v>
      </c>
      <c r="G27" s="35">
        <v>1142868.83</v>
      </c>
      <c r="H27" s="13">
        <f>G27/G34*100</f>
        <v>32.51452116383209</v>
      </c>
      <c r="I27" s="16">
        <f t="shared" si="0"/>
        <v>-184631.16999999993</v>
      </c>
      <c r="J27" s="16">
        <f t="shared" si="1"/>
        <v>-443252.4099999999</v>
      </c>
      <c r="K27" s="16">
        <f t="shared" si="2"/>
        <v>-66950.40999999992</v>
      </c>
      <c r="L27" s="13">
        <f t="shared" si="6"/>
        <v>86.09181393596987</v>
      </c>
      <c r="M27" s="13">
        <f t="shared" si="3"/>
        <v>72.05431723491705</v>
      </c>
      <c r="N27" s="13">
        <f t="shared" si="4"/>
        <v>94.46608156107685</v>
      </c>
    </row>
    <row r="28" spans="1:14" s="3" customFormat="1" ht="15.75">
      <c r="A28" s="6" t="s">
        <v>51</v>
      </c>
      <c r="B28" s="7" t="s">
        <v>28</v>
      </c>
      <c r="C28" s="40">
        <f>C27</f>
        <v>1327500</v>
      </c>
      <c r="D28" s="40">
        <f>SUM(D27:D27)</f>
        <v>258621.24</v>
      </c>
      <c r="E28" s="40">
        <f>SUM(E27:E27)</f>
        <v>1586121.24</v>
      </c>
      <c r="F28" s="40">
        <f>SUM(F27:F27)</f>
        <v>1209819.24</v>
      </c>
      <c r="G28" s="40">
        <f>SUM(G27:G27)</f>
        <v>1142868.83</v>
      </c>
      <c r="H28" s="14">
        <f>G28/G34*100</f>
        <v>32.51452116383209</v>
      </c>
      <c r="I28" s="17">
        <f t="shared" si="0"/>
        <v>-184631.16999999993</v>
      </c>
      <c r="J28" s="17">
        <f t="shared" si="1"/>
        <v>-443252.4099999999</v>
      </c>
      <c r="K28" s="17">
        <f t="shared" si="2"/>
        <v>-66950.40999999992</v>
      </c>
      <c r="L28" s="14">
        <f t="shared" si="6"/>
        <v>86.09181393596987</v>
      </c>
      <c r="M28" s="14">
        <f t="shared" si="3"/>
        <v>72.05431723491705</v>
      </c>
      <c r="N28" s="14">
        <f t="shared" si="4"/>
        <v>94.46608156107685</v>
      </c>
    </row>
    <row r="29" spans="1:14" s="2" customFormat="1" ht="15.75">
      <c r="A29" s="8" t="s">
        <v>32</v>
      </c>
      <c r="B29" s="9" t="s">
        <v>33</v>
      </c>
      <c r="C29" s="35">
        <v>71790</v>
      </c>
      <c r="D29" s="35">
        <f>E29-C29</f>
        <v>0</v>
      </c>
      <c r="E29" s="35">
        <v>71790</v>
      </c>
      <c r="F29" s="35">
        <v>45895</v>
      </c>
      <c r="G29" s="35">
        <v>42867.84</v>
      </c>
      <c r="H29" s="13">
        <f>G29/G34*100</f>
        <v>1.2195864077662943</v>
      </c>
      <c r="I29" s="16">
        <f t="shared" si="0"/>
        <v>-28922.160000000003</v>
      </c>
      <c r="J29" s="16">
        <f t="shared" si="1"/>
        <v>-28922.160000000003</v>
      </c>
      <c r="K29" s="16">
        <f t="shared" si="2"/>
        <v>-3027.1600000000035</v>
      </c>
      <c r="L29" s="13">
        <f t="shared" si="6"/>
        <v>59.71282908483075</v>
      </c>
      <c r="M29" s="13">
        <f t="shared" si="3"/>
        <v>59.71282908483075</v>
      </c>
      <c r="N29" s="13">
        <f t="shared" si="4"/>
        <v>93.40416167338489</v>
      </c>
    </row>
    <row r="30" spans="1:14" s="3" customFormat="1" ht="31.5">
      <c r="A30" s="8" t="s">
        <v>34</v>
      </c>
      <c r="B30" s="9" t="s">
        <v>35</v>
      </c>
      <c r="C30" s="35">
        <v>63400</v>
      </c>
      <c r="D30" s="35">
        <f>E30-C30</f>
        <v>0</v>
      </c>
      <c r="E30" s="35">
        <v>63400</v>
      </c>
      <c r="F30" s="35">
        <v>32000</v>
      </c>
      <c r="G30" s="35">
        <v>32000</v>
      </c>
      <c r="H30" s="13">
        <f>G30/G34*100</f>
        <v>0.910397282637087</v>
      </c>
      <c r="I30" s="16">
        <f t="shared" si="0"/>
        <v>-31400</v>
      </c>
      <c r="J30" s="16">
        <f t="shared" si="1"/>
        <v>-31400</v>
      </c>
      <c r="K30" s="16">
        <f t="shared" si="2"/>
        <v>0</v>
      </c>
      <c r="L30" s="13">
        <f t="shared" si="6"/>
        <v>50.473186119873816</v>
      </c>
      <c r="M30" s="13">
        <f t="shared" si="3"/>
        <v>50.473186119873816</v>
      </c>
      <c r="N30" s="13">
        <f t="shared" si="4"/>
        <v>100</v>
      </c>
    </row>
    <row r="31" spans="1:14" s="3" customFormat="1" ht="15.75">
      <c r="A31" s="6" t="s">
        <v>53</v>
      </c>
      <c r="B31" s="7" t="s">
        <v>54</v>
      </c>
      <c r="C31" s="40">
        <f>C29+C30</f>
        <v>135190</v>
      </c>
      <c r="D31" s="40">
        <f>D30+D29</f>
        <v>0</v>
      </c>
      <c r="E31" s="40">
        <f>E30+E29</f>
        <v>135190</v>
      </c>
      <c r="F31" s="40">
        <f>F30+F29</f>
        <v>77895</v>
      </c>
      <c r="G31" s="40">
        <f>G30+G29</f>
        <v>74867.84</v>
      </c>
      <c r="H31" s="14">
        <f>G31/G34*100</f>
        <v>2.1299836904033813</v>
      </c>
      <c r="I31" s="17">
        <f t="shared" si="0"/>
        <v>-60322.16</v>
      </c>
      <c r="J31" s="17">
        <f t="shared" si="1"/>
        <v>-60322.16</v>
      </c>
      <c r="K31" s="17">
        <f t="shared" si="2"/>
        <v>-3027.1600000000035</v>
      </c>
      <c r="L31" s="14">
        <f t="shared" si="6"/>
        <v>55.3797174347215</v>
      </c>
      <c r="M31" s="14">
        <f t="shared" si="3"/>
        <v>55.3797174347215</v>
      </c>
      <c r="N31" s="14">
        <f t="shared" si="4"/>
        <v>96.1137942101547</v>
      </c>
    </row>
    <row r="32" spans="1:14" s="2" customFormat="1" ht="15.75" hidden="1">
      <c r="A32" s="8" t="s">
        <v>56</v>
      </c>
      <c r="B32" s="9" t="s">
        <v>113</v>
      </c>
      <c r="C32" s="35">
        <v>0</v>
      </c>
      <c r="D32" s="35">
        <f>E32-C32</f>
        <v>0</v>
      </c>
      <c r="E32" s="35">
        <v>0</v>
      </c>
      <c r="F32" s="35">
        <v>0</v>
      </c>
      <c r="G32" s="35">
        <v>0</v>
      </c>
      <c r="H32" s="13">
        <f>G32/G34*100</f>
        <v>0</v>
      </c>
      <c r="I32" s="16">
        <f t="shared" si="0"/>
        <v>0</v>
      </c>
      <c r="J32" s="16">
        <f t="shared" si="1"/>
        <v>0</v>
      </c>
      <c r="K32" s="16">
        <f t="shared" si="2"/>
        <v>0</v>
      </c>
      <c r="L32" s="13" t="e">
        <f t="shared" si="6"/>
        <v>#DIV/0!</v>
      </c>
      <c r="M32" s="13" t="e">
        <f t="shared" si="3"/>
        <v>#DIV/0!</v>
      </c>
      <c r="N32" s="13" t="e">
        <f t="shared" si="4"/>
        <v>#DIV/0!</v>
      </c>
    </row>
    <row r="33" spans="1:14" s="3" customFormat="1" ht="15.75" hidden="1">
      <c r="A33" s="6" t="s">
        <v>56</v>
      </c>
      <c r="B33" s="7" t="s">
        <v>84</v>
      </c>
      <c r="C33" s="40">
        <f>C32</f>
        <v>0</v>
      </c>
      <c r="D33" s="40">
        <f>SUM(D32:D32)</f>
        <v>0</v>
      </c>
      <c r="E33" s="40">
        <f>SUM(E32:E32)</f>
        <v>0</v>
      </c>
      <c r="F33" s="40">
        <f>SUM(F32:F32)</f>
        <v>0</v>
      </c>
      <c r="G33" s="40">
        <f>SUM(G32:G32)</f>
        <v>0</v>
      </c>
      <c r="H33" s="14">
        <f>G33/G34*100</f>
        <v>0</v>
      </c>
      <c r="I33" s="17">
        <f t="shared" si="0"/>
        <v>0</v>
      </c>
      <c r="J33" s="17">
        <f t="shared" si="1"/>
        <v>0</v>
      </c>
      <c r="K33" s="17">
        <f t="shared" si="2"/>
        <v>0</v>
      </c>
      <c r="L33" s="14" t="e">
        <f t="shared" si="6"/>
        <v>#DIV/0!</v>
      </c>
      <c r="M33" s="14" t="e">
        <f t="shared" si="3"/>
        <v>#DIV/0!</v>
      </c>
      <c r="N33" s="14" t="e">
        <f t="shared" si="4"/>
        <v>#DIV/0!</v>
      </c>
    </row>
    <row r="34" spans="1:14" s="3" customFormat="1" ht="15.75">
      <c r="A34" s="11" t="s">
        <v>0</v>
      </c>
      <c r="B34" s="12"/>
      <c r="C34" s="41">
        <f>C33+C31+C28+C26+C23+C20+C17+C15</f>
        <v>5366000</v>
      </c>
      <c r="D34" s="41">
        <f>D15+D20+D26+D28+D33+D17+D31+D23</f>
        <v>804004.7399999999</v>
      </c>
      <c r="E34" s="41">
        <f>E15+E20+E26+E28+E33+E17+E31+E23</f>
        <v>6170004.74</v>
      </c>
      <c r="F34" s="41">
        <f>F15+F20+F26+F28+F33+F17+F31+F23</f>
        <v>3919191.7399999998</v>
      </c>
      <c r="G34" s="41">
        <f>G15+G20+G26+G28+G33+G17+G31+G23</f>
        <v>3514948.9799999995</v>
      </c>
      <c r="H34" s="14">
        <f>G34/G34*100</f>
        <v>100</v>
      </c>
      <c r="I34" s="17">
        <f t="shared" si="0"/>
        <v>-1851051.0200000005</v>
      </c>
      <c r="J34" s="17">
        <f t="shared" si="1"/>
        <v>-2655055.7600000007</v>
      </c>
      <c r="K34" s="17">
        <f t="shared" si="2"/>
        <v>-404242.76000000024</v>
      </c>
      <c r="L34" s="14">
        <f t="shared" si="6"/>
        <v>65.50408087961237</v>
      </c>
      <c r="M34" s="14">
        <f t="shared" si="3"/>
        <v>56.96833516533083</v>
      </c>
      <c r="N34" s="14">
        <f t="shared" si="4"/>
        <v>89.68555797170565</v>
      </c>
    </row>
    <row r="35" spans="3:7" s="2" customFormat="1" ht="12.75" customHeight="1">
      <c r="C35" s="37"/>
      <c r="D35" s="37"/>
      <c r="E35" s="37"/>
      <c r="F35" s="37"/>
      <c r="G35" s="37"/>
    </row>
    <row r="36" spans="3:7" s="2" customFormat="1" ht="12.75" customHeight="1">
      <c r="C36" s="37"/>
      <c r="D36" s="44"/>
      <c r="E36" s="37"/>
      <c r="F36" s="37"/>
      <c r="G36" s="37"/>
    </row>
    <row r="37" spans="3:7" s="2" customFormat="1" ht="12.75" customHeight="1">
      <c r="C37" s="37"/>
      <c r="D37" s="37"/>
      <c r="E37" s="37"/>
      <c r="F37" s="37"/>
      <c r="G37" s="37"/>
    </row>
    <row r="38" spans="3:7" s="2" customFormat="1" ht="12.75" customHeight="1">
      <c r="C38" s="37"/>
      <c r="D38" s="37"/>
      <c r="E38" s="37"/>
      <c r="F38" s="37"/>
      <c r="G38" s="37"/>
    </row>
    <row r="39" spans="3:7" s="2" customFormat="1" ht="12.75" customHeight="1">
      <c r="C39" s="37"/>
      <c r="D39" s="37"/>
      <c r="E39" s="37"/>
      <c r="F39" s="37"/>
      <c r="G39" s="37"/>
    </row>
    <row r="40" spans="3:7" s="2" customFormat="1" ht="12.75" customHeight="1">
      <c r="C40" s="37"/>
      <c r="D40" s="37"/>
      <c r="E40" s="37"/>
      <c r="F40" s="37"/>
      <c r="G40" s="37"/>
    </row>
    <row r="41" spans="3:7" s="2" customFormat="1" ht="12.75" customHeight="1">
      <c r="C41" s="37"/>
      <c r="D41" s="37"/>
      <c r="E41" s="37"/>
      <c r="F41" s="37"/>
      <c r="G41" s="37"/>
    </row>
    <row r="42" spans="3:7" s="2" customFormat="1" ht="12.75" customHeight="1">
      <c r="C42" s="37"/>
      <c r="D42" s="37"/>
      <c r="E42" s="37"/>
      <c r="F42" s="37"/>
      <c r="G42" s="37"/>
    </row>
    <row r="43" spans="3:7" s="2" customFormat="1" ht="12.75" customHeight="1">
      <c r="C43" s="37"/>
      <c r="D43" s="37"/>
      <c r="E43" s="37"/>
      <c r="F43" s="37"/>
      <c r="G43" s="37"/>
    </row>
    <row r="44" spans="3:7" s="2" customFormat="1" ht="12.75" customHeight="1">
      <c r="C44" s="37"/>
      <c r="D44" s="37"/>
      <c r="E44" s="37"/>
      <c r="F44" s="37"/>
      <c r="G44" s="37"/>
    </row>
    <row r="45" spans="3:7" s="2" customFormat="1" ht="12.75" customHeight="1">
      <c r="C45" s="37"/>
      <c r="D45" s="37"/>
      <c r="E45" s="37"/>
      <c r="F45" s="37"/>
      <c r="G45" s="37"/>
    </row>
    <row r="46" spans="3:7" s="2" customFormat="1" ht="12.75" customHeight="1">
      <c r="C46" s="37"/>
      <c r="D46" s="37"/>
      <c r="E46" s="37"/>
      <c r="F46" s="37"/>
      <c r="G46" s="37"/>
    </row>
    <row r="47" spans="3:7" s="2" customFormat="1" ht="12.75" customHeight="1">
      <c r="C47" s="37"/>
      <c r="D47" s="37"/>
      <c r="E47" s="37"/>
      <c r="F47" s="37"/>
      <c r="G47" s="37"/>
    </row>
    <row r="48" spans="3:7" s="2" customFormat="1" ht="12.75" customHeight="1">
      <c r="C48" s="37"/>
      <c r="D48" s="37"/>
      <c r="E48" s="37"/>
      <c r="F48" s="37"/>
      <c r="G48" s="37"/>
    </row>
    <row r="49" spans="3:7" s="2" customFormat="1" ht="12.75" customHeight="1">
      <c r="C49" s="37"/>
      <c r="D49" s="37"/>
      <c r="E49" s="37"/>
      <c r="F49" s="37"/>
      <c r="G49" s="37"/>
    </row>
    <row r="50" spans="3:7" s="2" customFormat="1" ht="12.75" customHeight="1">
      <c r="C50" s="37"/>
      <c r="D50" s="37"/>
      <c r="E50" s="37"/>
      <c r="F50" s="37"/>
      <c r="G50" s="37"/>
    </row>
    <row r="51" spans="3:7" s="2" customFormat="1" ht="12.75" customHeight="1">
      <c r="C51" s="37"/>
      <c r="D51" s="37"/>
      <c r="E51" s="37"/>
      <c r="F51" s="37"/>
      <c r="G51" s="37"/>
    </row>
    <row r="52" spans="3:7" s="2" customFormat="1" ht="12.75" customHeight="1">
      <c r="C52" s="37"/>
      <c r="D52" s="37"/>
      <c r="E52" s="37"/>
      <c r="F52" s="37"/>
      <c r="G52" s="37"/>
    </row>
    <row r="53" spans="3:7" s="2" customFormat="1" ht="12.75" customHeight="1">
      <c r="C53" s="37"/>
      <c r="D53" s="37"/>
      <c r="E53" s="37"/>
      <c r="F53" s="37"/>
      <c r="G53" s="37"/>
    </row>
    <row r="54" spans="3:7" s="2" customFormat="1" ht="12.75" customHeight="1">
      <c r="C54" s="37"/>
      <c r="D54" s="37"/>
      <c r="E54" s="37"/>
      <c r="F54" s="37"/>
      <c r="G54" s="37"/>
    </row>
    <row r="55" spans="3:7" s="2" customFormat="1" ht="12.75" customHeight="1">
      <c r="C55" s="37"/>
      <c r="D55" s="37"/>
      <c r="E55" s="37"/>
      <c r="F55" s="37"/>
      <c r="G55" s="37"/>
    </row>
    <row r="56" spans="3:7" s="2" customFormat="1" ht="12.75" customHeight="1">
      <c r="C56" s="37"/>
      <c r="D56" s="37"/>
      <c r="E56" s="37"/>
      <c r="F56" s="37"/>
      <c r="G56" s="37"/>
    </row>
    <row r="57" spans="3:7" s="2" customFormat="1" ht="12.75" customHeight="1">
      <c r="C57" s="37"/>
      <c r="D57" s="37"/>
      <c r="E57" s="37"/>
      <c r="F57" s="37"/>
      <c r="G57" s="37"/>
    </row>
    <row r="58" spans="3:7" s="2" customFormat="1" ht="12.75" customHeight="1">
      <c r="C58" s="37"/>
      <c r="D58" s="37"/>
      <c r="E58" s="37"/>
      <c r="F58" s="37"/>
      <c r="G58" s="37"/>
    </row>
    <row r="59" spans="3:7" s="2" customFormat="1" ht="12.75" customHeight="1">
      <c r="C59" s="37"/>
      <c r="D59" s="37"/>
      <c r="E59" s="37"/>
      <c r="F59" s="37"/>
      <c r="G59" s="37"/>
    </row>
    <row r="60" spans="3:7" s="2" customFormat="1" ht="12.75" customHeight="1">
      <c r="C60" s="37"/>
      <c r="D60" s="37"/>
      <c r="E60" s="37"/>
      <c r="F60" s="37"/>
      <c r="G60" s="37"/>
    </row>
    <row r="61" spans="3:7" s="2" customFormat="1" ht="12.75" customHeight="1">
      <c r="C61" s="37"/>
      <c r="D61" s="37"/>
      <c r="E61" s="37"/>
      <c r="F61" s="37"/>
      <c r="G61" s="37"/>
    </row>
    <row r="62" spans="3:7" s="2" customFormat="1" ht="12.75" customHeight="1">
      <c r="C62" s="37"/>
      <c r="D62" s="37"/>
      <c r="E62" s="37"/>
      <c r="F62" s="37"/>
      <c r="G62" s="37"/>
    </row>
    <row r="63" spans="3:7" s="2" customFormat="1" ht="12.75" customHeight="1">
      <c r="C63" s="37"/>
      <c r="D63" s="37"/>
      <c r="E63" s="37"/>
      <c r="F63" s="37"/>
      <c r="G63" s="37"/>
    </row>
    <row r="64" spans="3:7" s="2" customFormat="1" ht="12.75" customHeight="1">
      <c r="C64" s="37"/>
      <c r="D64" s="37"/>
      <c r="E64" s="37"/>
      <c r="F64" s="37"/>
      <c r="G64" s="37"/>
    </row>
    <row r="65" spans="3:7" s="2" customFormat="1" ht="12.75" customHeight="1">
      <c r="C65" s="37"/>
      <c r="D65" s="37"/>
      <c r="E65" s="37"/>
      <c r="F65" s="37"/>
      <c r="G65" s="37"/>
    </row>
    <row r="66" spans="3:7" s="2" customFormat="1" ht="12.75" customHeight="1">
      <c r="C66" s="37"/>
      <c r="D66" s="37"/>
      <c r="E66" s="37"/>
      <c r="F66" s="37"/>
      <c r="G66" s="37"/>
    </row>
    <row r="67" spans="3:7" s="2" customFormat="1" ht="12.75" customHeight="1">
      <c r="C67" s="37"/>
      <c r="D67" s="37"/>
      <c r="E67" s="37"/>
      <c r="F67" s="37"/>
      <c r="G67" s="37"/>
    </row>
    <row r="68" spans="3:7" s="2" customFormat="1" ht="12.75" customHeight="1">
      <c r="C68" s="37"/>
      <c r="D68" s="37"/>
      <c r="E68" s="37"/>
      <c r="F68" s="37"/>
      <c r="G68" s="37"/>
    </row>
    <row r="69" spans="3:7" s="2" customFormat="1" ht="12.75" customHeight="1">
      <c r="C69" s="37"/>
      <c r="D69" s="37"/>
      <c r="E69" s="37"/>
      <c r="F69" s="37"/>
      <c r="G69" s="37"/>
    </row>
    <row r="70" spans="3:7" s="2" customFormat="1" ht="12.75" customHeight="1">
      <c r="C70" s="37"/>
      <c r="D70" s="37"/>
      <c r="E70" s="37"/>
      <c r="F70" s="37"/>
      <c r="G70" s="37"/>
    </row>
    <row r="71" spans="3:7" s="2" customFormat="1" ht="12.75" customHeight="1">
      <c r="C71" s="37"/>
      <c r="D71" s="37"/>
      <c r="E71" s="37"/>
      <c r="F71" s="37"/>
      <c r="G71" s="37"/>
    </row>
    <row r="72" spans="3:7" s="2" customFormat="1" ht="12.75" customHeight="1">
      <c r="C72" s="37"/>
      <c r="D72" s="37"/>
      <c r="E72" s="37"/>
      <c r="F72" s="37"/>
      <c r="G72" s="37"/>
    </row>
    <row r="73" spans="3:7" s="2" customFormat="1" ht="12.75" customHeight="1">
      <c r="C73" s="37"/>
      <c r="D73" s="37"/>
      <c r="E73" s="37"/>
      <c r="F73" s="37"/>
      <c r="G73" s="37"/>
    </row>
    <row r="74" spans="3:7" s="2" customFormat="1" ht="12.75" customHeight="1">
      <c r="C74" s="37"/>
      <c r="D74" s="37"/>
      <c r="E74" s="37"/>
      <c r="F74" s="37"/>
      <c r="G74" s="37"/>
    </row>
    <row r="75" spans="3:7" s="2" customFormat="1" ht="12.75" customHeight="1">
      <c r="C75" s="37"/>
      <c r="D75" s="37"/>
      <c r="E75" s="37"/>
      <c r="F75" s="37"/>
      <c r="G75" s="37"/>
    </row>
    <row r="76" spans="3:7" s="2" customFormat="1" ht="12.75" customHeight="1">
      <c r="C76" s="37"/>
      <c r="D76" s="37"/>
      <c r="E76" s="37"/>
      <c r="F76" s="37"/>
      <c r="G76" s="37"/>
    </row>
    <row r="77" spans="3:7" s="2" customFormat="1" ht="12.75" customHeight="1">
      <c r="C77" s="37"/>
      <c r="D77" s="37"/>
      <c r="E77" s="37"/>
      <c r="F77" s="37"/>
      <c r="G77" s="37"/>
    </row>
    <row r="78" spans="3:7" s="2" customFormat="1" ht="12.75" customHeight="1">
      <c r="C78" s="37"/>
      <c r="D78" s="37"/>
      <c r="E78" s="37"/>
      <c r="F78" s="37"/>
      <c r="G78" s="37"/>
    </row>
    <row r="79" spans="3:7" s="2" customFormat="1" ht="12.75" customHeight="1">
      <c r="C79" s="37"/>
      <c r="D79" s="37"/>
      <c r="E79" s="37"/>
      <c r="F79" s="37"/>
      <c r="G79" s="37"/>
    </row>
    <row r="80" spans="3:7" s="2" customFormat="1" ht="12.75" customHeight="1">
      <c r="C80" s="37"/>
      <c r="D80" s="37"/>
      <c r="E80" s="37"/>
      <c r="F80" s="37"/>
      <c r="G80" s="37"/>
    </row>
    <row r="81" spans="3:7" s="2" customFormat="1" ht="12.75" customHeight="1">
      <c r="C81" s="37"/>
      <c r="D81" s="37"/>
      <c r="E81" s="37"/>
      <c r="F81" s="37"/>
      <c r="G81" s="37"/>
    </row>
    <row r="82" spans="3:7" s="2" customFormat="1" ht="12.75" customHeight="1">
      <c r="C82" s="37"/>
      <c r="D82" s="37"/>
      <c r="E82" s="37"/>
      <c r="F82" s="37"/>
      <c r="G82" s="37"/>
    </row>
    <row r="83" spans="3:7" s="2" customFormat="1" ht="12.75" customHeight="1">
      <c r="C83" s="37"/>
      <c r="D83" s="37"/>
      <c r="E83" s="37"/>
      <c r="F83" s="37"/>
      <c r="G83" s="37"/>
    </row>
    <row r="84" spans="3:7" s="2" customFormat="1" ht="12.75" customHeight="1">
      <c r="C84" s="37"/>
      <c r="D84" s="37"/>
      <c r="E84" s="37"/>
      <c r="F84" s="37"/>
      <c r="G84" s="37"/>
    </row>
    <row r="85" spans="3:7" s="2" customFormat="1" ht="12.75" customHeight="1">
      <c r="C85" s="37"/>
      <c r="D85" s="37"/>
      <c r="E85" s="37"/>
      <c r="F85" s="37"/>
      <c r="G85" s="37"/>
    </row>
    <row r="86" spans="3:7" s="2" customFormat="1" ht="12.75" customHeight="1">
      <c r="C86" s="37"/>
      <c r="D86" s="37"/>
      <c r="E86" s="37"/>
      <c r="F86" s="37"/>
      <c r="G86" s="37"/>
    </row>
    <row r="87" spans="3:7" s="2" customFormat="1" ht="12.75" customHeight="1">
      <c r="C87" s="37"/>
      <c r="D87" s="37"/>
      <c r="E87" s="37"/>
      <c r="F87" s="37"/>
      <c r="G87" s="37"/>
    </row>
    <row r="88" spans="3:7" s="2" customFormat="1" ht="12.75" customHeight="1">
      <c r="C88" s="37"/>
      <c r="D88" s="37"/>
      <c r="E88" s="37"/>
      <c r="F88" s="37"/>
      <c r="G88" s="37"/>
    </row>
    <row r="89" spans="3:7" s="2" customFormat="1" ht="12.75" customHeight="1">
      <c r="C89" s="37"/>
      <c r="D89" s="37"/>
      <c r="E89" s="37"/>
      <c r="F89" s="37"/>
      <c r="G89" s="37"/>
    </row>
    <row r="90" spans="3:7" s="2" customFormat="1" ht="12.75" customHeight="1">
      <c r="C90" s="37"/>
      <c r="D90" s="37"/>
      <c r="E90" s="37"/>
      <c r="F90" s="37"/>
      <c r="G90" s="37"/>
    </row>
    <row r="91" spans="3:7" s="2" customFormat="1" ht="12.75" customHeight="1">
      <c r="C91" s="37"/>
      <c r="D91" s="37"/>
      <c r="E91" s="37"/>
      <c r="F91" s="37"/>
      <c r="G91" s="37"/>
    </row>
    <row r="92" spans="3:7" s="2" customFormat="1" ht="12.75" customHeight="1">
      <c r="C92" s="37"/>
      <c r="D92" s="37"/>
      <c r="E92" s="37"/>
      <c r="F92" s="37"/>
      <c r="G92" s="37"/>
    </row>
    <row r="93" spans="3:7" s="2" customFormat="1" ht="12.75" customHeight="1">
      <c r="C93" s="37"/>
      <c r="D93" s="37"/>
      <c r="E93" s="37"/>
      <c r="F93" s="37"/>
      <c r="G93" s="37"/>
    </row>
    <row r="94" spans="3:7" s="2" customFormat="1" ht="12.75" customHeight="1">
      <c r="C94" s="37"/>
      <c r="D94" s="37"/>
      <c r="E94" s="37"/>
      <c r="F94" s="37"/>
      <c r="G94" s="37"/>
    </row>
    <row r="95" spans="3:7" s="2" customFormat="1" ht="12.75" customHeight="1">
      <c r="C95" s="37"/>
      <c r="D95" s="37"/>
      <c r="E95" s="37"/>
      <c r="F95" s="37"/>
      <c r="G95" s="37"/>
    </row>
    <row r="96" spans="3:7" s="2" customFormat="1" ht="12.75" customHeight="1">
      <c r="C96" s="37"/>
      <c r="D96" s="37"/>
      <c r="E96" s="37"/>
      <c r="F96" s="37"/>
      <c r="G96" s="37"/>
    </row>
    <row r="97" spans="3:7" s="2" customFormat="1" ht="12.75" customHeight="1">
      <c r="C97" s="37"/>
      <c r="D97" s="37"/>
      <c r="E97" s="37"/>
      <c r="F97" s="37"/>
      <c r="G97" s="37"/>
    </row>
    <row r="98" spans="3:7" s="2" customFormat="1" ht="12.75" customHeight="1">
      <c r="C98" s="37"/>
      <c r="D98" s="37"/>
      <c r="E98" s="37"/>
      <c r="F98" s="37"/>
      <c r="G98" s="37"/>
    </row>
    <row r="99" spans="3:7" s="2" customFormat="1" ht="12.75" customHeight="1">
      <c r="C99" s="37"/>
      <c r="D99" s="37"/>
      <c r="E99" s="37"/>
      <c r="F99" s="37"/>
      <c r="G99" s="37"/>
    </row>
    <row r="100" spans="3:7" s="2" customFormat="1" ht="12.75" customHeight="1">
      <c r="C100" s="37"/>
      <c r="D100" s="37"/>
      <c r="E100" s="37"/>
      <c r="F100" s="37"/>
      <c r="G100" s="37"/>
    </row>
    <row r="101" spans="3:7" s="2" customFormat="1" ht="12.75" customHeight="1">
      <c r="C101" s="37"/>
      <c r="D101" s="37"/>
      <c r="E101" s="37"/>
      <c r="F101" s="37"/>
      <c r="G101" s="37"/>
    </row>
    <row r="102" spans="3:7" s="2" customFormat="1" ht="12.75" customHeight="1">
      <c r="C102" s="37"/>
      <c r="D102" s="37"/>
      <c r="E102" s="37"/>
      <c r="F102" s="37"/>
      <c r="G102" s="37"/>
    </row>
    <row r="103" spans="3:7" s="2" customFormat="1" ht="12.75" customHeight="1">
      <c r="C103" s="37"/>
      <c r="D103" s="37"/>
      <c r="E103" s="37"/>
      <c r="F103" s="37"/>
      <c r="G103" s="37"/>
    </row>
    <row r="104" spans="3:7" s="2" customFormat="1" ht="12.75" customHeight="1">
      <c r="C104" s="37"/>
      <c r="D104" s="37"/>
      <c r="E104" s="37"/>
      <c r="F104" s="37"/>
      <c r="G104" s="37"/>
    </row>
    <row r="105" spans="3:7" s="2" customFormat="1" ht="12.75" customHeight="1">
      <c r="C105" s="37"/>
      <c r="D105" s="37"/>
      <c r="E105" s="37"/>
      <c r="F105" s="37"/>
      <c r="G105" s="37"/>
    </row>
    <row r="106" spans="3:7" s="2" customFormat="1" ht="12.75" customHeight="1">
      <c r="C106" s="37"/>
      <c r="D106" s="37"/>
      <c r="E106" s="37"/>
      <c r="F106" s="37"/>
      <c r="G106" s="37"/>
    </row>
    <row r="107" spans="3:7" s="2" customFormat="1" ht="12.75" customHeight="1">
      <c r="C107" s="37"/>
      <c r="D107" s="37"/>
      <c r="E107" s="37"/>
      <c r="F107" s="37"/>
      <c r="G107" s="37"/>
    </row>
    <row r="108" spans="3:7" s="2" customFormat="1" ht="12.75" customHeight="1">
      <c r="C108" s="37"/>
      <c r="D108" s="37"/>
      <c r="E108" s="37"/>
      <c r="F108" s="37"/>
      <c r="G108" s="37"/>
    </row>
    <row r="109" spans="3:7" s="2" customFormat="1" ht="12.75" customHeight="1">
      <c r="C109" s="37"/>
      <c r="D109" s="37"/>
      <c r="E109" s="37"/>
      <c r="F109" s="37"/>
      <c r="G109" s="37"/>
    </row>
    <row r="110" spans="3:7" s="2" customFormat="1" ht="12.75" customHeight="1">
      <c r="C110" s="37"/>
      <c r="D110" s="37"/>
      <c r="E110" s="37"/>
      <c r="F110" s="37"/>
      <c r="G110" s="37"/>
    </row>
    <row r="111" spans="3:7" s="2" customFormat="1" ht="12.75" customHeight="1">
      <c r="C111" s="37"/>
      <c r="D111" s="37"/>
      <c r="E111" s="37"/>
      <c r="F111" s="37"/>
      <c r="G111" s="37"/>
    </row>
    <row r="112" spans="3:7" s="2" customFormat="1" ht="12.75" customHeight="1">
      <c r="C112" s="37"/>
      <c r="D112" s="37"/>
      <c r="E112" s="37"/>
      <c r="F112" s="37"/>
      <c r="G112" s="37"/>
    </row>
    <row r="113" spans="3:7" s="2" customFormat="1" ht="12.75" customHeight="1">
      <c r="C113" s="37"/>
      <c r="D113" s="37"/>
      <c r="E113" s="37"/>
      <c r="F113" s="37"/>
      <c r="G113" s="37"/>
    </row>
    <row r="114" spans="3:7" s="2" customFormat="1" ht="12.75" customHeight="1">
      <c r="C114" s="37"/>
      <c r="D114" s="37"/>
      <c r="E114" s="37"/>
      <c r="F114" s="37"/>
      <c r="G114" s="37"/>
    </row>
    <row r="115" spans="3:7" s="2" customFormat="1" ht="12.75" customHeight="1">
      <c r="C115" s="37"/>
      <c r="D115" s="37"/>
      <c r="E115" s="37"/>
      <c r="F115" s="37"/>
      <c r="G115" s="37"/>
    </row>
    <row r="116" spans="3:7" s="2" customFormat="1" ht="12.75" customHeight="1">
      <c r="C116" s="37"/>
      <c r="D116" s="37"/>
      <c r="E116" s="37"/>
      <c r="F116" s="37"/>
      <c r="G116" s="37"/>
    </row>
    <row r="117" spans="3:7" s="2" customFormat="1" ht="12.75" customHeight="1">
      <c r="C117" s="37"/>
      <c r="D117" s="37"/>
      <c r="E117" s="37"/>
      <c r="F117" s="37"/>
      <c r="G117" s="37"/>
    </row>
    <row r="118" spans="3:7" s="2" customFormat="1" ht="12.75" customHeight="1">
      <c r="C118" s="37"/>
      <c r="D118" s="37"/>
      <c r="E118" s="37"/>
      <c r="F118" s="37"/>
      <c r="G118" s="37"/>
    </row>
    <row r="119" spans="3:7" s="2" customFormat="1" ht="12.75" customHeight="1">
      <c r="C119" s="37"/>
      <c r="D119" s="37"/>
      <c r="E119" s="37"/>
      <c r="F119" s="37"/>
      <c r="G119" s="37"/>
    </row>
    <row r="120" spans="3:7" s="2" customFormat="1" ht="12.75" customHeight="1">
      <c r="C120" s="37"/>
      <c r="D120" s="37"/>
      <c r="E120" s="37"/>
      <c r="F120" s="37"/>
      <c r="G120" s="37"/>
    </row>
    <row r="121" spans="3:7" s="2" customFormat="1" ht="12.75" customHeight="1">
      <c r="C121" s="37"/>
      <c r="D121" s="37"/>
      <c r="E121" s="37"/>
      <c r="F121" s="37"/>
      <c r="G121" s="37"/>
    </row>
    <row r="122" spans="3:7" s="2" customFormat="1" ht="12.75" customHeight="1">
      <c r="C122" s="37"/>
      <c r="D122" s="37"/>
      <c r="E122" s="37"/>
      <c r="F122" s="37"/>
      <c r="G122" s="37"/>
    </row>
    <row r="123" spans="3:7" s="2" customFormat="1" ht="12.75" customHeight="1">
      <c r="C123" s="37"/>
      <c r="D123" s="37"/>
      <c r="E123" s="37"/>
      <c r="F123" s="37"/>
      <c r="G123" s="37"/>
    </row>
    <row r="124" spans="3:7" s="2" customFormat="1" ht="12.75" customHeight="1">
      <c r="C124" s="37"/>
      <c r="D124" s="37"/>
      <c r="E124" s="37"/>
      <c r="F124" s="37"/>
      <c r="G124" s="37"/>
    </row>
    <row r="125" spans="3:7" s="2" customFormat="1" ht="12.75" customHeight="1">
      <c r="C125" s="37"/>
      <c r="D125" s="37"/>
      <c r="E125" s="37"/>
      <c r="F125" s="37"/>
      <c r="G125" s="37"/>
    </row>
    <row r="126" spans="3:7" s="2" customFormat="1" ht="12.75" customHeight="1">
      <c r="C126" s="37"/>
      <c r="D126" s="37"/>
      <c r="E126" s="37"/>
      <c r="F126" s="37"/>
      <c r="G126" s="37"/>
    </row>
    <row r="127" spans="3:7" s="2" customFormat="1" ht="12.75" customHeight="1">
      <c r="C127" s="37"/>
      <c r="D127" s="37"/>
      <c r="E127" s="37"/>
      <c r="F127" s="37"/>
      <c r="G127" s="37"/>
    </row>
    <row r="128" spans="3:7" s="2" customFormat="1" ht="12.75" customHeight="1">
      <c r="C128" s="37"/>
      <c r="D128" s="37"/>
      <c r="E128" s="37"/>
      <c r="F128" s="37"/>
      <c r="G128" s="37"/>
    </row>
    <row r="129" spans="3:7" s="2" customFormat="1" ht="12.75" customHeight="1">
      <c r="C129" s="37"/>
      <c r="D129" s="37"/>
      <c r="E129" s="37"/>
      <c r="F129" s="37"/>
      <c r="G129" s="37"/>
    </row>
    <row r="130" spans="3:7" s="2" customFormat="1" ht="12.75" customHeight="1">
      <c r="C130" s="37"/>
      <c r="D130" s="37"/>
      <c r="E130" s="37"/>
      <c r="F130" s="37"/>
      <c r="G130" s="37"/>
    </row>
    <row r="131" spans="3:7" s="2" customFormat="1" ht="12.75" customHeight="1">
      <c r="C131" s="37"/>
      <c r="D131" s="37"/>
      <c r="E131" s="37"/>
      <c r="F131" s="37"/>
      <c r="G131" s="37"/>
    </row>
    <row r="132" spans="3:7" s="2" customFormat="1" ht="12.75" customHeight="1">
      <c r="C132" s="37"/>
      <c r="D132" s="37"/>
      <c r="E132" s="37"/>
      <c r="F132" s="37"/>
      <c r="G132" s="37"/>
    </row>
    <row r="133" spans="3:7" s="2" customFormat="1" ht="12.75" customHeight="1">
      <c r="C133" s="37"/>
      <c r="D133" s="37"/>
      <c r="E133" s="37"/>
      <c r="F133" s="37"/>
      <c r="G133" s="37"/>
    </row>
    <row r="134" spans="3:7" s="2" customFormat="1" ht="12.75" customHeight="1">
      <c r="C134" s="37"/>
      <c r="D134" s="37"/>
      <c r="E134" s="37"/>
      <c r="F134" s="37"/>
      <c r="G134" s="37"/>
    </row>
    <row r="135" spans="3:7" s="2" customFormat="1" ht="12.75" customHeight="1">
      <c r="C135" s="37"/>
      <c r="D135" s="37"/>
      <c r="E135" s="37"/>
      <c r="F135" s="37"/>
      <c r="G135" s="37"/>
    </row>
    <row r="136" spans="3:7" s="2" customFormat="1" ht="12.75" customHeight="1">
      <c r="C136" s="37"/>
      <c r="D136" s="37"/>
      <c r="E136" s="37"/>
      <c r="F136" s="37"/>
      <c r="G136" s="37"/>
    </row>
    <row r="137" spans="3:7" s="2" customFormat="1" ht="12.75" customHeight="1">
      <c r="C137" s="37"/>
      <c r="D137" s="37"/>
      <c r="E137" s="37"/>
      <c r="F137" s="37"/>
      <c r="G137" s="37"/>
    </row>
    <row r="138" spans="3:7" s="2" customFormat="1" ht="12.75" customHeight="1">
      <c r="C138" s="37"/>
      <c r="D138" s="37"/>
      <c r="E138" s="37"/>
      <c r="F138" s="37"/>
      <c r="G138" s="37"/>
    </row>
    <row r="139" spans="3:7" s="2" customFormat="1" ht="12.75" customHeight="1">
      <c r="C139" s="37"/>
      <c r="D139" s="37"/>
      <c r="E139" s="37"/>
      <c r="F139" s="37"/>
      <c r="G139" s="37"/>
    </row>
    <row r="140" spans="3:7" s="2" customFormat="1" ht="12.75" customHeight="1">
      <c r="C140" s="37"/>
      <c r="D140" s="37"/>
      <c r="E140" s="37"/>
      <c r="F140" s="37"/>
      <c r="G140" s="37"/>
    </row>
    <row r="141" spans="3:7" s="2" customFormat="1" ht="12.75" customHeight="1">
      <c r="C141" s="37"/>
      <c r="D141" s="37"/>
      <c r="E141" s="37"/>
      <c r="F141" s="37"/>
      <c r="G141" s="37"/>
    </row>
    <row r="142" spans="3:7" s="2" customFormat="1" ht="12.75" customHeight="1">
      <c r="C142" s="37"/>
      <c r="D142" s="37"/>
      <c r="E142" s="37"/>
      <c r="F142" s="37"/>
      <c r="G142" s="37"/>
    </row>
    <row r="143" spans="3:7" s="2" customFormat="1" ht="12.75" customHeight="1">
      <c r="C143" s="37"/>
      <c r="D143" s="37"/>
      <c r="E143" s="37"/>
      <c r="F143" s="37"/>
      <c r="G143" s="37"/>
    </row>
    <row r="144" spans="3:7" s="2" customFormat="1" ht="12.75" customHeight="1">
      <c r="C144" s="37"/>
      <c r="D144" s="37"/>
      <c r="E144" s="37"/>
      <c r="F144" s="37"/>
      <c r="G144" s="37"/>
    </row>
    <row r="145" spans="3:7" s="2" customFormat="1" ht="12.75" customHeight="1">
      <c r="C145" s="37"/>
      <c r="D145" s="37"/>
      <c r="E145" s="37"/>
      <c r="F145" s="37"/>
      <c r="G145" s="37"/>
    </row>
    <row r="146" spans="3:7" s="2" customFormat="1" ht="12.75" customHeight="1">
      <c r="C146" s="37"/>
      <c r="D146" s="37"/>
      <c r="E146" s="37"/>
      <c r="F146" s="37"/>
      <c r="G146" s="37"/>
    </row>
    <row r="147" spans="3:7" s="2" customFormat="1" ht="12.75" customHeight="1">
      <c r="C147" s="37"/>
      <c r="D147" s="37"/>
      <c r="E147" s="37"/>
      <c r="F147" s="37"/>
      <c r="G147" s="37"/>
    </row>
    <row r="148" spans="3:7" s="2" customFormat="1" ht="12.75" customHeight="1">
      <c r="C148" s="37"/>
      <c r="D148" s="37"/>
      <c r="E148" s="37"/>
      <c r="F148" s="37"/>
      <c r="G148" s="37"/>
    </row>
    <row r="149" spans="3:7" s="2" customFormat="1" ht="12.75" customHeight="1">
      <c r="C149" s="37"/>
      <c r="D149" s="37"/>
      <c r="E149" s="37"/>
      <c r="F149" s="37"/>
      <c r="G149" s="37"/>
    </row>
    <row r="150" spans="3:7" s="2" customFormat="1" ht="12.75" customHeight="1">
      <c r="C150" s="37"/>
      <c r="D150" s="37"/>
      <c r="E150" s="37"/>
      <c r="F150" s="37"/>
      <c r="G150" s="37"/>
    </row>
    <row r="151" spans="3:7" s="2" customFormat="1" ht="12.75" customHeight="1">
      <c r="C151" s="37"/>
      <c r="D151" s="37"/>
      <c r="E151" s="37"/>
      <c r="F151" s="37"/>
      <c r="G151" s="37"/>
    </row>
    <row r="152" spans="3:7" s="2" customFormat="1" ht="12.75" customHeight="1">
      <c r="C152" s="37"/>
      <c r="D152" s="37"/>
      <c r="E152" s="37"/>
      <c r="F152" s="37"/>
      <c r="G152" s="37"/>
    </row>
    <row r="153" spans="3:7" s="2" customFormat="1" ht="12.75" customHeight="1">
      <c r="C153" s="37"/>
      <c r="D153" s="37"/>
      <c r="E153" s="37"/>
      <c r="F153" s="37"/>
      <c r="G153" s="37"/>
    </row>
    <row r="154" spans="3:7" s="2" customFormat="1" ht="12.75" customHeight="1">
      <c r="C154" s="37"/>
      <c r="D154" s="37"/>
      <c r="E154" s="37"/>
      <c r="F154" s="37"/>
      <c r="G154" s="37"/>
    </row>
    <row r="155" spans="3:7" s="2" customFormat="1" ht="12.75" customHeight="1">
      <c r="C155" s="37"/>
      <c r="D155" s="37"/>
      <c r="E155" s="37"/>
      <c r="F155" s="37"/>
      <c r="G155" s="37"/>
    </row>
    <row r="156" spans="3:7" s="2" customFormat="1" ht="12.75" customHeight="1">
      <c r="C156" s="37"/>
      <c r="D156" s="37"/>
      <c r="E156" s="37"/>
      <c r="F156" s="37"/>
      <c r="G156" s="37"/>
    </row>
    <row r="157" spans="3:7" s="2" customFormat="1" ht="12.75" customHeight="1">
      <c r="C157" s="37"/>
      <c r="D157" s="37"/>
      <c r="E157" s="37"/>
      <c r="F157" s="37"/>
      <c r="G157" s="37"/>
    </row>
    <row r="158" spans="3:7" s="2" customFormat="1" ht="12.75" customHeight="1">
      <c r="C158" s="37"/>
      <c r="D158" s="37"/>
      <c r="E158" s="37"/>
      <c r="F158" s="37"/>
      <c r="G158" s="37"/>
    </row>
    <row r="159" spans="3:7" s="2" customFormat="1" ht="12.75" customHeight="1">
      <c r="C159" s="37"/>
      <c r="D159" s="37"/>
      <c r="E159" s="37"/>
      <c r="F159" s="37"/>
      <c r="G159" s="37"/>
    </row>
    <row r="160" spans="3:7" s="2" customFormat="1" ht="12.75" customHeight="1">
      <c r="C160" s="37"/>
      <c r="D160" s="37"/>
      <c r="E160" s="37"/>
      <c r="F160" s="37"/>
      <c r="G160" s="37"/>
    </row>
    <row r="161" spans="3:7" s="2" customFormat="1" ht="12.75" customHeight="1">
      <c r="C161" s="37"/>
      <c r="D161" s="37"/>
      <c r="E161" s="37"/>
      <c r="F161" s="37"/>
      <c r="G161" s="37"/>
    </row>
    <row r="162" spans="3:7" s="2" customFormat="1" ht="12.75" customHeight="1">
      <c r="C162" s="37"/>
      <c r="D162" s="37"/>
      <c r="E162" s="37"/>
      <c r="F162" s="37"/>
      <c r="G162" s="37"/>
    </row>
    <row r="163" spans="3:8" s="2" customFormat="1" ht="12.75" customHeight="1">
      <c r="C163" s="37"/>
      <c r="D163" s="42"/>
      <c r="E163" s="37"/>
      <c r="F163" s="37"/>
      <c r="G163" s="37"/>
      <c r="H163" s="1"/>
    </row>
    <row r="164" spans="3:8" s="2" customFormat="1" ht="12.75" customHeight="1">
      <c r="C164" s="37"/>
      <c r="D164" s="42"/>
      <c r="E164" s="37"/>
      <c r="F164" s="37"/>
      <c r="G164" s="37"/>
      <c r="H164" s="1"/>
    </row>
    <row r="165" spans="3:8" s="2" customFormat="1" ht="12.75" customHeight="1">
      <c r="C165" s="37"/>
      <c r="D165" s="42"/>
      <c r="E165" s="37"/>
      <c r="F165" s="37"/>
      <c r="G165" s="37"/>
      <c r="H165" s="1"/>
    </row>
    <row r="166" spans="3:8" s="2" customFormat="1" ht="12.75" customHeight="1">
      <c r="C166" s="37"/>
      <c r="D166" s="42"/>
      <c r="E166" s="37"/>
      <c r="F166" s="37"/>
      <c r="G166" s="37"/>
      <c r="H166" s="1"/>
    </row>
    <row r="167" spans="3:8" s="2" customFormat="1" ht="12.75" customHeight="1">
      <c r="C167" s="37"/>
      <c r="D167" s="42"/>
      <c r="E167" s="37"/>
      <c r="F167" s="37"/>
      <c r="G167" s="37"/>
      <c r="H167" s="1"/>
    </row>
    <row r="168" spans="3:8" s="2" customFormat="1" ht="12.75" customHeight="1">
      <c r="C168" s="37"/>
      <c r="D168" s="42"/>
      <c r="E168" s="37"/>
      <c r="F168" s="37"/>
      <c r="G168" s="37"/>
      <c r="H168" s="1"/>
    </row>
    <row r="169" spans="3:8" s="2" customFormat="1" ht="12.75" customHeight="1">
      <c r="C169" s="37"/>
      <c r="D169" s="42"/>
      <c r="E169" s="37"/>
      <c r="F169" s="37"/>
      <c r="G169" s="37"/>
      <c r="H169" s="1"/>
    </row>
    <row r="170" spans="3:8" s="2" customFormat="1" ht="12.75" customHeight="1">
      <c r="C170" s="37"/>
      <c r="D170" s="42"/>
      <c r="E170" s="37"/>
      <c r="F170" s="37"/>
      <c r="G170" s="37"/>
      <c r="H170" s="1"/>
    </row>
    <row r="171" spans="3:8" s="2" customFormat="1" ht="12.75" customHeight="1">
      <c r="C171" s="37"/>
      <c r="D171" s="42"/>
      <c r="E171" s="37"/>
      <c r="F171" s="37"/>
      <c r="G171" s="37"/>
      <c r="H171" s="1"/>
    </row>
  </sheetData>
  <sheetProtection/>
  <mergeCells count="3">
    <mergeCell ref="A6:G6"/>
    <mergeCell ref="A5:N5"/>
    <mergeCell ref="A4:N4"/>
  </mergeCells>
  <printOptions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O166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5" sqref="E25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6.00390625" style="42" customWidth="1"/>
    <col min="4" max="4" width="14.28125" style="42" customWidth="1"/>
    <col min="5" max="5" width="18.421875" style="42" customWidth="1"/>
    <col min="6" max="6" width="14.28125" style="42" customWidth="1"/>
    <col min="7" max="7" width="14.140625" style="42" customWidth="1"/>
    <col min="8" max="8" width="13.421875" style="1" customWidth="1"/>
    <col min="9" max="9" width="14.140625" style="1" customWidth="1"/>
    <col min="10" max="10" width="16.140625" style="1" customWidth="1"/>
    <col min="11" max="11" width="15.28125" style="1" customWidth="1"/>
    <col min="12" max="13" width="12.00390625" style="1" customWidth="1"/>
    <col min="14" max="14" width="11.421875" style="1" customWidth="1"/>
    <col min="15" max="15" width="9.140625" style="1" hidden="1" customWidth="1"/>
    <col min="16" max="16384" width="9.140625" style="1" customWidth="1"/>
  </cols>
  <sheetData>
    <row r="4" spans="1:14" ht="15.75" customHeight="1">
      <c r="A4" s="58" t="s">
        <v>36</v>
      </c>
      <c r="B4" s="58"/>
      <c r="C4" s="60"/>
      <c r="D4" s="58"/>
      <c r="E4" s="60"/>
      <c r="F4" s="60"/>
      <c r="G4" s="60"/>
      <c r="H4" s="58"/>
      <c r="I4" s="58"/>
      <c r="J4" s="58"/>
      <c r="K4" s="60"/>
      <c r="L4" s="60"/>
      <c r="M4" s="60"/>
      <c r="N4" s="60"/>
    </row>
    <row r="5" spans="1:14" ht="19.5" customHeight="1">
      <c r="A5" s="57" t="s">
        <v>151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2.75">
      <c r="A6" s="64"/>
      <c r="B6" s="64"/>
      <c r="C6" s="64"/>
      <c r="D6" s="64"/>
      <c r="E6" s="64"/>
      <c r="F6" s="64"/>
      <c r="G6" s="43"/>
      <c r="H6" s="4"/>
      <c r="N6" s="5" t="s">
        <v>81</v>
      </c>
    </row>
    <row r="7" spans="1:15" ht="54.75" customHeight="1">
      <c r="A7" s="10" t="s">
        <v>1</v>
      </c>
      <c r="B7" s="10" t="s">
        <v>2</v>
      </c>
      <c r="C7" s="38" t="s">
        <v>138</v>
      </c>
      <c r="D7" s="38" t="s">
        <v>85</v>
      </c>
      <c r="E7" s="38" t="s">
        <v>137</v>
      </c>
      <c r="F7" s="38" t="s">
        <v>144</v>
      </c>
      <c r="G7" s="38" t="s">
        <v>148</v>
      </c>
      <c r="H7" s="10" t="s">
        <v>66</v>
      </c>
      <c r="I7" s="10" t="s">
        <v>86</v>
      </c>
      <c r="J7" s="10" t="s">
        <v>87</v>
      </c>
      <c r="K7" s="10" t="s">
        <v>146</v>
      </c>
      <c r="L7" s="10" t="s">
        <v>139</v>
      </c>
      <c r="M7" s="10" t="s">
        <v>140</v>
      </c>
      <c r="N7" s="10" t="s">
        <v>152</v>
      </c>
      <c r="O7" s="10" t="s">
        <v>66</v>
      </c>
    </row>
    <row r="8" spans="1:14" ht="12.75">
      <c r="A8" s="15" t="s">
        <v>67</v>
      </c>
      <c r="B8" s="15" t="s">
        <v>68</v>
      </c>
      <c r="C8" s="39" t="s">
        <v>69</v>
      </c>
      <c r="D8" s="39" t="s">
        <v>70</v>
      </c>
      <c r="E8" s="39" t="s">
        <v>71</v>
      </c>
      <c r="F8" s="39" t="s">
        <v>72</v>
      </c>
      <c r="G8" s="39" t="s">
        <v>73</v>
      </c>
      <c r="H8" s="15" t="s">
        <v>74</v>
      </c>
      <c r="I8" s="15" t="s">
        <v>75</v>
      </c>
      <c r="J8" s="15" t="s">
        <v>76</v>
      </c>
      <c r="K8" s="15" t="s">
        <v>77</v>
      </c>
      <c r="L8" s="15" t="s">
        <v>78</v>
      </c>
      <c r="M8" s="15" t="s">
        <v>79</v>
      </c>
      <c r="N8" s="15" t="s">
        <v>80</v>
      </c>
    </row>
    <row r="9" spans="1:15" s="2" customFormat="1" ht="47.25">
      <c r="A9" s="8" t="s">
        <v>3</v>
      </c>
      <c r="B9" s="9" t="s">
        <v>115</v>
      </c>
      <c r="C9" s="35">
        <v>723050</v>
      </c>
      <c r="D9" s="35">
        <f>E9-C9</f>
        <v>0</v>
      </c>
      <c r="E9" s="35">
        <v>723050</v>
      </c>
      <c r="F9" s="35">
        <v>327945</v>
      </c>
      <c r="G9" s="35">
        <v>326454.8</v>
      </c>
      <c r="H9" s="13">
        <f>G9/G35*100</f>
        <v>5.56829108224115</v>
      </c>
      <c r="I9" s="16">
        <f>G9-C9</f>
        <v>-396595.2</v>
      </c>
      <c r="J9" s="16">
        <f>G9-E9</f>
        <v>-396595.2</v>
      </c>
      <c r="K9" s="16">
        <f>G9-F9</f>
        <v>-1490.2000000000116</v>
      </c>
      <c r="L9" s="13">
        <f>G9/C9*100</f>
        <v>45.14968536062513</v>
      </c>
      <c r="M9" s="13">
        <f>G9/E9*100</f>
        <v>45.14968536062513</v>
      </c>
      <c r="N9" s="13">
        <f>G9/F9*100</f>
        <v>99.5455945356691</v>
      </c>
      <c r="O9" s="2">
        <f>G9/G35*100</f>
        <v>5.56829108224115</v>
      </c>
    </row>
    <row r="10" spans="1:15" s="2" customFormat="1" ht="94.5">
      <c r="A10" s="8" t="s">
        <v>4</v>
      </c>
      <c r="B10" s="9" t="s">
        <v>116</v>
      </c>
      <c r="C10" s="35">
        <v>3481569</v>
      </c>
      <c r="D10" s="35">
        <f>E10-C10</f>
        <v>245932.8799999999</v>
      </c>
      <c r="E10" s="35">
        <v>3727501.88</v>
      </c>
      <c r="F10" s="35">
        <v>2338495.29</v>
      </c>
      <c r="G10" s="35">
        <v>1783869.13</v>
      </c>
      <c r="H10" s="13">
        <f>G10/G35*100</f>
        <v>30.427191049003653</v>
      </c>
      <c r="I10" s="16">
        <f aca="true" t="shared" si="0" ref="I10:I35">G10-C10</f>
        <v>-1697699.87</v>
      </c>
      <c r="J10" s="16">
        <f aca="true" t="shared" si="1" ref="J10:J35">G10-E10</f>
        <v>-1943632.75</v>
      </c>
      <c r="K10" s="16">
        <f aca="true" t="shared" si="2" ref="K10:K35">G10-F10</f>
        <v>-554626.1600000001</v>
      </c>
      <c r="L10" s="13">
        <f aca="true" t="shared" si="3" ref="L10:L35">G10/C10*100</f>
        <v>51.23750613588298</v>
      </c>
      <c r="M10" s="13">
        <f aca="true" t="shared" si="4" ref="M10:M35">G10/E10*100</f>
        <v>47.856961241827726</v>
      </c>
      <c r="N10" s="13">
        <f aca="true" t="shared" si="5" ref="N10:N35">G10/F10*100</f>
        <v>76.28277626336377</v>
      </c>
      <c r="O10" s="2">
        <f>G10/G35*100</f>
        <v>30.427191049003653</v>
      </c>
    </row>
    <row r="11" spans="1:15" s="2" customFormat="1" ht="33" customHeight="1" hidden="1">
      <c r="A11" s="8" t="s">
        <v>5</v>
      </c>
      <c r="B11" s="9" t="s">
        <v>6</v>
      </c>
      <c r="C11" s="35">
        <v>0</v>
      </c>
      <c r="D11" s="35">
        <f>E11-C11</f>
        <v>0</v>
      </c>
      <c r="E11" s="35">
        <v>0</v>
      </c>
      <c r="F11" s="35">
        <v>0</v>
      </c>
      <c r="G11" s="35">
        <v>0</v>
      </c>
      <c r="H11" s="13">
        <f>G11/G35*100</f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  <c r="L11" s="13" t="e">
        <f t="shared" si="3"/>
        <v>#DIV/0!</v>
      </c>
      <c r="M11" s="13" t="e">
        <f t="shared" si="4"/>
        <v>#DIV/0!</v>
      </c>
      <c r="N11" s="13" t="e">
        <f t="shared" si="5"/>
        <v>#DIV/0!</v>
      </c>
      <c r="O11" s="2" t="e">
        <f>G11/G37*100</f>
        <v>#DIV/0!</v>
      </c>
    </row>
    <row r="12" spans="1:15" s="2" customFormat="1" ht="15.75">
      <c r="A12" s="8" t="s">
        <v>93</v>
      </c>
      <c r="B12" s="9" t="s">
        <v>7</v>
      </c>
      <c r="C12" s="35">
        <v>10000</v>
      </c>
      <c r="D12" s="35">
        <f>E12-C12</f>
        <v>0</v>
      </c>
      <c r="E12" s="35">
        <v>10000</v>
      </c>
      <c r="F12" s="35">
        <v>0</v>
      </c>
      <c r="G12" s="35">
        <v>0</v>
      </c>
      <c r="H12" s="13">
        <f>G12/G35*100</f>
        <v>0</v>
      </c>
      <c r="I12" s="16">
        <f t="shared" si="0"/>
        <v>-10000</v>
      </c>
      <c r="J12" s="16">
        <f t="shared" si="1"/>
        <v>-10000</v>
      </c>
      <c r="K12" s="16">
        <f t="shared" si="2"/>
        <v>0</v>
      </c>
      <c r="L12" s="13">
        <f t="shared" si="3"/>
        <v>0</v>
      </c>
      <c r="M12" s="13">
        <f t="shared" si="4"/>
        <v>0</v>
      </c>
      <c r="N12" s="13">
        <v>0</v>
      </c>
      <c r="O12" s="2">
        <f>G12/G35*100</f>
        <v>0</v>
      </c>
    </row>
    <row r="13" spans="1:15" s="2" customFormat="1" ht="31.5">
      <c r="A13" s="8" t="s">
        <v>98</v>
      </c>
      <c r="B13" s="9" t="s">
        <v>8</v>
      </c>
      <c r="C13" s="35">
        <v>25000</v>
      </c>
      <c r="D13" s="35">
        <f>E13-C13</f>
        <v>0</v>
      </c>
      <c r="E13" s="35">
        <v>25000</v>
      </c>
      <c r="F13" s="35">
        <v>25000</v>
      </c>
      <c r="G13" s="35">
        <v>25000</v>
      </c>
      <c r="H13" s="13">
        <f>G13/G35*100</f>
        <v>0.4264212903471744</v>
      </c>
      <c r="I13" s="16">
        <f t="shared" si="0"/>
        <v>0</v>
      </c>
      <c r="J13" s="16">
        <f t="shared" si="1"/>
        <v>0</v>
      </c>
      <c r="K13" s="16">
        <f t="shared" si="2"/>
        <v>0</v>
      </c>
      <c r="L13" s="13">
        <f t="shared" si="3"/>
        <v>100</v>
      </c>
      <c r="M13" s="13">
        <f t="shared" si="4"/>
        <v>100</v>
      </c>
      <c r="N13" s="13">
        <f t="shared" si="5"/>
        <v>100</v>
      </c>
      <c r="O13" s="2">
        <f>G13/G35*100</f>
        <v>0.4264212903471744</v>
      </c>
    </row>
    <row r="14" spans="1:15" s="3" customFormat="1" ht="31.5">
      <c r="A14" s="6" t="s">
        <v>37</v>
      </c>
      <c r="B14" s="7" t="s">
        <v>38</v>
      </c>
      <c r="C14" s="40">
        <f>SUM(C9:C13)</f>
        <v>4239619</v>
      </c>
      <c r="D14" s="40">
        <f>SUM(D9:D13)</f>
        <v>245932.8799999999</v>
      </c>
      <c r="E14" s="40">
        <f>SUM(E9:E13)</f>
        <v>4485551.88</v>
      </c>
      <c r="F14" s="40">
        <f>SUM(F9:F13)</f>
        <v>2691440.29</v>
      </c>
      <c r="G14" s="40">
        <f>SUM(G9:G13)</f>
        <v>2135323.9299999997</v>
      </c>
      <c r="H14" s="14">
        <f>G14/G35*100</f>
        <v>36.42190342159198</v>
      </c>
      <c r="I14" s="17">
        <f t="shared" si="0"/>
        <v>-2104295.0700000003</v>
      </c>
      <c r="J14" s="17">
        <f t="shared" si="1"/>
        <v>-2350227.95</v>
      </c>
      <c r="K14" s="17">
        <f t="shared" si="2"/>
        <v>-556116.3600000003</v>
      </c>
      <c r="L14" s="14">
        <f t="shared" si="3"/>
        <v>50.36593925067323</v>
      </c>
      <c r="M14" s="14">
        <f t="shared" si="4"/>
        <v>47.604486295675166</v>
      </c>
      <c r="N14" s="14">
        <f t="shared" si="5"/>
        <v>79.3375925125948</v>
      </c>
      <c r="O14" s="2">
        <f>G14/G35*100</f>
        <v>36.42190342159198</v>
      </c>
    </row>
    <row r="15" spans="1:15" s="3" customFormat="1" ht="31.5">
      <c r="A15" s="8" t="s">
        <v>63</v>
      </c>
      <c r="B15" s="9" t="s">
        <v>60</v>
      </c>
      <c r="C15" s="35">
        <v>220800</v>
      </c>
      <c r="D15" s="35">
        <f>E15-C15</f>
        <v>0</v>
      </c>
      <c r="E15" s="35">
        <v>220800</v>
      </c>
      <c r="F15" s="35">
        <v>110400</v>
      </c>
      <c r="G15" s="35">
        <v>99347.86</v>
      </c>
      <c r="H15" s="13">
        <f>G15/G35*100</f>
        <v>1.6945617061772174</v>
      </c>
      <c r="I15" s="16">
        <f t="shared" si="0"/>
        <v>-121452.14</v>
      </c>
      <c r="J15" s="16">
        <f t="shared" si="1"/>
        <v>-121452.14</v>
      </c>
      <c r="K15" s="16">
        <f t="shared" si="2"/>
        <v>-11052.14</v>
      </c>
      <c r="L15" s="13">
        <f t="shared" si="3"/>
        <v>44.9945018115942</v>
      </c>
      <c r="M15" s="13">
        <f t="shared" si="4"/>
        <v>44.9945018115942</v>
      </c>
      <c r="N15" s="13">
        <f t="shared" si="5"/>
        <v>89.9890036231884</v>
      </c>
      <c r="O15" s="2">
        <f>G15/G35*100</f>
        <v>1.6945617061772174</v>
      </c>
    </row>
    <row r="16" spans="1:15" s="3" customFormat="1" ht="15.75">
      <c r="A16" s="6" t="s">
        <v>39</v>
      </c>
      <c r="B16" s="7" t="s">
        <v>40</v>
      </c>
      <c r="C16" s="40">
        <f>C15</f>
        <v>220800</v>
      </c>
      <c r="D16" s="40">
        <f>D15</f>
        <v>0</v>
      </c>
      <c r="E16" s="40">
        <f>E15</f>
        <v>220800</v>
      </c>
      <c r="F16" s="40">
        <f>F15</f>
        <v>110400</v>
      </c>
      <c r="G16" s="40">
        <f>G15</f>
        <v>99347.86</v>
      </c>
      <c r="H16" s="14">
        <f>G16/G35*100</f>
        <v>1.6945617061772174</v>
      </c>
      <c r="I16" s="17">
        <f t="shared" si="0"/>
        <v>-121452.14</v>
      </c>
      <c r="J16" s="17">
        <f t="shared" si="1"/>
        <v>-121452.14</v>
      </c>
      <c r="K16" s="17">
        <f t="shared" si="2"/>
        <v>-11052.14</v>
      </c>
      <c r="L16" s="14">
        <f t="shared" si="3"/>
        <v>44.9945018115942</v>
      </c>
      <c r="M16" s="14">
        <f t="shared" si="4"/>
        <v>44.9945018115942</v>
      </c>
      <c r="N16" s="14">
        <f t="shared" si="5"/>
        <v>89.9890036231884</v>
      </c>
      <c r="O16" s="2">
        <f>G16/G35*100</f>
        <v>1.6945617061772174</v>
      </c>
    </row>
    <row r="17" spans="1:15" s="2" customFormat="1" ht="31.5">
      <c r="A17" s="8" t="s">
        <v>9</v>
      </c>
      <c r="B17" s="9" t="s">
        <v>117</v>
      </c>
      <c r="C17" s="35">
        <v>2043620</v>
      </c>
      <c r="D17" s="35">
        <f aca="true" t="shared" si="6" ref="D17:D22">E17-C17</f>
        <v>12571.600000000093</v>
      </c>
      <c r="E17" s="35">
        <v>2056191.6</v>
      </c>
      <c r="F17" s="35">
        <v>985080.15</v>
      </c>
      <c r="G17" s="35">
        <v>915479.97</v>
      </c>
      <c r="H17" s="13">
        <f>G17/G35*100</f>
        <v>15.6152060037757</v>
      </c>
      <c r="I17" s="16">
        <f t="shared" si="0"/>
        <v>-1128140.03</v>
      </c>
      <c r="J17" s="16">
        <f t="shared" si="1"/>
        <v>-1140711.6300000001</v>
      </c>
      <c r="K17" s="16">
        <f t="shared" si="2"/>
        <v>-69600.18000000005</v>
      </c>
      <c r="L17" s="13">
        <f t="shared" si="3"/>
        <v>44.79697644376156</v>
      </c>
      <c r="M17" s="13">
        <f t="shared" si="4"/>
        <v>44.523086759035486</v>
      </c>
      <c r="N17" s="13">
        <f t="shared" si="5"/>
        <v>92.93456679641753</v>
      </c>
      <c r="O17" s="2">
        <f>G17/G35*100</f>
        <v>15.6152060037757</v>
      </c>
    </row>
    <row r="18" spans="1:14" s="2" customFormat="1" ht="63">
      <c r="A18" s="8" t="s">
        <v>89</v>
      </c>
      <c r="B18" s="9" t="s">
        <v>62</v>
      </c>
      <c r="C18" s="35">
        <v>3000</v>
      </c>
      <c r="D18" s="35">
        <f t="shared" si="6"/>
        <v>0</v>
      </c>
      <c r="E18" s="35">
        <v>3000</v>
      </c>
      <c r="F18" s="35">
        <v>0</v>
      </c>
      <c r="G18" s="35">
        <v>0</v>
      </c>
      <c r="H18" s="13">
        <f>G18/G35*100</f>
        <v>0</v>
      </c>
      <c r="I18" s="16">
        <f t="shared" si="0"/>
        <v>-3000</v>
      </c>
      <c r="J18" s="16">
        <f t="shared" si="1"/>
        <v>-3000</v>
      </c>
      <c r="K18" s="16">
        <f t="shared" si="2"/>
        <v>0</v>
      </c>
      <c r="L18" s="13">
        <f t="shared" si="3"/>
        <v>0</v>
      </c>
      <c r="M18" s="13">
        <v>0</v>
      </c>
      <c r="N18" s="13">
        <v>0</v>
      </c>
    </row>
    <row r="19" spans="1:15" s="3" customFormat="1" ht="47.25">
      <c r="A19" s="6" t="s">
        <v>41</v>
      </c>
      <c r="B19" s="7" t="s">
        <v>42</v>
      </c>
      <c r="C19" s="40">
        <f>SUM(C17:C18)</f>
        <v>2046620</v>
      </c>
      <c r="D19" s="35">
        <f t="shared" si="6"/>
        <v>12571.600000000093</v>
      </c>
      <c r="E19" s="40">
        <f>SUM(E17:E18)</f>
        <v>2059191.6</v>
      </c>
      <c r="F19" s="40">
        <f>SUM(F17:F18)</f>
        <v>985080.15</v>
      </c>
      <c r="G19" s="40">
        <f>SUM(G17:G18)</f>
        <v>915479.97</v>
      </c>
      <c r="H19" s="14">
        <f>G19/G35*100</f>
        <v>15.6152060037757</v>
      </c>
      <c r="I19" s="17">
        <f t="shared" si="0"/>
        <v>-1131140.03</v>
      </c>
      <c r="J19" s="17">
        <f t="shared" si="1"/>
        <v>-1143711.6300000001</v>
      </c>
      <c r="K19" s="17">
        <f t="shared" si="2"/>
        <v>-69600.18000000005</v>
      </c>
      <c r="L19" s="14">
        <f t="shared" si="3"/>
        <v>44.73131162599799</v>
      </c>
      <c r="M19" s="14">
        <f t="shared" si="4"/>
        <v>44.45822185754837</v>
      </c>
      <c r="N19" s="14">
        <f t="shared" si="5"/>
        <v>92.93456679641753</v>
      </c>
      <c r="O19" s="2">
        <f>G19/G35*100</f>
        <v>15.6152060037757</v>
      </c>
    </row>
    <row r="20" spans="1:15" s="3" customFormat="1" ht="15.75">
      <c r="A20" s="8" t="s">
        <v>97</v>
      </c>
      <c r="B20" s="9" t="s">
        <v>114</v>
      </c>
      <c r="C20" s="35">
        <v>25200</v>
      </c>
      <c r="D20" s="35">
        <f t="shared" si="6"/>
        <v>0</v>
      </c>
      <c r="E20" s="35">
        <v>25200</v>
      </c>
      <c r="F20" s="35">
        <v>25200</v>
      </c>
      <c r="G20" s="35">
        <v>0</v>
      </c>
      <c r="H20" s="13">
        <f>G20/G35*100</f>
        <v>0</v>
      </c>
      <c r="I20" s="16">
        <f t="shared" si="0"/>
        <v>-25200</v>
      </c>
      <c r="J20" s="16">
        <f t="shared" si="1"/>
        <v>-25200</v>
      </c>
      <c r="K20" s="16">
        <f t="shared" si="2"/>
        <v>-25200</v>
      </c>
      <c r="L20" s="14">
        <f t="shared" si="3"/>
        <v>0</v>
      </c>
      <c r="M20" s="13">
        <f t="shared" si="4"/>
        <v>0</v>
      </c>
      <c r="N20" s="13">
        <v>0</v>
      </c>
      <c r="O20" s="2" t="e">
        <f>G20/G45*100</f>
        <v>#DIV/0!</v>
      </c>
    </row>
    <row r="21" spans="1:15" s="3" customFormat="1" ht="15.75">
      <c r="A21" s="8" t="s">
        <v>90</v>
      </c>
      <c r="B21" s="9" t="s">
        <v>92</v>
      </c>
      <c r="C21" s="35">
        <v>1116754</v>
      </c>
      <c r="D21" s="35">
        <f t="shared" si="6"/>
        <v>18900</v>
      </c>
      <c r="E21" s="35">
        <v>1135654</v>
      </c>
      <c r="F21" s="35">
        <v>600343</v>
      </c>
      <c r="G21" s="35">
        <v>531054.48</v>
      </c>
      <c r="H21" s="13">
        <f>G21/G35*100</f>
        <v>9.058117464249909</v>
      </c>
      <c r="I21" s="16">
        <f t="shared" si="0"/>
        <v>-585699.52</v>
      </c>
      <c r="J21" s="16">
        <f t="shared" si="1"/>
        <v>-604599.52</v>
      </c>
      <c r="K21" s="16">
        <f t="shared" si="2"/>
        <v>-69288.52000000002</v>
      </c>
      <c r="L21" s="13">
        <f t="shared" si="3"/>
        <v>47.553398510325465</v>
      </c>
      <c r="M21" s="13">
        <f t="shared" si="4"/>
        <v>46.7619961713691</v>
      </c>
      <c r="N21" s="13">
        <f t="shared" si="5"/>
        <v>88.45851121775384</v>
      </c>
      <c r="O21" s="2">
        <f>G21/G35*100</f>
        <v>9.058117464249909</v>
      </c>
    </row>
    <row r="22" spans="1:15" s="3" customFormat="1" ht="32.25" customHeight="1" hidden="1">
      <c r="A22" s="8" t="s">
        <v>91</v>
      </c>
      <c r="B22" s="9" t="s">
        <v>14</v>
      </c>
      <c r="C22" s="35">
        <v>0</v>
      </c>
      <c r="D22" s="35">
        <f t="shared" si="6"/>
        <v>0</v>
      </c>
      <c r="E22" s="35">
        <v>0</v>
      </c>
      <c r="F22" s="35">
        <v>0</v>
      </c>
      <c r="G22" s="35">
        <v>0</v>
      </c>
      <c r="H22" s="13">
        <f>G22/G35*100</f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13" t="e">
        <f t="shared" si="3"/>
        <v>#DIV/0!</v>
      </c>
      <c r="M22" s="13" t="e">
        <f t="shared" si="4"/>
        <v>#DIV/0!</v>
      </c>
      <c r="N22" s="13" t="e">
        <f t="shared" si="5"/>
        <v>#DIV/0!</v>
      </c>
      <c r="O22" s="2" t="e">
        <f>G22/G47*100</f>
        <v>#DIV/0!</v>
      </c>
    </row>
    <row r="23" spans="1:15" s="3" customFormat="1" ht="15.75">
      <c r="A23" s="6" t="s">
        <v>43</v>
      </c>
      <c r="B23" s="7" t="s">
        <v>44</v>
      </c>
      <c r="C23" s="40">
        <f>SUM(C20:C22)</f>
        <v>1141954</v>
      </c>
      <c r="D23" s="40">
        <f>SUM(D20:D22)</f>
        <v>18900</v>
      </c>
      <c r="E23" s="40">
        <f>SUM(E20:E22)</f>
        <v>1160854</v>
      </c>
      <c r="F23" s="40">
        <f>SUM(F20:F22)</f>
        <v>625543</v>
      </c>
      <c r="G23" s="40">
        <f>SUM(G20:G22)</f>
        <v>531054.48</v>
      </c>
      <c r="H23" s="14">
        <f>G23/G35*100</f>
        <v>9.058117464249909</v>
      </c>
      <c r="I23" s="17">
        <f t="shared" si="0"/>
        <v>-610899.52</v>
      </c>
      <c r="J23" s="17">
        <f t="shared" si="1"/>
        <v>-629799.52</v>
      </c>
      <c r="K23" s="17">
        <f t="shared" si="2"/>
        <v>-94488.52000000002</v>
      </c>
      <c r="L23" s="14">
        <f t="shared" si="3"/>
        <v>46.504016799275625</v>
      </c>
      <c r="M23" s="14">
        <f t="shared" si="4"/>
        <v>45.74687945254097</v>
      </c>
      <c r="N23" s="14">
        <f t="shared" si="5"/>
        <v>84.894960058701</v>
      </c>
      <c r="O23" s="2">
        <f>G23/G35*100</f>
        <v>9.058117464249909</v>
      </c>
    </row>
    <row r="24" spans="1:15" s="2" customFormat="1" ht="15.75">
      <c r="A24" s="8" t="s">
        <v>15</v>
      </c>
      <c r="B24" s="9" t="s">
        <v>16</v>
      </c>
      <c r="C24" s="35">
        <v>595850</v>
      </c>
      <c r="D24" s="35">
        <f>E24-C24</f>
        <v>0</v>
      </c>
      <c r="E24" s="35">
        <v>595850</v>
      </c>
      <c r="F24" s="35">
        <v>571200</v>
      </c>
      <c r="G24" s="35">
        <v>12773</v>
      </c>
      <c r="H24" s="13">
        <f>G24/G35*100</f>
        <v>0.21786716566417835</v>
      </c>
      <c r="I24" s="16">
        <f t="shared" si="0"/>
        <v>-583077</v>
      </c>
      <c r="J24" s="16">
        <f t="shared" si="1"/>
        <v>-583077</v>
      </c>
      <c r="K24" s="16">
        <f t="shared" si="2"/>
        <v>-558427</v>
      </c>
      <c r="L24" s="13">
        <f t="shared" si="3"/>
        <v>2.1436603171939246</v>
      </c>
      <c r="M24" s="13">
        <f t="shared" si="4"/>
        <v>2.1436603171939246</v>
      </c>
      <c r="N24" s="13">
        <f t="shared" si="5"/>
        <v>2.236169467787115</v>
      </c>
      <c r="O24" s="2">
        <f>G24/G35*100</f>
        <v>0.21786716566417835</v>
      </c>
    </row>
    <row r="25" spans="1:15" s="2" customFormat="1" ht="15.75">
      <c r="A25" s="8" t="s">
        <v>17</v>
      </c>
      <c r="B25" s="9" t="s">
        <v>18</v>
      </c>
      <c r="C25" s="35">
        <v>335792</v>
      </c>
      <c r="D25" s="35">
        <f>E25-C25</f>
        <v>15000</v>
      </c>
      <c r="E25" s="35">
        <v>350792</v>
      </c>
      <c r="F25" s="35">
        <v>150950</v>
      </c>
      <c r="G25" s="35">
        <v>110549.2</v>
      </c>
      <c r="H25" s="13">
        <f>G25/G35*100</f>
        <v>1.885621300433914</v>
      </c>
      <c r="I25" s="16">
        <f t="shared" si="0"/>
        <v>-225242.8</v>
      </c>
      <c r="J25" s="16">
        <f t="shared" si="1"/>
        <v>-240242.8</v>
      </c>
      <c r="K25" s="16">
        <f t="shared" si="2"/>
        <v>-40400.8</v>
      </c>
      <c r="L25" s="13">
        <f t="shared" si="3"/>
        <v>32.92192786010387</v>
      </c>
      <c r="M25" s="13">
        <f t="shared" si="4"/>
        <v>31.51417364136012</v>
      </c>
      <c r="N25" s="13">
        <f t="shared" si="5"/>
        <v>73.23564094070885</v>
      </c>
      <c r="O25" s="2">
        <f>G25/G35*100</f>
        <v>1.885621300433914</v>
      </c>
    </row>
    <row r="26" spans="1:15" s="2" customFormat="1" ht="15.75">
      <c r="A26" s="8" t="s">
        <v>82</v>
      </c>
      <c r="B26" s="9" t="s">
        <v>83</v>
      </c>
      <c r="C26" s="35">
        <v>473065</v>
      </c>
      <c r="D26" s="35">
        <f>E26-C26</f>
        <v>142971.94999999995</v>
      </c>
      <c r="E26" s="35">
        <v>616036.95</v>
      </c>
      <c r="F26" s="35">
        <v>500673.54</v>
      </c>
      <c r="G26" s="35">
        <v>259348.83</v>
      </c>
      <c r="H26" s="13">
        <f>G26/G35*100</f>
        <v>4.423674509545199</v>
      </c>
      <c r="I26" s="16">
        <f t="shared" si="0"/>
        <v>-213716.17</v>
      </c>
      <c r="J26" s="16">
        <f t="shared" si="1"/>
        <v>-356688.12</v>
      </c>
      <c r="K26" s="16">
        <f t="shared" si="2"/>
        <v>-241324.71</v>
      </c>
      <c r="L26" s="13">
        <f t="shared" si="3"/>
        <v>54.82308562248317</v>
      </c>
      <c r="M26" s="13">
        <f t="shared" si="4"/>
        <v>42.099557502192035</v>
      </c>
      <c r="N26" s="13">
        <f t="shared" si="5"/>
        <v>51.79998727314409</v>
      </c>
      <c r="O26" s="2">
        <f>G26/G35*100</f>
        <v>4.423674509545199</v>
      </c>
    </row>
    <row r="27" spans="1:15" s="3" customFormat="1" ht="31.5">
      <c r="A27" s="6" t="s">
        <v>45</v>
      </c>
      <c r="B27" s="7" t="s">
        <v>46</v>
      </c>
      <c r="C27" s="40">
        <f>SUM(C24:C26)</f>
        <v>1404707</v>
      </c>
      <c r="D27" s="40">
        <f>SUM(D24:D26)</f>
        <v>157971.94999999995</v>
      </c>
      <c r="E27" s="40">
        <f>SUM(E24:E26)</f>
        <v>1562678.95</v>
      </c>
      <c r="F27" s="40">
        <f>SUM(F24:F26)</f>
        <v>1222823.54</v>
      </c>
      <c r="G27" s="40">
        <f>SUM(G24:G26)</f>
        <v>382671.02999999997</v>
      </c>
      <c r="H27" s="14">
        <f>G27/G35*100</f>
        <v>6.527162975643291</v>
      </c>
      <c r="I27" s="17">
        <f t="shared" si="0"/>
        <v>-1022035.97</v>
      </c>
      <c r="J27" s="17">
        <f t="shared" si="1"/>
        <v>-1180007.92</v>
      </c>
      <c r="K27" s="17">
        <f t="shared" si="2"/>
        <v>-840152.51</v>
      </c>
      <c r="L27" s="14">
        <f t="shared" si="3"/>
        <v>27.242053324999443</v>
      </c>
      <c r="M27" s="14">
        <f t="shared" si="4"/>
        <v>24.488141342148364</v>
      </c>
      <c r="N27" s="14">
        <f t="shared" si="5"/>
        <v>31.294051633974917</v>
      </c>
      <c r="O27" s="2">
        <f>G27/G35*100</f>
        <v>6.527162975643291</v>
      </c>
    </row>
    <row r="28" spans="1:15" s="2" customFormat="1" ht="15.75">
      <c r="A28" s="8" t="s">
        <v>27</v>
      </c>
      <c r="B28" s="9" t="s">
        <v>28</v>
      </c>
      <c r="C28" s="35">
        <v>3468300</v>
      </c>
      <c r="D28" s="35">
        <f>E28-C28</f>
        <v>-4874.399999999907</v>
      </c>
      <c r="E28" s="35">
        <v>3463425.6</v>
      </c>
      <c r="F28" s="35">
        <v>2089886.6</v>
      </c>
      <c r="G28" s="35">
        <v>1708348.95</v>
      </c>
      <c r="H28" s="13">
        <f>G28/G35*100</f>
        <v>29.13905454488962</v>
      </c>
      <c r="I28" s="16">
        <f t="shared" si="0"/>
        <v>-1759951.05</v>
      </c>
      <c r="J28" s="16">
        <f t="shared" si="1"/>
        <v>-1755076.6500000001</v>
      </c>
      <c r="K28" s="16">
        <f t="shared" si="2"/>
        <v>-381537.65000000014</v>
      </c>
      <c r="L28" s="13">
        <f t="shared" si="3"/>
        <v>49.25608943862987</v>
      </c>
      <c r="M28" s="13">
        <f t="shared" si="4"/>
        <v>49.32541210066704</v>
      </c>
      <c r="N28" s="13">
        <f t="shared" si="5"/>
        <v>81.7436194863396</v>
      </c>
      <c r="O28" s="2">
        <f>G28/G35*100</f>
        <v>29.13905454488962</v>
      </c>
    </row>
    <row r="29" spans="1:15" s="3" customFormat="1" ht="15.75">
      <c r="A29" s="6" t="s">
        <v>51</v>
      </c>
      <c r="B29" s="7" t="s">
        <v>28</v>
      </c>
      <c r="C29" s="40">
        <f>SUM(C28:C28)</f>
        <v>3468300</v>
      </c>
      <c r="D29" s="40">
        <f>SUM(D28:D28)</f>
        <v>-4874.399999999907</v>
      </c>
      <c r="E29" s="40">
        <f>SUM(E28:E28)</f>
        <v>3463425.6</v>
      </c>
      <c r="F29" s="40">
        <f>SUM(F28:F28)</f>
        <v>2089886.6</v>
      </c>
      <c r="G29" s="40">
        <f>SUM(G28:G28)</f>
        <v>1708348.95</v>
      </c>
      <c r="H29" s="14">
        <f>G29/G35*100</f>
        <v>29.13905454488962</v>
      </c>
      <c r="I29" s="17">
        <f t="shared" si="0"/>
        <v>-1759951.05</v>
      </c>
      <c r="J29" s="17">
        <f t="shared" si="1"/>
        <v>-1755076.6500000001</v>
      </c>
      <c r="K29" s="17">
        <f t="shared" si="2"/>
        <v>-381537.65000000014</v>
      </c>
      <c r="L29" s="14">
        <f t="shared" si="3"/>
        <v>49.25608943862987</v>
      </c>
      <c r="M29" s="14">
        <f t="shared" si="4"/>
        <v>49.32541210066704</v>
      </c>
      <c r="N29" s="14">
        <f t="shared" si="5"/>
        <v>81.7436194863396</v>
      </c>
      <c r="O29" s="2">
        <f>G29/G35*100</f>
        <v>29.13905454488962</v>
      </c>
    </row>
    <row r="30" spans="1:15" s="3" customFormat="1" ht="15.75">
      <c r="A30" s="8" t="s">
        <v>32</v>
      </c>
      <c r="B30" s="34" t="s">
        <v>33</v>
      </c>
      <c r="C30" s="35">
        <v>102000</v>
      </c>
      <c r="D30" s="35">
        <f>E30-C30</f>
        <v>0</v>
      </c>
      <c r="E30" s="35">
        <v>102000</v>
      </c>
      <c r="F30" s="35">
        <v>51000</v>
      </c>
      <c r="G30" s="35">
        <v>37662.58</v>
      </c>
      <c r="H30" s="14">
        <f>G30/G35*100</f>
        <v>0.6424050384561475</v>
      </c>
      <c r="I30" s="16">
        <f t="shared" si="0"/>
        <v>-64337.42</v>
      </c>
      <c r="J30" s="16">
        <f t="shared" si="1"/>
        <v>-64337.42</v>
      </c>
      <c r="K30" s="16">
        <f t="shared" si="2"/>
        <v>-13337.419999999998</v>
      </c>
      <c r="L30" s="13">
        <f>G30/C30*100</f>
        <v>36.924098039215686</v>
      </c>
      <c r="M30" s="13">
        <f t="shared" si="4"/>
        <v>36.924098039215686</v>
      </c>
      <c r="N30" s="13">
        <f t="shared" si="5"/>
        <v>73.84819607843137</v>
      </c>
      <c r="O30" s="2"/>
    </row>
    <row r="31" spans="1:15" s="3" customFormat="1" ht="31.5">
      <c r="A31" s="8" t="s">
        <v>34</v>
      </c>
      <c r="B31" s="9" t="s">
        <v>35</v>
      </c>
      <c r="C31" s="35">
        <v>52000</v>
      </c>
      <c r="D31" s="35">
        <f>E31-C31</f>
        <v>0</v>
      </c>
      <c r="E31" s="35">
        <v>52000</v>
      </c>
      <c r="F31" s="35">
        <v>44613</v>
      </c>
      <c r="G31" s="35">
        <v>29920.87</v>
      </c>
      <c r="H31" s="13">
        <f>G31/G35*100</f>
        <v>0.5103558397484024</v>
      </c>
      <c r="I31" s="16">
        <f t="shared" si="0"/>
        <v>-22079.13</v>
      </c>
      <c r="J31" s="16">
        <f t="shared" si="1"/>
        <v>-22079.13</v>
      </c>
      <c r="K31" s="16">
        <f t="shared" si="2"/>
        <v>-14692.130000000001</v>
      </c>
      <c r="L31" s="13">
        <f t="shared" si="3"/>
        <v>57.54013461538461</v>
      </c>
      <c r="M31" s="13">
        <f t="shared" si="4"/>
        <v>57.54013461538461</v>
      </c>
      <c r="N31" s="13">
        <f t="shared" si="5"/>
        <v>67.06760361329657</v>
      </c>
      <c r="O31" s="2">
        <f>G31/G35*100</f>
        <v>0.5103558397484024</v>
      </c>
    </row>
    <row r="32" spans="1:15" s="3" customFormat="1" ht="15.75">
      <c r="A32" s="6" t="s">
        <v>53</v>
      </c>
      <c r="B32" s="7" t="s">
        <v>54</v>
      </c>
      <c r="C32" s="40">
        <f>C31+C30</f>
        <v>154000</v>
      </c>
      <c r="D32" s="40">
        <f>D31+D30</f>
        <v>0</v>
      </c>
      <c r="E32" s="40">
        <f>E31+E30</f>
        <v>154000</v>
      </c>
      <c r="F32" s="40">
        <f>F31+F30</f>
        <v>95613</v>
      </c>
      <c r="G32" s="40">
        <f>G31+G30</f>
        <v>67583.45</v>
      </c>
      <c r="H32" s="14">
        <f>G32/G35*100</f>
        <v>1.1527608782045498</v>
      </c>
      <c r="I32" s="17">
        <f t="shared" si="0"/>
        <v>-86416.55</v>
      </c>
      <c r="J32" s="17">
        <f t="shared" si="1"/>
        <v>-86416.55</v>
      </c>
      <c r="K32" s="17">
        <f t="shared" si="2"/>
        <v>-28029.550000000003</v>
      </c>
      <c r="L32" s="14">
        <f t="shared" si="3"/>
        <v>43.88535714285714</v>
      </c>
      <c r="M32" s="14">
        <f t="shared" si="4"/>
        <v>43.88535714285714</v>
      </c>
      <c r="N32" s="14">
        <f t="shared" si="5"/>
        <v>70.68437346385952</v>
      </c>
      <c r="O32" s="2">
        <f>G32/G35*100</f>
        <v>1.1527608782045498</v>
      </c>
    </row>
    <row r="33" spans="1:15" s="2" customFormat="1" ht="15.75">
      <c r="A33" s="8" t="s">
        <v>56</v>
      </c>
      <c r="B33" s="9" t="s">
        <v>101</v>
      </c>
      <c r="C33" s="35">
        <v>40000</v>
      </c>
      <c r="D33" s="35">
        <f>E33-C33</f>
        <v>0</v>
      </c>
      <c r="E33" s="35">
        <v>40000</v>
      </c>
      <c r="F33" s="35">
        <v>40000</v>
      </c>
      <c r="G33" s="35">
        <v>22937</v>
      </c>
      <c r="H33" s="13">
        <f>G33/G35*100</f>
        <v>0.3912330054677256</v>
      </c>
      <c r="I33" s="16">
        <f t="shared" si="0"/>
        <v>-17063</v>
      </c>
      <c r="J33" s="16">
        <f t="shared" si="1"/>
        <v>-17063</v>
      </c>
      <c r="K33" s="16">
        <f t="shared" si="2"/>
        <v>-17063</v>
      </c>
      <c r="L33" s="13">
        <f t="shared" si="3"/>
        <v>57.342499999999994</v>
      </c>
      <c r="M33" s="13">
        <f t="shared" si="4"/>
        <v>57.342499999999994</v>
      </c>
      <c r="N33" s="13">
        <f t="shared" si="5"/>
        <v>57.342499999999994</v>
      </c>
      <c r="O33" s="2">
        <f>G33/G35*100</f>
        <v>0.3912330054677256</v>
      </c>
    </row>
    <row r="34" spans="1:15" s="3" customFormat="1" ht="15.75">
      <c r="A34" s="6" t="s">
        <v>56</v>
      </c>
      <c r="B34" s="7" t="s">
        <v>84</v>
      </c>
      <c r="C34" s="40">
        <f>SUM(C33:C33)</f>
        <v>40000</v>
      </c>
      <c r="D34" s="40">
        <f>SUM(D33:D33)</f>
        <v>0</v>
      </c>
      <c r="E34" s="40">
        <f>SUM(E33:E33)</f>
        <v>40000</v>
      </c>
      <c r="F34" s="40">
        <f>SUM(F33:F33)</f>
        <v>40000</v>
      </c>
      <c r="G34" s="40">
        <f>SUM(G33:G33)</f>
        <v>22937</v>
      </c>
      <c r="H34" s="14">
        <f>G34/G35*100</f>
        <v>0.3912330054677256</v>
      </c>
      <c r="I34" s="17">
        <f t="shared" si="0"/>
        <v>-17063</v>
      </c>
      <c r="J34" s="17">
        <f t="shared" si="1"/>
        <v>-17063</v>
      </c>
      <c r="K34" s="17">
        <f t="shared" si="2"/>
        <v>-17063</v>
      </c>
      <c r="L34" s="14">
        <f t="shared" si="3"/>
        <v>57.342499999999994</v>
      </c>
      <c r="M34" s="14">
        <f t="shared" si="4"/>
        <v>57.342499999999994</v>
      </c>
      <c r="N34" s="14">
        <f t="shared" si="5"/>
        <v>57.342499999999994</v>
      </c>
      <c r="O34" s="2">
        <f>G34/G35*100</f>
        <v>0.3912330054677256</v>
      </c>
    </row>
    <row r="35" spans="1:15" s="3" customFormat="1" ht="15.75">
      <c r="A35" s="11" t="s">
        <v>0</v>
      </c>
      <c r="B35" s="12"/>
      <c r="C35" s="41">
        <f>C14+C19+C27+C29+C34+C16+C32+C23</f>
        <v>12716000</v>
      </c>
      <c r="D35" s="41">
        <f>D14+D19+D27+D29+D34+D16+D32+D23</f>
        <v>430502.03</v>
      </c>
      <c r="E35" s="41">
        <f>E14+E19+E27+E29+E34+E16+E32+E23</f>
        <v>13146502.030000001</v>
      </c>
      <c r="F35" s="41">
        <f>F14+F19+F27+F29+F34+F16+F32+F23</f>
        <v>7860786.58</v>
      </c>
      <c r="G35" s="41">
        <f>G14+G19+G27+G29+G34+G16+G32+G23</f>
        <v>5862746.67</v>
      </c>
      <c r="H35" s="14">
        <f>G35/G35*100</f>
        <v>100</v>
      </c>
      <c r="I35" s="17">
        <f t="shared" si="0"/>
        <v>-6853253.33</v>
      </c>
      <c r="J35" s="17">
        <f t="shared" si="1"/>
        <v>-7283755.360000001</v>
      </c>
      <c r="K35" s="17">
        <f t="shared" si="2"/>
        <v>-1998039.9100000001</v>
      </c>
      <c r="L35" s="14">
        <f t="shared" si="3"/>
        <v>46.105274221453286</v>
      </c>
      <c r="M35" s="14">
        <f t="shared" si="4"/>
        <v>44.59548750398664</v>
      </c>
      <c r="N35" s="14">
        <f t="shared" si="5"/>
        <v>74.58218856769929</v>
      </c>
      <c r="O35" s="2">
        <f>G35/G35*100</f>
        <v>100</v>
      </c>
    </row>
    <row r="36" spans="3:7" s="2" customFormat="1" ht="12.75" customHeight="1">
      <c r="C36" s="37"/>
      <c r="D36" s="37"/>
      <c r="E36" s="37"/>
      <c r="F36" s="37"/>
      <c r="G36" s="37"/>
    </row>
    <row r="37" spans="3:7" s="2" customFormat="1" ht="12.75" customHeight="1">
      <c r="C37" s="37"/>
      <c r="D37" s="44"/>
      <c r="E37" s="37"/>
      <c r="F37" s="37"/>
      <c r="G37" s="37"/>
    </row>
    <row r="38" spans="3:7" s="2" customFormat="1" ht="12.75" customHeight="1">
      <c r="C38" s="37"/>
      <c r="D38" s="37"/>
      <c r="E38" s="37"/>
      <c r="F38" s="37"/>
      <c r="G38" s="37"/>
    </row>
    <row r="39" spans="3:7" s="2" customFormat="1" ht="12.75" customHeight="1">
      <c r="C39" s="37"/>
      <c r="D39" s="37"/>
      <c r="E39" s="37"/>
      <c r="F39" s="37"/>
      <c r="G39" s="37"/>
    </row>
    <row r="40" spans="3:7" s="2" customFormat="1" ht="12.75" customHeight="1">
      <c r="C40" s="37"/>
      <c r="D40" s="37"/>
      <c r="E40" s="37"/>
      <c r="F40" s="37"/>
      <c r="G40" s="37"/>
    </row>
    <row r="41" spans="3:7" s="2" customFormat="1" ht="12.75" customHeight="1">
      <c r="C41" s="37"/>
      <c r="D41" s="37"/>
      <c r="E41" s="37"/>
      <c r="F41" s="37"/>
      <c r="G41" s="37"/>
    </row>
    <row r="42" spans="3:7" s="2" customFormat="1" ht="12.75" customHeight="1">
      <c r="C42" s="37"/>
      <c r="D42" s="37"/>
      <c r="E42" s="37"/>
      <c r="F42" s="37"/>
      <c r="G42" s="37"/>
    </row>
    <row r="43" spans="3:7" s="2" customFormat="1" ht="12.75" customHeight="1">
      <c r="C43" s="37"/>
      <c r="D43" s="37"/>
      <c r="E43" s="37"/>
      <c r="F43" s="37"/>
      <c r="G43" s="37"/>
    </row>
    <row r="44" spans="3:7" s="2" customFormat="1" ht="12.75" customHeight="1">
      <c r="C44" s="37"/>
      <c r="D44" s="37"/>
      <c r="E44" s="37"/>
      <c r="F44" s="37"/>
      <c r="G44" s="37"/>
    </row>
    <row r="45" spans="3:7" s="2" customFormat="1" ht="12.75" customHeight="1">
      <c r="C45" s="37"/>
      <c r="D45" s="37"/>
      <c r="E45" s="37"/>
      <c r="F45" s="37"/>
      <c r="G45" s="37"/>
    </row>
    <row r="46" spans="3:7" s="2" customFormat="1" ht="12.75" customHeight="1">
      <c r="C46" s="37"/>
      <c r="D46" s="37"/>
      <c r="E46" s="37"/>
      <c r="F46" s="37"/>
      <c r="G46" s="37"/>
    </row>
    <row r="47" spans="3:7" s="2" customFormat="1" ht="12.75" customHeight="1">
      <c r="C47" s="37"/>
      <c r="D47" s="37"/>
      <c r="E47" s="37"/>
      <c r="F47" s="37"/>
      <c r="G47" s="37"/>
    </row>
    <row r="48" spans="3:7" s="2" customFormat="1" ht="12.75" customHeight="1">
      <c r="C48" s="37"/>
      <c r="D48" s="37"/>
      <c r="E48" s="37"/>
      <c r="F48" s="37"/>
      <c r="G48" s="37"/>
    </row>
    <row r="49" spans="3:7" s="2" customFormat="1" ht="12.75" customHeight="1">
      <c r="C49" s="37"/>
      <c r="D49" s="37"/>
      <c r="E49" s="37"/>
      <c r="F49" s="37"/>
      <c r="G49" s="37"/>
    </row>
    <row r="50" spans="3:7" s="2" customFormat="1" ht="12.75" customHeight="1">
      <c r="C50" s="37"/>
      <c r="D50" s="37"/>
      <c r="E50" s="37"/>
      <c r="F50" s="37"/>
      <c r="G50" s="37"/>
    </row>
    <row r="51" spans="3:7" s="2" customFormat="1" ht="12.75" customHeight="1">
      <c r="C51" s="37"/>
      <c r="D51" s="37"/>
      <c r="E51" s="37"/>
      <c r="F51" s="37"/>
      <c r="G51" s="37"/>
    </row>
    <row r="52" spans="3:7" s="2" customFormat="1" ht="12.75" customHeight="1">
      <c r="C52" s="37"/>
      <c r="D52" s="37"/>
      <c r="E52" s="37"/>
      <c r="F52" s="37"/>
      <c r="G52" s="37"/>
    </row>
    <row r="53" spans="3:7" s="2" customFormat="1" ht="12.75" customHeight="1">
      <c r="C53" s="37"/>
      <c r="D53" s="37"/>
      <c r="E53" s="37"/>
      <c r="F53" s="37"/>
      <c r="G53" s="37"/>
    </row>
    <row r="54" spans="3:7" s="2" customFormat="1" ht="12.75" customHeight="1">
      <c r="C54" s="37"/>
      <c r="D54" s="37"/>
      <c r="E54" s="37"/>
      <c r="F54" s="37"/>
      <c r="G54" s="37"/>
    </row>
    <row r="55" spans="3:7" s="2" customFormat="1" ht="12.75" customHeight="1">
      <c r="C55" s="37"/>
      <c r="D55" s="37"/>
      <c r="E55" s="37"/>
      <c r="F55" s="37"/>
      <c r="G55" s="37"/>
    </row>
    <row r="56" spans="3:7" s="2" customFormat="1" ht="12.75" customHeight="1">
      <c r="C56" s="37"/>
      <c r="D56" s="37"/>
      <c r="E56" s="37"/>
      <c r="F56" s="37"/>
      <c r="G56" s="37"/>
    </row>
    <row r="57" spans="3:7" s="2" customFormat="1" ht="12.75" customHeight="1">
      <c r="C57" s="37"/>
      <c r="D57" s="37"/>
      <c r="E57" s="37"/>
      <c r="F57" s="37"/>
      <c r="G57" s="37"/>
    </row>
    <row r="58" spans="3:7" s="2" customFormat="1" ht="12.75" customHeight="1">
      <c r="C58" s="37"/>
      <c r="D58" s="37"/>
      <c r="E58" s="37"/>
      <c r="F58" s="37"/>
      <c r="G58" s="37"/>
    </row>
    <row r="59" spans="3:7" s="2" customFormat="1" ht="12.75" customHeight="1">
      <c r="C59" s="37"/>
      <c r="D59" s="37"/>
      <c r="E59" s="37"/>
      <c r="F59" s="37"/>
      <c r="G59" s="37"/>
    </row>
    <row r="60" spans="3:7" s="2" customFormat="1" ht="12.75" customHeight="1">
      <c r="C60" s="37"/>
      <c r="D60" s="37"/>
      <c r="E60" s="37"/>
      <c r="F60" s="37"/>
      <c r="G60" s="37"/>
    </row>
    <row r="61" spans="3:7" s="2" customFormat="1" ht="12.75" customHeight="1">
      <c r="C61" s="37"/>
      <c r="D61" s="37"/>
      <c r="E61" s="37"/>
      <c r="F61" s="37"/>
      <c r="G61" s="37"/>
    </row>
    <row r="62" spans="3:7" s="2" customFormat="1" ht="12.75" customHeight="1">
      <c r="C62" s="37"/>
      <c r="D62" s="37"/>
      <c r="E62" s="37"/>
      <c r="F62" s="37"/>
      <c r="G62" s="37"/>
    </row>
    <row r="63" spans="3:7" s="2" customFormat="1" ht="12.75" customHeight="1">
      <c r="C63" s="37"/>
      <c r="D63" s="37"/>
      <c r="E63" s="37"/>
      <c r="F63" s="37"/>
      <c r="G63" s="37"/>
    </row>
    <row r="64" spans="3:7" s="2" customFormat="1" ht="12.75" customHeight="1">
      <c r="C64" s="37"/>
      <c r="D64" s="37"/>
      <c r="E64" s="37"/>
      <c r="F64" s="37"/>
      <c r="G64" s="37"/>
    </row>
    <row r="65" spans="3:7" s="2" customFormat="1" ht="12.75" customHeight="1">
      <c r="C65" s="37"/>
      <c r="D65" s="37"/>
      <c r="E65" s="37"/>
      <c r="F65" s="37"/>
      <c r="G65" s="37"/>
    </row>
    <row r="66" spans="3:7" s="2" customFormat="1" ht="12.75" customHeight="1">
      <c r="C66" s="37"/>
      <c r="D66" s="37"/>
      <c r="E66" s="37"/>
      <c r="F66" s="37"/>
      <c r="G66" s="37"/>
    </row>
    <row r="67" spans="3:7" s="2" customFormat="1" ht="12.75" customHeight="1">
      <c r="C67" s="37"/>
      <c r="D67" s="37"/>
      <c r="E67" s="37"/>
      <c r="F67" s="37"/>
      <c r="G67" s="37"/>
    </row>
    <row r="68" spans="3:7" s="2" customFormat="1" ht="12.75" customHeight="1">
      <c r="C68" s="37"/>
      <c r="D68" s="37"/>
      <c r="E68" s="37"/>
      <c r="F68" s="37"/>
      <c r="G68" s="37"/>
    </row>
    <row r="69" spans="3:7" s="2" customFormat="1" ht="12.75" customHeight="1">
      <c r="C69" s="37"/>
      <c r="D69" s="37"/>
      <c r="E69" s="37"/>
      <c r="F69" s="37"/>
      <c r="G69" s="37"/>
    </row>
    <row r="70" spans="3:7" s="2" customFormat="1" ht="12.75" customHeight="1">
      <c r="C70" s="37"/>
      <c r="D70" s="37"/>
      <c r="E70" s="37"/>
      <c r="F70" s="37"/>
      <c r="G70" s="37"/>
    </row>
    <row r="71" spans="3:7" s="2" customFormat="1" ht="12.75" customHeight="1">
      <c r="C71" s="37"/>
      <c r="D71" s="37"/>
      <c r="E71" s="37"/>
      <c r="F71" s="37"/>
      <c r="G71" s="37"/>
    </row>
    <row r="72" spans="3:7" s="2" customFormat="1" ht="12.75" customHeight="1">
      <c r="C72" s="37"/>
      <c r="D72" s="37"/>
      <c r="E72" s="37"/>
      <c r="F72" s="37"/>
      <c r="G72" s="37"/>
    </row>
    <row r="73" spans="3:7" s="2" customFormat="1" ht="12.75" customHeight="1">
      <c r="C73" s="37"/>
      <c r="D73" s="37"/>
      <c r="E73" s="37"/>
      <c r="F73" s="37"/>
      <c r="G73" s="37"/>
    </row>
    <row r="74" spans="3:7" s="2" customFormat="1" ht="12.75" customHeight="1">
      <c r="C74" s="37"/>
      <c r="D74" s="37"/>
      <c r="E74" s="37"/>
      <c r="F74" s="37"/>
      <c r="G74" s="37"/>
    </row>
    <row r="75" spans="3:7" s="2" customFormat="1" ht="12.75" customHeight="1">
      <c r="C75" s="37"/>
      <c r="D75" s="37"/>
      <c r="E75" s="37"/>
      <c r="F75" s="37"/>
      <c r="G75" s="37"/>
    </row>
    <row r="76" spans="3:7" s="2" customFormat="1" ht="12.75" customHeight="1">
      <c r="C76" s="37"/>
      <c r="D76" s="37"/>
      <c r="E76" s="37"/>
      <c r="F76" s="37"/>
      <c r="G76" s="37"/>
    </row>
    <row r="77" spans="3:7" s="2" customFormat="1" ht="12.75" customHeight="1">
      <c r="C77" s="37"/>
      <c r="D77" s="37"/>
      <c r="E77" s="37"/>
      <c r="F77" s="37"/>
      <c r="G77" s="37"/>
    </row>
    <row r="78" spans="3:7" s="2" customFormat="1" ht="12.75" customHeight="1">
      <c r="C78" s="37"/>
      <c r="D78" s="37"/>
      <c r="E78" s="37"/>
      <c r="F78" s="37"/>
      <c r="G78" s="37"/>
    </row>
    <row r="79" spans="3:7" s="2" customFormat="1" ht="12.75" customHeight="1">
      <c r="C79" s="37"/>
      <c r="D79" s="37"/>
      <c r="E79" s="37"/>
      <c r="F79" s="37"/>
      <c r="G79" s="37"/>
    </row>
    <row r="80" spans="3:7" s="2" customFormat="1" ht="12.75" customHeight="1">
      <c r="C80" s="37"/>
      <c r="D80" s="37"/>
      <c r="E80" s="37"/>
      <c r="F80" s="37"/>
      <c r="G80" s="37"/>
    </row>
    <row r="81" spans="3:7" s="2" customFormat="1" ht="12.75" customHeight="1">
      <c r="C81" s="37"/>
      <c r="D81" s="37"/>
      <c r="E81" s="37"/>
      <c r="F81" s="37"/>
      <c r="G81" s="37"/>
    </row>
    <row r="82" spans="3:7" s="2" customFormat="1" ht="12.75" customHeight="1">
      <c r="C82" s="37"/>
      <c r="D82" s="37"/>
      <c r="E82" s="37"/>
      <c r="F82" s="37"/>
      <c r="G82" s="37"/>
    </row>
    <row r="83" spans="3:7" s="2" customFormat="1" ht="12.75" customHeight="1">
      <c r="C83" s="37"/>
      <c r="D83" s="37"/>
      <c r="E83" s="37"/>
      <c r="F83" s="37"/>
      <c r="G83" s="37"/>
    </row>
    <row r="84" spans="3:7" s="2" customFormat="1" ht="12.75" customHeight="1">
      <c r="C84" s="37"/>
      <c r="D84" s="37"/>
      <c r="E84" s="37"/>
      <c r="F84" s="37"/>
      <c r="G84" s="37"/>
    </row>
    <row r="85" spans="3:7" s="2" customFormat="1" ht="12.75" customHeight="1">
      <c r="C85" s="37"/>
      <c r="D85" s="37"/>
      <c r="E85" s="37"/>
      <c r="F85" s="37"/>
      <c r="G85" s="37"/>
    </row>
    <row r="86" spans="3:7" s="2" customFormat="1" ht="12.75" customHeight="1">
      <c r="C86" s="37"/>
      <c r="D86" s="37"/>
      <c r="E86" s="37"/>
      <c r="F86" s="37"/>
      <c r="G86" s="37"/>
    </row>
    <row r="87" spans="3:7" s="2" customFormat="1" ht="12.75" customHeight="1">
      <c r="C87" s="37"/>
      <c r="D87" s="37"/>
      <c r="E87" s="37"/>
      <c r="F87" s="37"/>
      <c r="G87" s="37"/>
    </row>
    <row r="88" spans="3:7" s="2" customFormat="1" ht="12.75" customHeight="1">
      <c r="C88" s="37"/>
      <c r="D88" s="37"/>
      <c r="E88" s="37"/>
      <c r="F88" s="37"/>
      <c r="G88" s="37"/>
    </row>
    <row r="89" spans="3:7" s="2" customFormat="1" ht="12.75" customHeight="1">
      <c r="C89" s="37"/>
      <c r="D89" s="37"/>
      <c r="E89" s="37"/>
      <c r="F89" s="37"/>
      <c r="G89" s="37"/>
    </row>
    <row r="90" spans="3:7" s="2" customFormat="1" ht="12.75" customHeight="1">
      <c r="C90" s="37"/>
      <c r="D90" s="37"/>
      <c r="E90" s="37"/>
      <c r="F90" s="37"/>
      <c r="G90" s="37"/>
    </row>
    <row r="91" spans="3:7" s="2" customFormat="1" ht="12.75" customHeight="1">
      <c r="C91" s="37"/>
      <c r="D91" s="37"/>
      <c r="E91" s="37"/>
      <c r="F91" s="37"/>
      <c r="G91" s="37"/>
    </row>
    <row r="92" spans="3:7" s="2" customFormat="1" ht="12.75" customHeight="1">
      <c r="C92" s="37"/>
      <c r="D92" s="37"/>
      <c r="E92" s="37"/>
      <c r="F92" s="37"/>
      <c r="G92" s="37"/>
    </row>
    <row r="93" spans="3:7" s="2" customFormat="1" ht="12.75" customHeight="1">
      <c r="C93" s="37"/>
      <c r="D93" s="37"/>
      <c r="E93" s="37"/>
      <c r="F93" s="37"/>
      <c r="G93" s="37"/>
    </row>
    <row r="94" spans="3:7" s="2" customFormat="1" ht="12.75" customHeight="1">
      <c r="C94" s="37"/>
      <c r="D94" s="37"/>
      <c r="E94" s="37"/>
      <c r="F94" s="37"/>
      <c r="G94" s="37"/>
    </row>
    <row r="95" spans="3:7" s="2" customFormat="1" ht="12.75" customHeight="1">
      <c r="C95" s="37"/>
      <c r="D95" s="37"/>
      <c r="E95" s="37"/>
      <c r="F95" s="37"/>
      <c r="G95" s="37"/>
    </row>
    <row r="96" spans="3:7" s="2" customFormat="1" ht="12.75" customHeight="1">
      <c r="C96" s="37"/>
      <c r="D96" s="37"/>
      <c r="E96" s="37"/>
      <c r="F96" s="37"/>
      <c r="G96" s="37"/>
    </row>
    <row r="97" spans="3:7" s="2" customFormat="1" ht="12.75" customHeight="1">
      <c r="C97" s="37"/>
      <c r="D97" s="37"/>
      <c r="E97" s="37"/>
      <c r="F97" s="37"/>
      <c r="G97" s="37"/>
    </row>
    <row r="98" spans="3:7" s="2" customFormat="1" ht="12.75" customHeight="1">
      <c r="C98" s="37"/>
      <c r="D98" s="37"/>
      <c r="E98" s="37"/>
      <c r="F98" s="37"/>
      <c r="G98" s="37"/>
    </row>
    <row r="99" spans="3:7" s="2" customFormat="1" ht="12.75" customHeight="1">
      <c r="C99" s="37"/>
      <c r="D99" s="37"/>
      <c r="E99" s="37"/>
      <c r="F99" s="37"/>
      <c r="G99" s="37"/>
    </row>
    <row r="100" spans="3:7" s="2" customFormat="1" ht="12.75" customHeight="1">
      <c r="C100" s="37"/>
      <c r="D100" s="37"/>
      <c r="E100" s="37"/>
      <c r="F100" s="37"/>
      <c r="G100" s="37"/>
    </row>
    <row r="101" spans="3:7" s="2" customFormat="1" ht="12.75" customHeight="1">
      <c r="C101" s="37"/>
      <c r="D101" s="37"/>
      <c r="E101" s="37"/>
      <c r="F101" s="37"/>
      <c r="G101" s="37"/>
    </row>
    <row r="102" spans="3:7" s="2" customFormat="1" ht="12.75" customHeight="1">
      <c r="C102" s="37"/>
      <c r="D102" s="37"/>
      <c r="E102" s="37"/>
      <c r="F102" s="37"/>
      <c r="G102" s="37"/>
    </row>
    <row r="103" spans="3:7" s="2" customFormat="1" ht="12.75" customHeight="1">
      <c r="C103" s="37"/>
      <c r="D103" s="37"/>
      <c r="E103" s="37"/>
      <c r="F103" s="37"/>
      <c r="G103" s="37"/>
    </row>
    <row r="104" spans="3:7" s="2" customFormat="1" ht="12.75" customHeight="1">
      <c r="C104" s="37"/>
      <c r="D104" s="37"/>
      <c r="E104" s="37"/>
      <c r="F104" s="37"/>
      <c r="G104" s="37"/>
    </row>
    <row r="105" spans="3:7" s="2" customFormat="1" ht="12.75" customHeight="1">
      <c r="C105" s="37"/>
      <c r="D105" s="37"/>
      <c r="E105" s="37"/>
      <c r="F105" s="37"/>
      <c r="G105" s="37"/>
    </row>
    <row r="106" spans="3:7" s="2" customFormat="1" ht="12.75" customHeight="1">
      <c r="C106" s="37"/>
      <c r="D106" s="37"/>
      <c r="E106" s="37"/>
      <c r="F106" s="37"/>
      <c r="G106" s="37"/>
    </row>
    <row r="107" spans="3:7" s="2" customFormat="1" ht="12.75" customHeight="1">
      <c r="C107" s="37"/>
      <c r="D107" s="37"/>
      <c r="E107" s="37"/>
      <c r="F107" s="37"/>
      <c r="G107" s="37"/>
    </row>
    <row r="108" spans="3:7" s="2" customFormat="1" ht="12.75" customHeight="1">
      <c r="C108" s="37"/>
      <c r="D108" s="37"/>
      <c r="E108" s="37"/>
      <c r="F108" s="37"/>
      <c r="G108" s="37"/>
    </row>
    <row r="109" spans="3:7" s="2" customFormat="1" ht="12.75" customHeight="1">
      <c r="C109" s="37"/>
      <c r="D109" s="37"/>
      <c r="E109" s="37"/>
      <c r="F109" s="37"/>
      <c r="G109" s="37"/>
    </row>
    <row r="110" spans="3:7" s="2" customFormat="1" ht="12.75" customHeight="1">
      <c r="C110" s="37"/>
      <c r="D110" s="37"/>
      <c r="E110" s="37"/>
      <c r="F110" s="37"/>
      <c r="G110" s="37"/>
    </row>
    <row r="111" spans="3:7" s="2" customFormat="1" ht="12.75" customHeight="1">
      <c r="C111" s="37"/>
      <c r="D111" s="37"/>
      <c r="E111" s="37"/>
      <c r="F111" s="37"/>
      <c r="G111" s="37"/>
    </row>
    <row r="112" spans="3:7" s="2" customFormat="1" ht="12.75" customHeight="1">
      <c r="C112" s="37"/>
      <c r="D112" s="37"/>
      <c r="E112" s="37"/>
      <c r="F112" s="37"/>
      <c r="G112" s="37"/>
    </row>
    <row r="113" spans="3:7" s="2" customFormat="1" ht="12.75" customHeight="1">
      <c r="C113" s="37"/>
      <c r="D113" s="37"/>
      <c r="E113" s="37"/>
      <c r="F113" s="37"/>
      <c r="G113" s="37"/>
    </row>
    <row r="114" spans="3:7" s="2" customFormat="1" ht="12.75" customHeight="1">
      <c r="C114" s="37"/>
      <c r="D114" s="37"/>
      <c r="E114" s="37"/>
      <c r="F114" s="37"/>
      <c r="G114" s="37"/>
    </row>
    <row r="115" spans="3:7" s="2" customFormat="1" ht="12.75" customHeight="1">
      <c r="C115" s="37"/>
      <c r="D115" s="37"/>
      <c r="E115" s="37"/>
      <c r="F115" s="37"/>
      <c r="G115" s="37"/>
    </row>
    <row r="116" spans="3:7" s="2" customFormat="1" ht="12.75" customHeight="1">
      <c r="C116" s="37"/>
      <c r="D116" s="37"/>
      <c r="E116" s="37"/>
      <c r="F116" s="37"/>
      <c r="G116" s="37"/>
    </row>
    <row r="117" spans="3:7" s="2" customFormat="1" ht="12.75" customHeight="1">
      <c r="C117" s="37"/>
      <c r="D117" s="37"/>
      <c r="E117" s="37"/>
      <c r="F117" s="37"/>
      <c r="G117" s="37"/>
    </row>
    <row r="118" spans="3:7" s="2" customFormat="1" ht="12.75" customHeight="1">
      <c r="C118" s="37"/>
      <c r="D118" s="37"/>
      <c r="E118" s="37"/>
      <c r="F118" s="37"/>
      <c r="G118" s="37"/>
    </row>
    <row r="119" spans="3:7" s="2" customFormat="1" ht="12.75" customHeight="1">
      <c r="C119" s="37"/>
      <c r="D119" s="37"/>
      <c r="E119" s="37"/>
      <c r="F119" s="37"/>
      <c r="G119" s="37"/>
    </row>
    <row r="120" spans="3:7" s="2" customFormat="1" ht="12.75" customHeight="1">
      <c r="C120" s="37"/>
      <c r="D120" s="37"/>
      <c r="E120" s="37"/>
      <c r="F120" s="37"/>
      <c r="G120" s="37"/>
    </row>
    <row r="121" spans="3:7" s="2" customFormat="1" ht="12.75" customHeight="1">
      <c r="C121" s="37"/>
      <c r="D121" s="37"/>
      <c r="E121" s="37"/>
      <c r="F121" s="37"/>
      <c r="G121" s="37"/>
    </row>
    <row r="122" spans="3:7" s="2" customFormat="1" ht="12.75" customHeight="1">
      <c r="C122" s="37"/>
      <c r="D122" s="37"/>
      <c r="E122" s="37"/>
      <c r="F122" s="37"/>
      <c r="G122" s="37"/>
    </row>
    <row r="123" spans="3:7" s="2" customFormat="1" ht="12.75" customHeight="1">
      <c r="C123" s="37"/>
      <c r="D123" s="37"/>
      <c r="E123" s="37"/>
      <c r="F123" s="37"/>
      <c r="G123" s="37"/>
    </row>
    <row r="124" spans="3:7" s="2" customFormat="1" ht="12.75" customHeight="1">
      <c r="C124" s="37"/>
      <c r="D124" s="37"/>
      <c r="E124" s="37"/>
      <c r="F124" s="37"/>
      <c r="G124" s="37"/>
    </row>
    <row r="125" spans="3:7" s="2" customFormat="1" ht="12.75" customHeight="1">
      <c r="C125" s="37"/>
      <c r="D125" s="37"/>
      <c r="E125" s="37"/>
      <c r="F125" s="37"/>
      <c r="G125" s="37"/>
    </row>
    <row r="126" spans="3:7" s="2" customFormat="1" ht="12.75" customHeight="1">
      <c r="C126" s="37"/>
      <c r="D126" s="37"/>
      <c r="E126" s="37"/>
      <c r="F126" s="37"/>
      <c r="G126" s="37"/>
    </row>
    <row r="127" spans="3:7" s="2" customFormat="1" ht="12.75" customHeight="1">
      <c r="C127" s="37"/>
      <c r="D127" s="37"/>
      <c r="E127" s="37"/>
      <c r="F127" s="37"/>
      <c r="G127" s="37"/>
    </row>
    <row r="128" spans="3:7" s="2" customFormat="1" ht="12.75" customHeight="1">
      <c r="C128" s="37"/>
      <c r="D128" s="37"/>
      <c r="E128" s="37"/>
      <c r="F128" s="37"/>
      <c r="G128" s="37"/>
    </row>
    <row r="129" spans="3:7" s="2" customFormat="1" ht="12.75" customHeight="1">
      <c r="C129" s="37"/>
      <c r="D129" s="37"/>
      <c r="E129" s="37"/>
      <c r="F129" s="37"/>
      <c r="G129" s="37"/>
    </row>
    <row r="130" spans="3:7" s="2" customFormat="1" ht="12.75" customHeight="1">
      <c r="C130" s="37"/>
      <c r="D130" s="37"/>
      <c r="E130" s="37"/>
      <c r="F130" s="37"/>
      <c r="G130" s="37"/>
    </row>
    <row r="131" spans="3:7" s="2" customFormat="1" ht="12.75" customHeight="1">
      <c r="C131" s="37"/>
      <c r="D131" s="37"/>
      <c r="E131" s="37"/>
      <c r="F131" s="37"/>
      <c r="G131" s="37"/>
    </row>
    <row r="132" spans="3:7" s="2" customFormat="1" ht="12.75" customHeight="1">
      <c r="C132" s="37"/>
      <c r="D132" s="37"/>
      <c r="E132" s="37"/>
      <c r="F132" s="37"/>
      <c r="G132" s="37"/>
    </row>
    <row r="133" spans="3:7" s="2" customFormat="1" ht="12.75" customHeight="1">
      <c r="C133" s="37"/>
      <c r="D133" s="37"/>
      <c r="E133" s="37"/>
      <c r="F133" s="37"/>
      <c r="G133" s="37"/>
    </row>
    <row r="134" spans="3:7" s="2" customFormat="1" ht="12.75" customHeight="1">
      <c r="C134" s="37"/>
      <c r="D134" s="37"/>
      <c r="E134" s="37"/>
      <c r="F134" s="37"/>
      <c r="G134" s="37"/>
    </row>
    <row r="135" spans="3:7" s="2" customFormat="1" ht="12.75" customHeight="1">
      <c r="C135" s="37"/>
      <c r="D135" s="37"/>
      <c r="E135" s="37"/>
      <c r="F135" s="37"/>
      <c r="G135" s="37"/>
    </row>
    <row r="136" spans="3:7" s="2" customFormat="1" ht="12.75" customHeight="1">
      <c r="C136" s="37"/>
      <c r="D136" s="37"/>
      <c r="E136" s="37"/>
      <c r="F136" s="37"/>
      <c r="G136" s="37"/>
    </row>
    <row r="137" spans="3:7" s="2" customFormat="1" ht="12.75" customHeight="1">
      <c r="C137" s="37"/>
      <c r="D137" s="37"/>
      <c r="E137" s="37"/>
      <c r="F137" s="37"/>
      <c r="G137" s="37"/>
    </row>
    <row r="138" spans="3:7" s="2" customFormat="1" ht="12.75" customHeight="1">
      <c r="C138" s="37"/>
      <c r="D138" s="37"/>
      <c r="E138" s="37"/>
      <c r="F138" s="37"/>
      <c r="G138" s="37"/>
    </row>
    <row r="139" spans="3:7" s="2" customFormat="1" ht="12.75" customHeight="1">
      <c r="C139" s="37"/>
      <c r="D139" s="37"/>
      <c r="E139" s="37"/>
      <c r="F139" s="37"/>
      <c r="G139" s="37"/>
    </row>
    <row r="140" spans="3:7" s="2" customFormat="1" ht="12.75" customHeight="1">
      <c r="C140" s="37"/>
      <c r="D140" s="37"/>
      <c r="E140" s="37"/>
      <c r="F140" s="37"/>
      <c r="G140" s="37"/>
    </row>
    <row r="141" spans="3:7" s="2" customFormat="1" ht="12.75" customHeight="1">
      <c r="C141" s="37"/>
      <c r="D141" s="37"/>
      <c r="E141" s="37"/>
      <c r="F141" s="37"/>
      <c r="G141" s="37"/>
    </row>
    <row r="142" spans="3:7" s="2" customFormat="1" ht="12.75" customHeight="1">
      <c r="C142" s="37"/>
      <c r="D142" s="37"/>
      <c r="E142" s="37"/>
      <c r="F142" s="37"/>
      <c r="G142" s="37"/>
    </row>
    <row r="143" spans="3:7" s="2" customFormat="1" ht="12.75" customHeight="1">
      <c r="C143" s="37"/>
      <c r="D143" s="37"/>
      <c r="E143" s="37"/>
      <c r="F143" s="37"/>
      <c r="G143" s="37"/>
    </row>
    <row r="144" spans="3:7" s="2" customFormat="1" ht="12.75" customHeight="1">
      <c r="C144" s="37"/>
      <c r="D144" s="37"/>
      <c r="E144" s="37"/>
      <c r="F144" s="37"/>
      <c r="G144" s="37"/>
    </row>
    <row r="145" spans="3:7" s="2" customFormat="1" ht="12.75" customHeight="1">
      <c r="C145" s="37"/>
      <c r="D145" s="37"/>
      <c r="E145" s="37"/>
      <c r="F145" s="37"/>
      <c r="G145" s="37"/>
    </row>
    <row r="146" spans="3:7" s="2" customFormat="1" ht="12.75" customHeight="1">
      <c r="C146" s="37"/>
      <c r="D146" s="37"/>
      <c r="E146" s="37"/>
      <c r="F146" s="37"/>
      <c r="G146" s="37"/>
    </row>
    <row r="147" spans="3:7" s="2" customFormat="1" ht="12.75" customHeight="1">
      <c r="C147" s="37"/>
      <c r="D147" s="37"/>
      <c r="E147" s="37"/>
      <c r="F147" s="37"/>
      <c r="G147" s="37"/>
    </row>
    <row r="148" spans="3:7" s="2" customFormat="1" ht="12.75" customHeight="1">
      <c r="C148" s="37"/>
      <c r="D148" s="37"/>
      <c r="E148" s="37"/>
      <c r="F148" s="37"/>
      <c r="G148" s="37"/>
    </row>
    <row r="149" spans="3:7" s="2" customFormat="1" ht="12.75" customHeight="1">
      <c r="C149" s="37"/>
      <c r="D149" s="37"/>
      <c r="E149" s="37"/>
      <c r="F149" s="37"/>
      <c r="G149" s="37"/>
    </row>
    <row r="150" spans="3:7" s="2" customFormat="1" ht="12.75" customHeight="1">
      <c r="C150" s="37"/>
      <c r="D150" s="37"/>
      <c r="E150" s="37"/>
      <c r="F150" s="37"/>
      <c r="G150" s="37"/>
    </row>
    <row r="151" spans="3:7" s="2" customFormat="1" ht="12.75" customHeight="1">
      <c r="C151" s="37"/>
      <c r="D151" s="37"/>
      <c r="E151" s="37"/>
      <c r="F151" s="37"/>
      <c r="G151" s="37"/>
    </row>
    <row r="152" spans="3:7" s="2" customFormat="1" ht="12.75" customHeight="1">
      <c r="C152" s="37"/>
      <c r="D152" s="37"/>
      <c r="E152" s="37"/>
      <c r="F152" s="37"/>
      <c r="G152" s="37"/>
    </row>
    <row r="153" spans="3:7" s="2" customFormat="1" ht="12.75" customHeight="1">
      <c r="C153" s="37"/>
      <c r="D153" s="37"/>
      <c r="E153" s="37"/>
      <c r="F153" s="37"/>
      <c r="G153" s="37"/>
    </row>
    <row r="154" spans="3:7" s="2" customFormat="1" ht="12.75" customHeight="1">
      <c r="C154" s="37"/>
      <c r="D154" s="37"/>
      <c r="E154" s="37"/>
      <c r="F154" s="37"/>
      <c r="G154" s="37"/>
    </row>
    <row r="155" spans="3:7" s="2" customFormat="1" ht="12.75" customHeight="1">
      <c r="C155" s="37"/>
      <c r="D155" s="37"/>
      <c r="E155" s="37"/>
      <c r="F155" s="37"/>
      <c r="G155" s="37"/>
    </row>
    <row r="156" spans="3:7" s="2" customFormat="1" ht="12.75" customHeight="1">
      <c r="C156" s="37"/>
      <c r="D156" s="37"/>
      <c r="E156" s="37"/>
      <c r="F156" s="37"/>
      <c r="G156" s="37"/>
    </row>
    <row r="157" spans="3:7" s="2" customFormat="1" ht="12.75" customHeight="1">
      <c r="C157" s="37"/>
      <c r="D157" s="37"/>
      <c r="E157" s="37"/>
      <c r="F157" s="37"/>
      <c r="G157" s="37"/>
    </row>
    <row r="158" spans="3:7" s="2" customFormat="1" ht="12.75" customHeight="1">
      <c r="C158" s="37"/>
      <c r="D158" s="37"/>
      <c r="E158" s="37"/>
      <c r="F158" s="37"/>
      <c r="G158" s="37"/>
    </row>
    <row r="159" spans="3:7" s="2" customFormat="1" ht="12.75" customHeight="1">
      <c r="C159" s="37"/>
      <c r="D159" s="37"/>
      <c r="E159" s="37"/>
      <c r="F159" s="37"/>
      <c r="G159" s="37"/>
    </row>
    <row r="160" spans="3:7" s="2" customFormat="1" ht="12.75" customHeight="1">
      <c r="C160" s="37"/>
      <c r="D160" s="37"/>
      <c r="E160" s="37"/>
      <c r="F160" s="37"/>
      <c r="G160" s="37"/>
    </row>
    <row r="161" spans="3:7" s="2" customFormat="1" ht="12.75" customHeight="1">
      <c r="C161" s="37"/>
      <c r="D161" s="37"/>
      <c r="E161" s="37"/>
      <c r="F161" s="37"/>
      <c r="G161" s="37"/>
    </row>
    <row r="162" spans="3:7" s="2" customFormat="1" ht="12.75" customHeight="1">
      <c r="C162" s="37"/>
      <c r="D162" s="37"/>
      <c r="E162" s="37"/>
      <c r="F162" s="37"/>
      <c r="G162" s="37"/>
    </row>
    <row r="163" spans="3:7" s="2" customFormat="1" ht="12.75" customHeight="1">
      <c r="C163" s="37"/>
      <c r="D163" s="37"/>
      <c r="E163" s="37"/>
      <c r="F163" s="37"/>
      <c r="G163" s="37"/>
    </row>
    <row r="164" spans="3:7" s="2" customFormat="1" ht="12.75" customHeight="1">
      <c r="C164" s="37"/>
      <c r="D164" s="37"/>
      <c r="E164" s="37"/>
      <c r="F164" s="37"/>
      <c r="G164" s="37"/>
    </row>
    <row r="165" spans="3:8" s="2" customFormat="1" ht="12.75" customHeight="1">
      <c r="C165" s="37"/>
      <c r="D165" s="42"/>
      <c r="E165" s="37"/>
      <c r="F165" s="37"/>
      <c r="G165" s="37"/>
      <c r="H165" s="1"/>
    </row>
    <row r="166" spans="3:8" s="2" customFormat="1" ht="12.75" customHeight="1">
      <c r="C166" s="37"/>
      <c r="D166" s="42"/>
      <c r="E166" s="37"/>
      <c r="F166" s="37"/>
      <c r="G166" s="37"/>
      <c r="H166" s="1"/>
    </row>
  </sheetData>
  <sheetProtection/>
  <mergeCells count="3">
    <mergeCell ref="A6:F6"/>
    <mergeCell ref="A5:N5"/>
    <mergeCell ref="A4:N4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73"/>
  <sheetViews>
    <sheetView zoomScale="75" zoomScaleNormal="75" zoomScalePageLayoutView="0" workbookViewId="0" topLeftCell="A1">
      <pane xSplit="2" ySplit="5" topLeftCell="C27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H42" sqref="H42"/>
    </sheetView>
  </sheetViews>
  <sheetFormatPr defaultColWidth="9.140625" defaultRowHeight="12.75"/>
  <cols>
    <col min="1" max="1" width="6.7109375" style="1" customWidth="1"/>
    <col min="2" max="2" width="34.57421875" style="1" customWidth="1"/>
    <col min="3" max="3" width="16.00390625" style="42" customWidth="1"/>
    <col min="4" max="4" width="14.421875" style="42" customWidth="1"/>
    <col min="5" max="5" width="16.140625" style="42" customWidth="1"/>
    <col min="6" max="6" width="16.28125" style="42" customWidth="1"/>
    <col min="7" max="7" width="14.7109375" style="42" customWidth="1"/>
    <col min="8" max="8" width="12.00390625" style="1" customWidth="1"/>
    <col min="9" max="9" width="15.28125" style="1" customWidth="1"/>
    <col min="10" max="10" width="15.8515625" style="1" customWidth="1"/>
    <col min="11" max="11" width="14.28125" style="1" customWidth="1"/>
    <col min="12" max="12" width="15.28125" style="1" customWidth="1"/>
    <col min="13" max="13" width="11.8515625" style="1" customWidth="1"/>
    <col min="14" max="14" width="10.57421875" style="1" customWidth="1"/>
    <col min="15" max="15" width="9.28125" style="1" hidden="1" customWidth="1"/>
    <col min="16" max="16384" width="9.140625" style="1" customWidth="1"/>
  </cols>
  <sheetData>
    <row r="1" spans="1:14" ht="15.75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9.5" customHeight="1">
      <c r="A2" s="57" t="s">
        <v>150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>
      <c r="A3" s="64"/>
      <c r="B3" s="64"/>
      <c r="C3" s="64"/>
      <c r="D3" s="64"/>
      <c r="E3" s="64"/>
      <c r="F3" s="64"/>
      <c r="G3" s="43"/>
      <c r="H3" s="4"/>
      <c r="N3" s="5" t="s">
        <v>88</v>
      </c>
    </row>
    <row r="4" spans="1:15" ht="54.75" customHeight="1">
      <c r="A4" s="10" t="s">
        <v>1</v>
      </c>
      <c r="B4" s="10" t="s">
        <v>2</v>
      </c>
      <c r="C4" s="38" t="s">
        <v>138</v>
      </c>
      <c r="D4" s="38" t="s">
        <v>85</v>
      </c>
      <c r="E4" s="38" t="s">
        <v>137</v>
      </c>
      <c r="F4" s="38" t="s">
        <v>144</v>
      </c>
      <c r="G4" s="38" t="s">
        <v>148</v>
      </c>
      <c r="H4" s="10" t="s">
        <v>66</v>
      </c>
      <c r="I4" s="10" t="s">
        <v>86</v>
      </c>
      <c r="J4" s="10" t="s">
        <v>87</v>
      </c>
      <c r="K4" s="10" t="s">
        <v>146</v>
      </c>
      <c r="L4" s="10" t="s">
        <v>139</v>
      </c>
      <c r="M4" s="10" t="s">
        <v>140</v>
      </c>
      <c r="N4" s="10" t="s">
        <v>147</v>
      </c>
      <c r="O4" s="10" t="s">
        <v>66</v>
      </c>
    </row>
    <row r="5" spans="1:14" ht="12.75">
      <c r="A5" s="15" t="s">
        <v>67</v>
      </c>
      <c r="B5" s="15" t="s">
        <v>68</v>
      </c>
      <c r="C5" s="39" t="s">
        <v>69</v>
      </c>
      <c r="D5" s="39" t="s">
        <v>70</v>
      </c>
      <c r="E5" s="39" t="s">
        <v>71</v>
      </c>
      <c r="F5" s="39" t="s">
        <v>72</v>
      </c>
      <c r="G5" s="39" t="s">
        <v>73</v>
      </c>
      <c r="H5" s="15" t="s">
        <v>74</v>
      </c>
      <c r="I5" s="15" t="s">
        <v>75</v>
      </c>
      <c r="J5" s="15" t="s">
        <v>76</v>
      </c>
      <c r="K5" s="15" t="s">
        <v>77</v>
      </c>
      <c r="L5" s="15" t="s">
        <v>78</v>
      </c>
      <c r="M5" s="15" t="s">
        <v>79</v>
      </c>
      <c r="N5" s="15" t="s">
        <v>80</v>
      </c>
    </row>
    <row r="6" spans="1:15" s="2" customFormat="1" ht="47.25">
      <c r="A6" s="8" t="s">
        <v>3</v>
      </c>
      <c r="B6" s="9" t="s">
        <v>115</v>
      </c>
      <c r="C6" s="35">
        <v>2845330</v>
      </c>
      <c r="D6" s="35">
        <f aca="true" t="shared" si="0" ref="D6:D12">E6-C6</f>
        <v>0</v>
      </c>
      <c r="E6" s="35">
        <v>2845330</v>
      </c>
      <c r="F6" s="35">
        <v>1556311.55</v>
      </c>
      <c r="G6" s="35">
        <v>1515799.5</v>
      </c>
      <c r="H6" s="13">
        <f>G6/G42*100</f>
        <v>4.898490070476524</v>
      </c>
      <c r="I6" s="16">
        <f>G6-C6</f>
        <v>-1329530.5</v>
      </c>
      <c r="J6" s="16">
        <f>G6-E6</f>
        <v>-1329530.5</v>
      </c>
      <c r="K6" s="16">
        <f>G6-F6</f>
        <v>-40512.05000000005</v>
      </c>
      <c r="L6" s="13">
        <f>G6/C6*100</f>
        <v>53.27324071373092</v>
      </c>
      <c r="M6" s="13">
        <f>G6/E6*100</f>
        <v>53.27324071373092</v>
      </c>
      <c r="N6" s="13">
        <f>G6/F6*100</f>
        <v>97.39691901663262</v>
      </c>
      <c r="O6" s="2">
        <f>G6/G42*100</f>
        <v>4.898490070476524</v>
      </c>
    </row>
    <row r="7" spans="1:15" s="2" customFormat="1" ht="94.5" hidden="1">
      <c r="A7" s="8" t="s">
        <v>58</v>
      </c>
      <c r="B7" s="23" t="s">
        <v>120</v>
      </c>
      <c r="C7" s="35">
        <v>0</v>
      </c>
      <c r="D7" s="35">
        <f t="shared" si="0"/>
        <v>0</v>
      </c>
      <c r="E7" s="35">
        <v>0</v>
      </c>
      <c r="F7" s="35">
        <v>0</v>
      </c>
      <c r="G7" s="35">
        <v>0</v>
      </c>
      <c r="H7" s="13">
        <f>G7/G42*100</f>
        <v>0</v>
      </c>
      <c r="I7" s="16">
        <f aca="true" t="shared" si="1" ref="I7:I42">G7-C7</f>
        <v>0</v>
      </c>
      <c r="J7" s="16">
        <f aca="true" t="shared" si="2" ref="J7:J42">G7-E7</f>
        <v>0</v>
      </c>
      <c r="K7" s="16">
        <f aca="true" t="shared" si="3" ref="K7:K42">G7-F7</f>
        <v>0</v>
      </c>
      <c r="L7" s="13">
        <v>0</v>
      </c>
      <c r="M7" s="13" t="e">
        <f aca="true" t="shared" si="4" ref="M7:M42">G7/E7*100</f>
        <v>#DIV/0!</v>
      </c>
      <c r="N7" s="13" t="e">
        <f aca="true" t="shared" si="5" ref="N7:N42">G7/F7*100</f>
        <v>#DIV/0!</v>
      </c>
      <c r="O7" s="2" t="e">
        <f>G7/G43*100</f>
        <v>#DIV/0!</v>
      </c>
    </row>
    <row r="8" spans="1:15" s="2" customFormat="1" ht="94.5">
      <c r="A8" s="8" t="s">
        <v>4</v>
      </c>
      <c r="B8" s="9" t="s">
        <v>116</v>
      </c>
      <c r="C8" s="35">
        <v>14572723.7</v>
      </c>
      <c r="D8" s="35">
        <f t="shared" si="0"/>
        <v>1524518.8900000006</v>
      </c>
      <c r="E8" s="35">
        <v>16097242.59</v>
      </c>
      <c r="F8" s="35">
        <v>10451946.69</v>
      </c>
      <c r="G8" s="35">
        <v>9112008.55</v>
      </c>
      <c r="H8" s="13">
        <f>G8/G42*100</f>
        <v>29.446561635804862</v>
      </c>
      <c r="I8" s="16">
        <f t="shared" si="1"/>
        <v>-5460715.1499999985</v>
      </c>
      <c r="J8" s="16">
        <f t="shared" si="2"/>
        <v>-6985234.039999999</v>
      </c>
      <c r="K8" s="16">
        <f t="shared" si="3"/>
        <v>-1339938.1399999987</v>
      </c>
      <c r="L8" s="13">
        <f aca="true" t="shared" si="6" ref="L8:L42">G8/C8*100</f>
        <v>62.52783445005549</v>
      </c>
      <c r="M8" s="13">
        <f t="shared" si="4"/>
        <v>56.60602118067477</v>
      </c>
      <c r="N8" s="13">
        <f t="shared" si="5"/>
        <v>87.18001364011934</v>
      </c>
      <c r="O8" s="2">
        <f>G8/G42*100</f>
        <v>29.446561635804862</v>
      </c>
    </row>
    <row r="9" spans="1:15" s="2" customFormat="1" ht="63" hidden="1">
      <c r="A9" s="8" t="s">
        <v>59</v>
      </c>
      <c r="B9" s="9" t="s">
        <v>61</v>
      </c>
      <c r="C9" s="35">
        <v>0</v>
      </c>
      <c r="D9" s="35">
        <f t="shared" si="0"/>
        <v>0</v>
      </c>
      <c r="E9" s="35">
        <v>0</v>
      </c>
      <c r="F9" s="35">
        <v>0</v>
      </c>
      <c r="G9" s="35">
        <v>0</v>
      </c>
      <c r="H9" s="13">
        <f>G9/G42*100</f>
        <v>0</v>
      </c>
      <c r="I9" s="16">
        <f t="shared" si="1"/>
        <v>0</v>
      </c>
      <c r="J9" s="16">
        <f t="shared" si="2"/>
        <v>0</v>
      </c>
      <c r="K9" s="16">
        <f t="shared" si="3"/>
        <v>0</v>
      </c>
      <c r="L9" s="13" t="e">
        <f t="shared" si="6"/>
        <v>#DIV/0!</v>
      </c>
      <c r="M9" s="13" t="e">
        <f t="shared" si="4"/>
        <v>#DIV/0!</v>
      </c>
      <c r="N9" s="13" t="e">
        <f t="shared" si="5"/>
        <v>#DIV/0!</v>
      </c>
      <c r="O9" s="2" t="e">
        <f>G9/G45*100</f>
        <v>#DIV/0!</v>
      </c>
    </row>
    <row r="10" spans="1:15" s="2" customFormat="1" ht="31.5" hidden="1">
      <c r="A10" s="8" t="s">
        <v>5</v>
      </c>
      <c r="B10" s="9" t="s">
        <v>6</v>
      </c>
      <c r="C10" s="35">
        <v>0</v>
      </c>
      <c r="D10" s="35">
        <f t="shared" si="0"/>
        <v>0</v>
      </c>
      <c r="E10" s="35">
        <v>0</v>
      </c>
      <c r="F10" s="35">
        <v>0</v>
      </c>
      <c r="G10" s="35">
        <v>0</v>
      </c>
      <c r="H10" s="13">
        <f>G10/G42*100</f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  <c r="L10" s="13">
        <v>0</v>
      </c>
      <c r="M10" s="13" t="e">
        <f t="shared" si="4"/>
        <v>#DIV/0!</v>
      </c>
      <c r="N10" s="13" t="e">
        <f t="shared" si="5"/>
        <v>#DIV/0!</v>
      </c>
      <c r="O10" s="2">
        <f>G10/G42*100</f>
        <v>0</v>
      </c>
    </row>
    <row r="11" spans="1:15" s="2" customFormat="1" ht="15.75">
      <c r="A11" s="8" t="s">
        <v>93</v>
      </c>
      <c r="B11" s="9" t="s">
        <v>7</v>
      </c>
      <c r="C11" s="35">
        <v>51000</v>
      </c>
      <c r="D11" s="35">
        <f t="shared" si="0"/>
        <v>0</v>
      </c>
      <c r="E11" s="35">
        <v>51000</v>
      </c>
      <c r="F11" s="35">
        <v>12500</v>
      </c>
      <c r="G11" s="35">
        <v>0</v>
      </c>
      <c r="H11" s="13">
        <f>G11/G42*100</f>
        <v>0</v>
      </c>
      <c r="I11" s="16">
        <f t="shared" si="1"/>
        <v>-51000</v>
      </c>
      <c r="J11" s="16">
        <f t="shared" si="2"/>
        <v>-51000</v>
      </c>
      <c r="K11" s="16">
        <f t="shared" si="3"/>
        <v>-12500</v>
      </c>
      <c r="L11" s="13">
        <f t="shared" si="6"/>
        <v>0</v>
      </c>
      <c r="M11" s="13">
        <v>0</v>
      </c>
      <c r="N11" s="13">
        <f t="shared" si="5"/>
        <v>0</v>
      </c>
      <c r="O11" s="2">
        <f>G11/G42*100</f>
        <v>0</v>
      </c>
    </row>
    <row r="12" spans="1:15" s="2" customFormat="1" ht="31.5">
      <c r="A12" s="8" t="s">
        <v>98</v>
      </c>
      <c r="B12" s="9" t="s">
        <v>8</v>
      </c>
      <c r="C12" s="35">
        <v>811800</v>
      </c>
      <c r="D12" s="35">
        <f t="shared" si="0"/>
        <v>-49162.95999999996</v>
      </c>
      <c r="E12" s="35">
        <v>762637.04</v>
      </c>
      <c r="F12" s="35">
        <v>212196</v>
      </c>
      <c r="G12" s="35">
        <v>180579</v>
      </c>
      <c r="H12" s="13">
        <f>G12/G42*100</f>
        <v>0.5835629569983234</v>
      </c>
      <c r="I12" s="16">
        <f t="shared" si="1"/>
        <v>-631221</v>
      </c>
      <c r="J12" s="16">
        <f t="shared" si="2"/>
        <v>-582058.04</v>
      </c>
      <c r="K12" s="16">
        <f t="shared" si="3"/>
        <v>-31617</v>
      </c>
      <c r="L12" s="13">
        <f t="shared" si="6"/>
        <v>22.24427198817443</v>
      </c>
      <c r="M12" s="13">
        <f t="shared" si="4"/>
        <v>23.678236241974293</v>
      </c>
      <c r="N12" s="13">
        <f t="shared" si="5"/>
        <v>85.10009613753323</v>
      </c>
      <c r="O12" s="2">
        <f>G12/G42*100</f>
        <v>0.5835629569983234</v>
      </c>
    </row>
    <row r="13" spans="1:15" s="3" customFormat="1" ht="31.5">
      <c r="A13" s="6" t="s">
        <v>37</v>
      </c>
      <c r="B13" s="7" t="s">
        <v>38</v>
      </c>
      <c r="C13" s="40">
        <f>SUM(C6:C12)</f>
        <v>18280853.7</v>
      </c>
      <c r="D13" s="40">
        <f>SUM(D6:D12)</f>
        <v>1475355.9300000006</v>
      </c>
      <c r="E13" s="40">
        <f>SUM(E6:E12)</f>
        <v>19756209.63</v>
      </c>
      <c r="F13" s="40">
        <f>SUM(F6:F12)</f>
        <v>12232954.24</v>
      </c>
      <c r="G13" s="40">
        <f>SUM(G6:G12)</f>
        <v>10808387.05</v>
      </c>
      <c r="H13" s="14">
        <f>G13/G42*100</f>
        <v>34.92861466327971</v>
      </c>
      <c r="I13" s="17">
        <f t="shared" si="1"/>
        <v>-7472466.6499999985</v>
      </c>
      <c r="J13" s="17">
        <f t="shared" si="2"/>
        <v>-8947822.579999998</v>
      </c>
      <c r="K13" s="17">
        <f t="shared" si="3"/>
        <v>-1424567.1899999995</v>
      </c>
      <c r="L13" s="14">
        <f t="shared" si="6"/>
        <v>59.12408264609657</v>
      </c>
      <c r="M13" s="14">
        <f t="shared" si="4"/>
        <v>54.708809292989876</v>
      </c>
      <c r="N13" s="14">
        <f t="shared" si="5"/>
        <v>88.35467572222359</v>
      </c>
      <c r="O13" s="2">
        <f>G13/G42*100</f>
        <v>34.92861466327971</v>
      </c>
    </row>
    <row r="14" spans="1:15" s="3" customFormat="1" ht="31.5">
      <c r="A14" s="8" t="s">
        <v>63</v>
      </c>
      <c r="B14" s="9" t="s">
        <v>60</v>
      </c>
      <c r="C14" s="35">
        <v>839000</v>
      </c>
      <c r="D14" s="35">
        <f>E14-C14</f>
        <v>0</v>
      </c>
      <c r="E14" s="35">
        <v>839000</v>
      </c>
      <c r="F14" s="35">
        <v>419500</v>
      </c>
      <c r="G14" s="35">
        <v>379583.65</v>
      </c>
      <c r="H14" s="13">
        <f>G14/G42*100</f>
        <v>1.2266706384586064</v>
      </c>
      <c r="I14" s="16">
        <f t="shared" si="1"/>
        <v>-459416.35</v>
      </c>
      <c r="J14" s="16">
        <f t="shared" si="2"/>
        <v>-459416.35</v>
      </c>
      <c r="K14" s="16">
        <f t="shared" si="3"/>
        <v>-39916.34999999998</v>
      </c>
      <c r="L14" s="13">
        <f t="shared" si="6"/>
        <v>45.24238974970203</v>
      </c>
      <c r="M14" s="13">
        <f t="shared" si="4"/>
        <v>45.24238974970203</v>
      </c>
      <c r="N14" s="13">
        <f t="shared" si="5"/>
        <v>90.48477949940406</v>
      </c>
      <c r="O14" s="2">
        <f>G14/G42*100</f>
        <v>1.2266706384586064</v>
      </c>
    </row>
    <row r="15" spans="1:15" s="3" customFormat="1" ht="15.75">
      <c r="A15" s="6" t="s">
        <v>39</v>
      </c>
      <c r="B15" s="7" t="s">
        <v>40</v>
      </c>
      <c r="C15" s="40">
        <f>C14</f>
        <v>839000</v>
      </c>
      <c r="D15" s="40">
        <f>D14</f>
        <v>0</v>
      </c>
      <c r="E15" s="40">
        <f>E14</f>
        <v>839000</v>
      </c>
      <c r="F15" s="40">
        <f>F14</f>
        <v>419500</v>
      </c>
      <c r="G15" s="40">
        <f>G14</f>
        <v>379583.65</v>
      </c>
      <c r="H15" s="14">
        <f>G15/G42*100</f>
        <v>1.2266706384586064</v>
      </c>
      <c r="I15" s="16">
        <f t="shared" si="1"/>
        <v>-459416.35</v>
      </c>
      <c r="J15" s="17">
        <f t="shared" si="2"/>
        <v>-459416.35</v>
      </c>
      <c r="K15" s="17">
        <f>G15-F15</f>
        <v>-39916.34999999998</v>
      </c>
      <c r="L15" s="14">
        <f t="shared" si="6"/>
        <v>45.24238974970203</v>
      </c>
      <c r="M15" s="14">
        <f t="shared" si="4"/>
        <v>45.24238974970203</v>
      </c>
      <c r="N15" s="14">
        <f t="shared" si="5"/>
        <v>90.48477949940406</v>
      </c>
      <c r="O15" s="2">
        <f>G15/G42*100</f>
        <v>1.2266706384586064</v>
      </c>
    </row>
    <row r="16" spans="1:15" s="3" customFormat="1" ht="63" hidden="1">
      <c r="A16" s="8" t="s">
        <v>126</v>
      </c>
      <c r="B16" s="52" t="s">
        <v>127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13">
        <f>G16/G42*100</f>
        <v>0</v>
      </c>
      <c r="I16" s="16">
        <f t="shared" si="1"/>
        <v>0</v>
      </c>
      <c r="J16" s="17">
        <f t="shared" si="2"/>
        <v>0</v>
      </c>
      <c r="K16" s="17">
        <f>G16-F16</f>
        <v>0</v>
      </c>
      <c r="L16" s="14" t="e">
        <f t="shared" si="6"/>
        <v>#DIV/0!</v>
      </c>
      <c r="M16" s="14" t="e">
        <f t="shared" si="4"/>
        <v>#DIV/0!</v>
      </c>
      <c r="N16" s="14" t="e">
        <f t="shared" si="5"/>
        <v>#DIV/0!</v>
      </c>
      <c r="O16" s="2" t="e">
        <f>G16/G52*100</f>
        <v>#DIV/0!</v>
      </c>
    </row>
    <row r="17" spans="1:15" s="2" customFormat="1" ht="31.5">
      <c r="A17" s="8" t="s">
        <v>9</v>
      </c>
      <c r="B17" s="9" t="s">
        <v>117</v>
      </c>
      <c r="C17" s="35">
        <v>5548654.3</v>
      </c>
      <c r="D17" s="35">
        <f>E17-C17</f>
        <v>19177.87999999989</v>
      </c>
      <c r="E17" s="35">
        <v>5567832.18</v>
      </c>
      <c r="F17" s="35">
        <v>2972994.82</v>
      </c>
      <c r="G17" s="35">
        <v>2831983.96</v>
      </c>
      <c r="H17" s="13">
        <f>G17/G42*100</f>
        <v>9.151899910119237</v>
      </c>
      <c r="I17" s="16">
        <f>G17-C17</f>
        <v>-2716670.34</v>
      </c>
      <c r="J17" s="16">
        <f>G17-E17</f>
        <v>-2735848.2199999997</v>
      </c>
      <c r="K17" s="16">
        <f>G17-F17</f>
        <v>-141010.85999999987</v>
      </c>
      <c r="L17" s="13">
        <f>G17/C17*100</f>
        <v>51.039113393674576</v>
      </c>
      <c r="M17" s="13">
        <f>G17/E17*100</f>
        <v>50.863313915470776</v>
      </c>
      <c r="N17" s="13">
        <f>G17/F17*100</f>
        <v>95.25694229093881</v>
      </c>
      <c r="O17" s="2">
        <f>G17/G42*100</f>
        <v>9.151899910119237</v>
      </c>
    </row>
    <row r="18" spans="1:15" s="2" customFormat="1" ht="63">
      <c r="A18" s="8" t="s">
        <v>89</v>
      </c>
      <c r="B18" s="9" t="s">
        <v>62</v>
      </c>
      <c r="C18" s="35">
        <v>316940</v>
      </c>
      <c r="D18" s="35">
        <f>E18-C18</f>
        <v>1000</v>
      </c>
      <c r="E18" s="35">
        <v>317940</v>
      </c>
      <c r="F18" s="35">
        <v>187670</v>
      </c>
      <c r="G18" s="35">
        <v>142685</v>
      </c>
      <c r="H18" s="13">
        <f>G18/G42*100</f>
        <v>0.46110389646252214</v>
      </c>
      <c r="I18" s="16">
        <f t="shared" si="1"/>
        <v>-174255</v>
      </c>
      <c r="J18" s="16">
        <f t="shared" si="2"/>
        <v>-175255</v>
      </c>
      <c r="K18" s="16">
        <f t="shared" si="3"/>
        <v>-44985</v>
      </c>
      <c r="L18" s="13">
        <f t="shared" si="6"/>
        <v>45.01956206221998</v>
      </c>
      <c r="M18" s="13">
        <f t="shared" si="4"/>
        <v>44.877964395797946</v>
      </c>
      <c r="N18" s="13">
        <f t="shared" si="5"/>
        <v>76.02973304204188</v>
      </c>
      <c r="O18" s="2" t="e">
        <f>G18/G54*100</f>
        <v>#DIV/0!</v>
      </c>
    </row>
    <row r="19" spans="1:15" s="3" customFormat="1" ht="47.25">
      <c r="A19" s="6" t="s">
        <v>41</v>
      </c>
      <c r="B19" s="7" t="s">
        <v>42</v>
      </c>
      <c r="C19" s="40">
        <f>SUM(C17:C18)</f>
        <v>5865594.3</v>
      </c>
      <c r="D19" s="40">
        <f>SUM(D17:D18)</f>
        <v>20177.87999999989</v>
      </c>
      <c r="E19" s="40">
        <f>E16+E17+E18</f>
        <v>5885772.18</v>
      </c>
      <c r="F19" s="40">
        <f>F16+F17+F18</f>
        <v>3160664.82</v>
      </c>
      <c r="G19" s="40">
        <f>G16+G17+G18</f>
        <v>2974668.96</v>
      </c>
      <c r="H19" s="14">
        <f>G19/G42*100</f>
        <v>9.613003806581759</v>
      </c>
      <c r="I19" s="17">
        <f t="shared" si="1"/>
        <v>-2890925.34</v>
      </c>
      <c r="J19" s="17">
        <f t="shared" si="2"/>
        <v>-2911103.2199999997</v>
      </c>
      <c r="K19" s="17">
        <f t="shared" si="3"/>
        <v>-185995.85999999987</v>
      </c>
      <c r="L19" s="14">
        <f t="shared" si="6"/>
        <v>50.71385451939627</v>
      </c>
      <c r="M19" s="14">
        <f t="shared" si="4"/>
        <v>50.539994906836505</v>
      </c>
      <c r="N19" s="14">
        <f t="shared" si="5"/>
        <v>94.11529312367897</v>
      </c>
      <c r="O19" s="2">
        <f>G19/G42*100</f>
        <v>9.613003806581759</v>
      </c>
    </row>
    <row r="20" spans="1:15" s="3" customFormat="1" ht="31.5" hidden="1">
      <c r="A20" s="8" t="s">
        <v>10</v>
      </c>
      <c r="B20" s="9" t="s">
        <v>11</v>
      </c>
      <c r="C20" s="35">
        <v>0</v>
      </c>
      <c r="D20" s="35">
        <f>E20-C20</f>
        <v>0</v>
      </c>
      <c r="E20" s="35">
        <v>0</v>
      </c>
      <c r="F20" s="35">
        <v>0</v>
      </c>
      <c r="G20" s="35">
        <v>0</v>
      </c>
      <c r="H20" s="13">
        <f>G20/G42*100</f>
        <v>0</v>
      </c>
      <c r="I20" s="16">
        <f t="shared" si="1"/>
        <v>0</v>
      </c>
      <c r="J20" s="16">
        <f t="shared" si="2"/>
        <v>0</v>
      </c>
      <c r="K20" s="16">
        <f t="shared" si="3"/>
        <v>0</v>
      </c>
      <c r="L20" s="13">
        <v>0</v>
      </c>
      <c r="M20" s="13" t="e">
        <f t="shared" si="4"/>
        <v>#DIV/0!</v>
      </c>
      <c r="N20" s="13" t="e">
        <f t="shared" si="5"/>
        <v>#DIV/0!</v>
      </c>
      <c r="O20" s="2">
        <f>G20/G42*100</f>
        <v>0</v>
      </c>
    </row>
    <row r="21" spans="1:15" s="2" customFormat="1" ht="15.75">
      <c r="A21" s="8" t="s">
        <v>97</v>
      </c>
      <c r="B21" s="9" t="s">
        <v>114</v>
      </c>
      <c r="C21" s="35">
        <v>4549588</v>
      </c>
      <c r="D21" s="35">
        <f>E21-C21</f>
        <v>0</v>
      </c>
      <c r="E21" s="35">
        <v>4549588</v>
      </c>
      <c r="F21" s="35">
        <v>2818644</v>
      </c>
      <c r="G21" s="35">
        <v>2793444</v>
      </c>
      <c r="H21" s="13">
        <f>G21/G42*100</f>
        <v>9.027353351437457</v>
      </c>
      <c r="I21" s="16">
        <f t="shared" si="1"/>
        <v>-1756144</v>
      </c>
      <c r="J21" s="16">
        <f t="shared" si="2"/>
        <v>-1756144</v>
      </c>
      <c r="K21" s="16">
        <f t="shared" si="3"/>
        <v>-25200</v>
      </c>
      <c r="L21" s="13">
        <v>0</v>
      </c>
      <c r="M21" s="13">
        <f t="shared" si="4"/>
        <v>61.399933356602844</v>
      </c>
      <c r="N21" s="13">
        <f t="shared" si="5"/>
        <v>99.10595307530855</v>
      </c>
      <c r="O21" s="2">
        <f>G21/G42*100</f>
        <v>9.027353351437457</v>
      </c>
    </row>
    <row r="22" spans="1:15" s="2" customFormat="1" ht="15.75">
      <c r="A22" s="8" t="s">
        <v>12</v>
      </c>
      <c r="B22" s="9" t="s">
        <v>13</v>
      </c>
      <c r="C22" s="35">
        <v>111000</v>
      </c>
      <c r="D22" s="35">
        <f>E22-C22</f>
        <v>0</v>
      </c>
      <c r="E22" s="35">
        <v>111000</v>
      </c>
      <c r="F22" s="35">
        <v>55500</v>
      </c>
      <c r="G22" s="35">
        <v>50985.85</v>
      </c>
      <c r="H22" s="13">
        <f>G22/G42*100</f>
        <v>0.16476696288645395</v>
      </c>
      <c r="I22" s="16">
        <f t="shared" si="1"/>
        <v>-60014.15</v>
      </c>
      <c r="J22" s="16">
        <f t="shared" si="2"/>
        <v>-60014.15</v>
      </c>
      <c r="K22" s="16">
        <f t="shared" si="3"/>
        <v>-4514.1500000000015</v>
      </c>
      <c r="L22" s="13">
        <f t="shared" si="6"/>
        <v>45.9331981981982</v>
      </c>
      <c r="M22" s="13">
        <f t="shared" si="4"/>
        <v>45.9331981981982</v>
      </c>
      <c r="N22" s="13">
        <f t="shared" si="5"/>
        <v>91.8663963963964</v>
      </c>
      <c r="O22" s="2">
        <f>G22/G42*100</f>
        <v>0.16476696288645395</v>
      </c>
    </row>
    <row r="23" spans="1:15" s="3" customFormat="1" ht="15.75">
      <c r="A23" s="8" t="s">
        <v>90</v>
      </c>
      <c r="B23" s="9" t="s">
        <v>92</v>
      </c>
      <c r="C23" s="35">
        <v>5827954</v>
      </c>
      <c r="D23" s="35">
        <f>E23-C23</f>
        <v>1767852.08</v>
      </c>
      <c r="E23" s="35">
        <v>7595806.08</v>
      </c>
      <c r="F23" s="35">
        <v>4106759.99</v>
      </c>
      <c r="G23" s="35">
        <v>3517068.19</v>
      </c>
      <c r="H23" s="13">
        <f>G23/G42*100</f>
        <v>11.365832754202545</v>
      </c>
      <c r="I23" s="16">
        <f t="shared" si="1"/>
        <v>-2310885.81</v>
      </c>
      <c r="J23" s="16">
        <f t="shared" si="2"/>
        <v>-4078737.89</v>
      </c>
      <c r="K23" s="16">
        <f t="shared" si="3"/>
        <v>-589691.8000000003</v>
      </c>
      <c r="L23" s="13">
        <f t="shared" si="6"/>
        <v>60.348248973825115</v>
      </c>
      <c r="M23" s="13">
        <f t="shared" si="4"/>
        <v>46.302764353878814</v>
      </c>
      <c r="N23" s="13">
        <f t="shared" si="5"/>
        <v>85.64094806037106</v>
      </c>
      <c r="O23" s="2">
        <f>G23/G42*100</f>
        <v>11.365832754202545</v>
      </c>
    </row>
    <row r="24" spans="1:15" s="3" customFormat="1" ht="31.5" hidden="1">
      <c r="A24" s="8" t="s">
        <v>91</v>
      </c>
      <c r="B24" s="9" t="s">
        <v>14</v>
      </c>
      <c r="C24" s="35">
        <v>0</v>
      </c>
      <c r="D24" s="35">
        <f>E24-C24</f>
        <v>0</v>
      </c>
      <c r="E24" s="35">
        <v>0</v>
      </c>
      <c r="F24" s="35">
        <v>0</v>
      </c>
      <c r="G24" s="35">
        <v>0</v>
      </c>
      <c r="H24" s="13">
        <f>G24/G42*100</f>
        <v>0</v>
      </c>
      <c r="I24" s="16">
        <f t="shared" si="1"/>
        <v>0</v>
      </c>
      <c r="J24" s="16">
        <f t="shared" si="2"/>
        <v>0</v>
      </c>
      <c r="K24" s="16">
        <f t="shared" si="3"/>
        <v>0</v>
      </c>
      <c r="L24" s="13">
        <v>0</v>
      </c>
      <c r="M24" s="13" t="e">
        <f t="shared" si="4"/>
        <v>#DIV/0!</v>
      </c>
      <c r="N24" s="13" t="e">
        <f t="shared" si="5"/>
        <v>#DIV/0!</v>
      </c>
      <c r="O24" s="2" t="e">
        <f>G24/G60*100</f>
        <v>#DIV/0!</v>
      </c>
    </row>
    <row r="25" spans="1:15" s="3" customFormat="1" ht="15.75">
      <c r="A25" s="6" t="s">
        <v>43</v>
      </c>
      <c r="B25" s="7" t="s">
        <v>44</v>
      </c>
      <c r="C25" s="40">
        <f>SUM(C21:C24)</f>
        <v>10488542</v>
      </c>
      <c r="D25" s="40">
        <f>D20+D21+D22+D23</f>
        <v>1767852.08</v>
      </c>
      <c r="E25" s="40">
        <f>E20+E21+E22+E23</f>
        <v>12256394.08</v>
      </c>
      <c r="F25" s="40">
        <f>F20+F21+F22+F23</f>
        <v>6980903.99</v>
      </c>
      <c r="G25" s="40">
        <f>G20+G21+G22+G23</f>
        <v>6361498.04</v>
      </c>
      <c r="H25" s="14">
        <f>G25/G42*100</f>
        <v>20.557953068526455</v>
      </c>
      <c r="I25" s="17">
        <f t="shared" si="1"/>
        <v>-4127043.96</v>
      </c>
      <c r="J25" s="17">
        <f t="shared" si="2"/>
        <v>-5894896.04</v>
      </c>
      <c r="K25" s="17">
        <f t="shared" si="3"/>
        <v>-619405.9500000002</v>
      </c>
      <c r="L25" s="14">
        <f t="shared" si="6"/>
        <v>60.65188126242904</v>
      </c>
      <c r="M25" s="14">
        <f t="shared" si="4"/>
        <v>51.90350439515241</v>
      </c>
      <c r="N25" s="14">
        <f t="shared" si="5"/>
        <v>91.12713839228721</v>
      </c>
      <c r="O25" s="2">
        <f>G25/G42*100</f>
        <v>20.557953068526455</v>
      </c>
    </row>
    <row r="26" spans="1:15" s="2" customFormat="1" ht="15.75">
      <c r="A26" s="8" t="s">
        <v>15</v>
      </c>
      <c r="B26" s="9" t="s">
        <v>16</v>
      </c>
      <c r="C26" s="35">
        <v>3266080</v>
      </c>
      <c r="D26" s="35">
        <f>E26-C26</f>
        <v>-995966.0800000001</v>
      </c>
      <c r="E26" s="35">
        <v>2270113.92</v>
      </c>
      <c r="F26" s="35">
        <v>727099.96</v>
      </c>
      <c r="G26" s="35">
        <v>45080.17</v>
      </c>
      <c r="H26" s="13">
        <f>G26/G42*100</f>
        <v>0.1456820411409251</v>
      </c>
      <c r="I26" s="16">
        <f t="shared" si="1"/>
        <v>-3220999.83</v>
      </c>
      <c r="J26" s="16">
        <f t="shared" si="2"/>
        <v>-2225033.75</v>
      </c>
      <c r="K26" s="16">
        <f t="shared" si="3"/>
        <v>-682019.7899999999</v>
      </c>
      <c r="L26" s="13">
        <f t="shared" si="6"/>
        <v>1.3802530862685543</v>
      </c>
      <c r="M26" s="13">
        <f t="shared" si="4"/>
        <v>1.9858109147227287</v>
      </c>
      <c r="N26" s="13">
        <f t="shared" si="5"/>
        <v>6.199996215100878</v>
      </c>
      <c r="O26" s="2">
        <f>G26/G42*100</f>
        <v>0.1456820411409251</v>
      </c>
    </row>
    <row r="27" spans="1:15" s="2" customFormat="1" ht="15.75">
      <c r="A27" s="8" t="s">
        <v>17</v>
      </c>
      <c r="B27" s="9" t="s">
        <v>18</v>
      </c>
      <c r="C27" s="35">
        <v>4561623</v>
      </c>
      <c r="D27" s="35">
        <f>E27-C27</f>
        <v>3940018</v>
      </c>
      <c r="E27" s="35">
        <v>8501641</v>
      </c>
      <c r="F27" s="35">
        <v>2835232.16</v>
      </c>
      <c r="G27" s="35">
        <v>1061842.58</v>
      </c>
      <c r="H27" s="13">
        <f>G27/G42*100</f>
        <v>3.431473182659827</v>
      </c>
      <c r="I27" s="16">
        <f t="shared" si="1"/>
        <v>-3499780.42</v>
      </c>
      <c r="J27" s="16">
        <f t="shared" si="2"/>
        <v>-7439798.42</v>
      </c>
      <c r="K27" s="16">
        <f t="shared" si="3"/>
        <v>-1773389.58</v>
      </c>
      <c r="L27" s="13">
        <f t="shared" si="6"/>
        <v>23.27773645476621</v>
      </c>
      <c r="M27" s="13">
        <f t="shared" si="4"/>
        <v>12.489854370468008</v>
      </c>
      <c r="N27" s="13">
        <f t="shared" si="5"/>
        <v>37.451697782660595</v>
      </c>
      <c r="O27" s="2">
        <f>G27/G42*100</f>
        <v>3.431473182659827</v>
      </c>
    </row>
    <row r="28" spans="1:15" s="2" customFormat="1" ht="15.75">
      <c r="A28" s="8" t="s">
        <v>82</v>
      </c>
      <c r="B28" s="9" t="s">
        <v>83</v>
      </c>
      <c r="C28" s="35">
        <v>3576300</v>
      </c>
      <c r="D28" s="35">
        <f>E28-C28</f>
        <v>1611497.0499999998</v>
      </c>
      <c r="E28" s="35">
        <v>5187797.05</v>
      </c>
      <c r="F28" s="35">
        <v>2788513.04</v>
      </c>
      <c r="G28" s="35">
        <v>2159688.08</v>
      </c>
      <c r="H28" s="13">
        <f>G28/G42*100</f>
        <v>6.979294171298056</v>
      </c>
      <c r="I28" s="16">
        <f t="shared" si="1"/>
        <v>-1416611.92</v>
      </c>
      <c r="J28" s="16">
        <f t="shared" si="2"/>
        <v>-3028108.9699999997</v>
      </c>
      <c r="K28" s="16">
        <f t="shared" si="3"/>
        <v>-628824.96</v>
      </c>
      <c r="L28" s="13">
        <f t="shared" si="6"/>
        <v>60.3888957861477</v>
      </c>
      <c r="M28" s="13">
        <f t="shared" si="4"/>
        <v>41.63015744804435</v>
      </c>
      <c r="N28" s="13">
        <f t="shared" si="5"/>
        <v>77.4494524149688</v>
      </c>
      <c r="O28" s="2">
        <f>G28/G42*100</f>
        <v>6.979294171298056</v>
      </c>
    </row>
    <row r="29" spans="1:15" s="2" customFormat="1" ht="47.25">
      <c r="A29" s="8" t="s">
        <v>134</v>
      </c>
      <c r="B29" s="52" t="s">
        <v>133</v>
      </c>
      <c r="C29" s="35">
        <v>0</v>
      </c>
      <c r="D29" s="35">
        <v>0</v>
      </c>
      <c r="E29" s="35">
        <v>500000</v>
      </c>
      <c r="F29" s="35">
        <v>0</v>
      </c>
      <c r="G29" s="35">
        <v>0</v>
      </c>
      <c r="H29" s="13">
        <f>G29/G42*100</f>
        <v>0</v>
      </c>
      <c r="I29" s="16">
        <f t="shared" si="1"/>
        <v>0</v>
      </c>
      <c r="J29" s="16">
        <f t="shared" si="2"/>
        <v>-500000</v>
      </c>
      <c r="K29" s="16">
        <f t="shared" si="3"/>
        <v>0</v>
      </c>
      <c r="L29" s="13">
        <v>0</v>
      </c>
      <c r="M29" s="13">
        <f t="shared" si="4"/>
        <v>0</v>
      </c>
      <c r="N29" s="13">
        <v>0</v>
      </c>
      <c r="O29" s="2" t="e">
        <f>G29/G65*100</f>
        <v>#DIV/0!</v>
      </c>
    </row>
    <row r="30" spans="1:15" s="3" customFormat="1" ht="31.5">
      <c r="A30" s="6" t="s">
        <v>45</v>
      </c>
      <c r="B30" s="7" t="s">
        <v>46</v>
      </c>
      <c r="C30" s="40">
        <f>SUM(C26:C29)</f>
        <v>11404003</v>
      </c>
      <c r="D30" s="40">
        <f>SUM(D26:D28)</f>
        <v>4555548.97</v>
      </c>
      <c r="E30" s="40">
        <f>SUM(E26:E29)</f>
        <v>16459551.969999999</v>
      </c>
      <c r="F30" s="40">
        <f>SUM(F26:F29)</f>
        <v>6350845.16</v>
      </c>
      <c r="G30" s="40">
        <f>SUM(G26:G29)</f>
        <v>3266610.83</v>
      </c>
      <c r="H30" s="14">
        <f>G30/G42*100</f>
        <v>10.55644939509881</v>
      </c>
      <c r="I30" s="17">
        <f t="shared" si="1"/>
        <v>-8137392.17</v>
      </c>
      <c r="J30" s="17">
        <f t="shared" si="2"/>
        <v>-13192941.139999999</v>
      </c>
      <c r="K30" s="17">
        <f t="shared" si="3"/>
        <v>-3084234.33</v>
      </c>
      <c r="L30" s="14">
        <f t="shared" si="6"/>
        <v>28.644422752256382</v>
      </c>
      <c r="M30" s="14">
        <f t="shared" si="4"/>
        <v>19.84629251120497</v>
      </c>
      <c r="N30" s="14">
        <f t="shared" si="5"/>
        <v>51.43584432784376</v>
      </c>
      <c r="O30" s="2">
        <f>G30/G42*100</f>
        <v>10.55644939509881</v>
      </c>
    </row>
    <row r="31" spans="1:15" s="3" customFormat="1" ht="47.25" hidden="1">
      <c r="A31" s="33" t="s">
        <v>95</v>
      </c>
      <c r="B31" s="34" t="s">
        <v>96</v>
      </c>
      <c r="C31" s="40">
        <v>0</v>
      </c>
      <c r="D31" s="35">
        <f>E31-C31</f>
        <v>0</v>
      </c>
      <c r="E31" s="35">
        <v>0</v>
      </c>
      <c r="F31" s="35">
        <v>0</v>
      </c>
      <c r="G31" s="35">
        <v>0</v>
      </c>
      <c r="H31" s="13">
        <f>G31/G42*100</f>
        <v>0</v>
      </c>
      <c r="I31" s="16">
        <f t="shared" si="1"/>
        <v>0</v>
      </c>
      <c r="J31" s="16">
        <f t="shared" si="2"/>
        <v>0</v>
      </c>
      <c r="K31" s="16">
        <f t="shared" si="3"/>
        <v>0</v>
      </c>
      <c r="L31" s="13" t="e">
        <f t="shared" si="6"/>
        <v>#DIV/0!</v>
      </c>
      <c r="M31" s="13" t="e">
        <f t="shared" si="4"/>
        <v>#DIV/0!</v>
      </c>
      <c r="N31" s="13" t="e">
        <f t="shared" si="5"/>
        <v>#DIV/0!</v>
      </c>
      <c r="O31" s="2">
        <f>G31/G42*100</f>
        <v>0</v>
      </c>
    </row>
    <row r="32" spans="1:15" s="3" customFormat="1" ht="15.75" hidden="1">
      <c r="A32" s="49" t="s">
        <v>47</v>
      </c>
      <c r="B32" s="47" t="s">
        <v>48</v>
      </c>
      <c r="C32" s="40">
        <v>0</v>
      </c>
      <c r="D32" s="40">
        <f>E32-C32</f>
        <v>0</v>
      </c>
      <c r="E32" s="40">
        <f>E31</f>
        <v>0</v>
      </c>
      <c r="F32" s="40">
        <f>F31</f>
        <v>0</v>
      </c>
      <c r="G32" s="40">
        <f>G31</f>
        <v>0</v>
      </c>
      <c r="H32" s="14">
        <f>G32/G42*100</f>
        <v>0</v>
      </c>
      <c r="I32" s="17">
        <f t="shared" si="1"/>
        <v>0</v>
      </c>
      <c r="J32" s="17">
        <f t="shared" si="2"/>
        <v>0</v>
      </c>
      <c r="K32" s="17">
        <f t="shared" si="3"/>
        <v>0</v>
      </c>
      <c r="L32" s="14" t="e">
        <f t="shared" si="6"/>
        <v>#DIV/0!</v>
      </c>
      <c r="M32" s="14" t="e">
        <f t="shared" si="4"/>
        <v>#DIV/0!</v>
      </c>
      <c r="N32" s="14" t="e">
        <f t="shared" si="5"/>
        <v>#DIV/0!</v>
      </c>
      <c r="O32" s="2">
        <f>G32/G42*100</f>
        <v>0</v>
      </c>
    </row>
    <row r="33" spans="1:15" s="2" customFormat="1" ht="15.75">
      <c r="A33" s="8" t="s">
        <v>27</v>
      </c>
      <c r="B33" s="9" t="s">
        <v>28</v>
      </c>
      <c r="C33" s="35">
        <v>10595617</v>
      </c>
      <c r="D33" s="35">
        <f>E33-C33</f>
        <v>284384.7400000002</v>
      </c>
      <c r="E33" s="35">
        <v>10880001.74</v>
      </c>
      <c r="F33" s="35">
        <v>7554745.41</v>
      </c>
      <c r="G33" s="35">
        <v>6782358.18</v>
      </c>
      <c r="H33" s="13">
        <f>G33/G42*100</f>
        <v>21.918013694519114</v>
      </c>
      <c r="I33" s="16">
        <f t="shared" si="1"/>
        <v>-3813258.8200000003</v>
      </c>
      <c r="J33" s="16">
        <f t="shared" si="2"/>
        <v>-4097643.5600000005</v>
      </c>
      <c r="K33" s="16">
        <f t="shared" si="3"/>
        <v>-772387.2300000004</v>
      </c>
      <c r="L33" s="13">
        <f t="shared" si="6"/>
        <v>64.01097906804294</v>
      </c>
      <c r="M33" s="13">
        <f t="shared" si="4"/>
        <v>62.33784094964676</v>
      </c>
      <c r="N33" s="13">
        <f t="shared" si="5"/>
        <v>89.77613158244071</v>
      </c>
      <c r="O33" s="2">
        <f>G33/G42*100</f>
        <v>21.918013694519114</v>
      </c>
    </row>
    <row r="34" spans="1:15" s="3" customFormat="1" ht="15.75">
      <c r="A34" s="6" t="s">
        <v>51</v>
      </c>
      <c r="B34" s="7" t="s">
        <v>28</v>
      </c>
      <c r="C34" s="40">
        <f>SUM(C33:C33)</f>
        <v>10595617</v>
      </c>
      <c r="D34" s="40">
        <f>SUM(D33:D33)</f>
        <v>284384.7400000002</v>
      </c>
      <c r="E34" s="40">
        <f>SUM(E33:E33)</f>
        <v>10880001.74</v>
      </c>
      <c r="F34" s="40">
        <f>SUM(F33:F33)</f>
        <v>7554745.41</v>
      </c>
      <c r="G34" s="40">
        <f>SUM(G33:G33)</f>
        <v>6782358.18</v>
      </c>
      <c r="H34" s="14">
        <f>G34/G42*100</f>
        <v>21.918013694519114</v>
      </c>
      <c r="I34" s="17">
        <f t="shared" si="1"/>
        <v>-3813258.8200000003</v>
      </c>
      <c r="J34" s="17">
        <f t="shared" si="2"/>
        <v>-4097643.5600000005</v>
      </c>
      <c r="K34" s="17">
        <f t="shared" si="3"/>
        <v>-772387.2300000004</v>
      </c>
      <c r="L34" s="14">
        <f t="shared" si="6"/>
        <v>64.01097906804294</v>
      </c>
      <c r="M34" s="14">
        <f t="shared" si="4"/>
        <v>62.33784094964676</v>
      </c>
      <c r="N34" s="14">
        <f t="shared" si="5"/>
        <v>89.77613158244071</v>
      </c>
      <c r="O34" s="2">
        <f>G34/G42*100</f>
        <v>21.918013694519114</v>
      </c>
    </row>
    <row r="35" spans="1:15" s="3" customFormat="1" ht="31.5">
      <c r="A35" s="22" t="s">
        <v>136</v>
      </c>
      <c r="B35" s="34" t="s">
        <v>135</v>
      </c>
      <c r="C35" s="35">
        <v>108600</v>
      </c>
      <c r="D35" s="35">
        <f>E35-C35</f>
        <v>0</v>
      </c>
      <c r="E35" s="35">
        <v>108600</v>
      </c>
      <c r="F35" s="35">
        <v>54300</v>
      </c>
      <c r="G35" s="35">
        <v>0</v>
      </c>
      <c r="H35" s="13">
        <f>G35/G42*100</f>
        <v>0</v>
      </c>
      <c r="I35" s="16">
        <f t="shared" si="1"/>
        <v>-108600</v>
      </c>
      <c r="J35" s="16">
        <f t="shared" si="2"/>
        <v>-108600</v>
      </c>
      <c r="K35" s="16">
        <f t="shared" si="3"/>
        <v>-54300</v>
      </c>
      <c r="L35" s="13">
        <f t="shared" si="6"/>
        <v>0</v>
      </c>
      <c r="M35" s="13">
        <f t="shared" si="4"/>
        <v>0</v>
      </c>
      <c r="N35" s="13">
        <f t="shared" si="5"/>
        <v>0</v>
      </c>
      <c r="O35" s="2"/>
    </row>
    <row r="36" spans="1:15" s="3" customFormat="1" ht="15.75">
      <c r="A36" s="24" t="s">
        <v>52</v>
      </c>
      <c r="B36" s="47" t="s">
        <v>31</v>
      </c>
      <c r="C36" s="40">
        <f>C35</f>
        <v>108600</v>
      </c>
      <c r="D36" s="35">
        <f>E36-C36</f>
        <v>0</v>
      </c>
      <c r="E36" s="40">
        <f>E35</f>
        <v>108600</v>
      </c>
      <c r="F36" s="40">
        <f>F35</f>
        <v>54300</v>
      </c>
      <c r="G36" s="40">
        <f>G35</f>
        <v>0</v>
      </c>
      <c r="H36" s="14">
        <f>G36/G42*100</f>
        <v>0</v>
      </c>
      <c r="I36" s="17">
        <f t="shared" si="1"/>
        <v>-108600</v>
      </c>
      <c r="J36" s="17">
        <f t="shared" si="2"/>
        <v>-108600</v>
      </c>
      <c r="K36" s="17">
        <f t="shared" si="3"/>
        <v>-54300</v>
      </c>
      <c r="L36" s="14">
        <f t="shared" si="6"/>
        <v>0</v>
      </c>
      <c r="M36" s="14">
        <f t="shared" si="4"/>
        <v>0</v>
      </c>
      <c r="N36" s="14">
        <f t="shared" si="5"/>
        <v>0</v>
      </c>
      <c r="O36" s="2"/>
    </row>
    <row r="37" spans="1:15" s="2" customFormat="1" ht="15.75">
      <c r="A37" s="8" t="s">
        <v>32</v>
      </c>
      <c r="B37" s="9" t="s">
        <v>33</v>
      </c>
      <c r="C37" s="35">
        <v>563190</v>
      </c>
      <c r="D37" s="35">
        <f>E37-C37</f>
        <v>0</v>
      </c>
      <c r="E37" s="35">
        <v>563190</v>
      </c>
      <c r="F37" s="35">
        <v>287397.96</v>
      </c>
      <c r="G37" s="35">
        <v>247991.1</v>
      </c>
      <c r="H37" s="13">
        <f>G37/G42*100</f>
        <v>0.8014133405615655</v>
      </c>
      <c r="I37" s="16">
        <f t="shared" si="1"/>
        <v>-315198.9</v>
      </c>
      <c r="J37" s="16">
        <f t="shared" si="2"/>
        <v>-315198.9</v>
      </c>
      <c r="K37" s="16">
        <f t="shared" si="3"/>
        <v>-39406.860000000015</v>
      </c>
      <c r="L37" s="13">
        <f t="shared" si="6"/>
        <v>44.033292494540035</v>
      </c>
      <c r="M37" s="13">
        <f t="shared" si="4"/>
        <v>44.033292494540035</v>
      </c>
      <c r="N37" s="13">
        <f t="shared" si="5"/>
        <v>86.28839954187566</v>
      </c>
      <c r="O37" s="2">
        <f>G37/G42*100</f>
        <v>0.8014133405615655</v>
      </c>
    </row>
    <row r="38" spans="1:15" s="3" customFormat="1" ht="31.5">
      <c r="A38" s="8" t="s">
        <v>34</v>
      </c>
      <c r="B38" s="9" t="s">
        <v>35</v>
      </c>
      <c r="C38" s="35">
        <v>490700</v>
      </c>
      <c r="D38" s="35">
        <f>E38-C38</f>
        <v>0</v>
      </c>
      <c r="E38" s="35">
        <v>490700</v>
      </c>
      <c r="F38" s="35">
        <v>86613</v>
      </c>
      <c r="G38" s="35">
        <v>67021.29</v>
      </c>
      <c r="H38" s="13">
        <f>G38/G42*100</f>
        <v>0.21658743361211524</v>
      </c>
      <c r="I38" s="16">
        <f t="shared" si="1"/>
        <v>-423678.71</v>
      </c>
      <c r="J38" s="16">
        <f t="shared" si="2"/>
        <v>-423678.71</v>
      </c>
      <c r="K38" s="16">
        <f t="shared" si="3"/>
        <v>-19591.710000000006</v>
      </c>
      <c r="L38" s="13">
        <f t="shared" si="6"/>
        <v>13.658302425106989</v>
      </c>
      <c r="M38" s="13">
        <f t="shared" si="4"/>
        <v>13.658302425106989</v>
      </c>
      <c r="N38" s="13">
        <f t="shared" si="5"/>
        <v>77.3801738769007</v>
      </c>
      <c r="O38" s="2">
        <f>G38/G42*100</f>
        <v>0.21658743361211524</v>
      </c>
    </row>
    <row r="39" spans="1:15" s="3" customFormat="1" ht="15.75">
      <c r="A39" s="6" t="s">
        <v>53</v>
      </c>
      <c r="B39" s="7" t="s">
        <v>54</v>
      </c>
      <c r="C39" s="40">
        <f>SUM(C37:C38)</f>
        <v>1053890</v>
      </c>
      <c r="D39" s="40">
        <f>SUM(D37:D38)</f>
        <v>0</v>
      </c>
      <c r="E39" s="40">
        <f>SUM(E37:E38)</f>
        <v>1053890</v>
      </c>
      <c r="F39" s="40">
        <f>SUM(F37:F38)</f>
        <v>374010.96</v>
      </c>
      <c r="G39" s="40">
        <f>SUM(G37:G38)</f>
        <v>315012.39</v>
      </c>
      <c r="H39" s="14">
        <f>G39/G42*100</f>
        <v>1.018000774173681</v>
      </c>
      <c r="I39" s="17">
        <f t="shared" si="1"/>
        <v>-738877.61</v>
      </c>
      <c r="J39" s="17">
        <f t="shared" si="2"/>
        <v>-738877.61</v>
      </c>
      <c r="K39" s="17">
        <f t="shared" si="3"/>
        <v>-58998.57000000001</v>
      </c>
      <c r="L39" s="14">
        <f t="shared" si="6"/>
        <v>29.89044302536318</v>
      </c>
      <c r="M39" s="14">
        <f t="shared" si="4"/>
        <v>29.89044302536318</v>
      </c>
      <c r="N39" s="14">
        <f t="shared" si="5"/>
        <v>84.22544355384666</v>
      </c>
      <c r="O39" s="2">
        <f>G39/G42*100</f>
        <v>1.018000774173681</v>
      </c>
    </row>
    <row r="40" spans="1:15" s="2" customFormat="1" ht="15.75">
      <c r="A40" s="8" t="s">
        <v>56</v>
      </c>
      <c r="B40" s="9" t="s">
        <v>101</v>
      </c>
      <c r="C40" s="35">
        <v>140000</v>
      </c>
      <c r="D40" s="35">
        <f>E40-C40</f>
        <v>0</v>
      </c>
      <c r="E40" s="35">
        <v>140000</v>
      </c>
      <c r="F40" s="35">
        <v>97050</v>
      </c>
      <c r="G40" s="35">
        <v>56100</v>
      </c>
      <c r="H40" s="13">
        <f>G40/G42*100</f>
        <v>0.1812939593618635</v>
      </c>
      <c r="I40" s="16">
        <f t="shared" si="1"/>
        <v>-83900</v>
      </c>
      <c r="J40" s="16">
        <f t="shared" si="2"/>
        <v>-83900</v>
      </c>
      <c r="K40" s="16">
        <f t="shared" si="3"/>
        <v>-40950</v>
      </c>
      <c r="L40" s="13">
        <f t="shared" si="6"/>
        <v>40.07142857142857</v>
      </c>
      <c r="M40" s="13">
        <f t="shared" si="4"/>
        <v>40.07142857142857</v>
      </c>
      <c r="N40" s="13">
        <f t="shared" si="5"/>
        <v>57.80525502318392</v>
      </c>
      <c r="O40" s="2">
        <f>G40/G42*100</f>
        <v>0.1812939593618635</v>
      </c>
    </row>
    <row r="41" spans="1:15" s="3" customFormat="1" ht="15.75">
      <c r="A41" s="6" t="s">
        <v>57</v>
      </c>
      <c r="B41" s="7" t="s">
        <v>84</v>
      </c>
      <c r="C41" s="40">
        <f>SUM(C40:C40)</f>
        <v>140000</v>
      </c>
      <c r="D41" s="40">
        <f>SUM(D40:D40)</f>
        <v>0</v>
      </c>
      <c r="E41" s="40">
        <f>SUM(E40:E40)</f>
        <v>140000</v>
      </c>
      <c r="F41" s="40">
        <f>SUM(F40:F40)</f>
        <v>97050</v>
      </c>
      <c r="G41" s="40">
        <f>SUM(G40:G40)</f>
        <v>56100</v>
      </c>
      <c r="H41" s="14">
        <f>G41/G42*100</f>
        <v>0.1812939593618635</v>
      </c>
      <c r="I41" s="17">
        <f t="shared" si="1"/>
        <v>-83900</v>
      </c>
      <c r="J41" s="17">
        <f t="shared" si="2"/>
        <v>-83900</v>
      </c>
      <c r="K41" s="17">
        <f t="shared" si="3"/>
        <v>-40950</v>
      </c>
      <c r="L41" s="14">
        <f t="shared" si="6"/>
        <v>40.07142857142857</v>
      </c>
      <c r="M41" s="14">
        <f t="shared" si="4"/>
        <v>40.07142857142857</v>
      </c>
      <c r="N41" s="14">
        <f t="shared" si="5"/>
        <v>57.80525502318392</v>
      </c>
      <c r="O41" s="2">
        <f>G41/G42*100</f>
        <v>0.1812939593618635</v>
      </c>
    </row>
    <row r="42" spans="1:15" s="3" customFormat="1" ht="15.75">
      <c r="A42" s="11" t="s">
        <v>0</v>
      </c>
      <c r="B42" s="12"/>
      <c r="C42" s="41">
        <f>C13+C19+C30+C34+C41+C15+C25+C39+C36</f>
        <v>58776100</v>
      </c>
      <c r="D42" s="41">
        <f>D13+D19+D30+D34+D41+D15+D25+D39+D32+D36</f>
        <v>8103319.600000001</v>
      </c>
      <c r="E42" s="41">
        <f>E13+E19+E30+E34+E41+E15+E25+E39+E32+E36</f>
        <v>67379419.6</v>
      </c>
      <c r="F42" s="41">
        <f>F13+F19+F30+F34+F41+F15+F25+F39+F32+F36</f>
        <v>37224974.58</v>
      </c>
      <c r="G42" s="41">
        <f>G13+G19+G30+G34+G41+G15+G25+G39+G32+G36</f>
        <v>30944219.1</v>
      </c>
      <c r="H42" s="14">
        <f>G42/G42*100</f>
        <v>100</v>
      </c>
      <c r="I42" s="17">
        <f t="shared" si="1"/>
        <v>-27831880.9</v>
      </c>
      <c r="J42" s="17">
        <f t="shared" si="2"/>
        <v>-36435200.49999999</v>
      </c>
      <c r="K42" s="17">
        <f t="shared" si="3"/>
        <v>-6280755.479999997</v>
      </c>
      <c r="L42" s="14">
        <f t="shared" si="6"/>
        <v>52.64762224781842</v>
      </c>
      <c r="M42" s="14">
        <f t="shared" si="4"/>
        <v>45.9253274719511</v>
      </c>
      <c r="N42" s="14">
        <f t="shared" si="5"/>
        <v>83.12757617469406</v>
      </c>
      <c r="O42" s="2">
        <f>G42/G42*100</f>
        <v>100</v>
      </c>
    </row>
    <row r="43" spans="3:7" s="2" customFormat="1" ht="12.75" customHeight="1">
      <c r="C43" s="37"/>
      <c r="D43" s="37"/>
      <c r="E43" s="37"/>
      <c r="F43" s="37"/>
      <c r="G43" s="37"/>
    </row>
    <row r="44" spans="3:8" s="2" customFormat="1" ht="12.75" customHeight="1">
      <c r="C44" s="44"/>
      <c r="D44" s="44"/>
      <c r="E44" s="44"/>
      <c r="F44" s="44"/>
      <c r="G44" s="44"/>
      <c r="H44" s="54"/>
    </row>
    <row r="45" spans="3:7" s="2" customFormat="1" ht="12.75" customHeight="1">
      <c r="C45" s="37"/>
      <c r="D45" s="37"/>
      <c r="E45" s="37"/>
      <c r="F45" s="37"/>
      <c r="G45" s="37"/>
    </row>
    <row r="46" spans="3:7" s="2" customFormat="1" ht="12.75" customHeight="1">
      <c r="C46" s="37"/>
      <c r="D46" s="46"/>
      <c r="E46" s="37"/>
      <c r="F46" s="37"/>
      <c r="G46" s="37"/>
    </row>
    <row r="47" spans="3:7" s="2" customFormat="1" ht="12.75" customHeight="1">
      <c r="C47" s="37"/>
      <c r="D47" s="37"/>
      <c r="E47" s="37"/>
      <c r="F47" s="37"/>
      <c r="G47" s="37"/>
    </row>
    <row r="48" spans="3:7" s="2" customFormat="1" ht="12.75" customHeight="1">
      <c r="C48" s="37"/>
      <c r="D48" s="37"/>
      <c r="E48" s="37"/>
      <c r="F48" s="37"/>
      <c r="G48" s="37"/>
    </row>
    <row r="49" spans="3:7" s="2" customFormat="1" ht="12.75" customHeight="1">
      <c r="C49" s="37"/>
      <c r="D49" s="37"/>
      <c r="E49" s="37"/>
      <c r="F49" s="37"/>
      <c r="G49" s="37"/>
    </row>
    <row r="50" spans="3:7" s="2" customFormat="1" ht="12.75" customHeight="1">
      <c r="C50" s="37"/>
      <c r="D50" s="37"/>
      <c r="E50" s="37"/>
      <c r="F50" s="37"/>
      <c r="G50" s="37"/>
    </row>
    <row r="51" spans="3:7" s="2" customFormat="1" ht="12.75" customHeight="1">
      <c r="C51" s="37"/>
      <c r="D51" s="37"/>
      <c r="E51" s="37"/>
      <c r="F51" s="37"/>
      <c r="G51" s="37"/>
    </row>
    <row r="52" spans="3:7" s="2" customFormat="1" ht="12.75" customHeight="1">
      <c r="C52" s="37"/>
      <c r="D52" s="37"/>
      <c r="E52" s="37"/>
      <c r="F52" s="37"/>
      <c r="G52" s="37"/>
    </row>
    <row r="53" spans="3:7" s="2" customFormat="1" ht="12.75" customHeight="1">
      <c r="C53" s="37"/>
      <c r="D53" s="37"/>
      <c r="E53" s="37"/>
      <c r="F53" s="37"/>
      <c r="G53" s="37"/>
    </row>
    <row r="54" spans="3:7" s="2" customFormat="1" ht="12.75" customHeight="1">
      <c r="C54" s="37"/>
      <c r="D54" s="37"/>
      <c r="E54" s="37"/>
      <c r="F54" s="37"/>
      <c r="G54" s="37"/>
    </row>
    <row r="55" spans="3:7" s="2" customFormat="1" ht="12.75" customHeight="1">
      <c r="C55" s="37"/>
      <c r="D55" s="37"/>
      <c r="E55" s="37"/>
      <c r="F55" s="37"/>
      <c r="G55" s="37"/>
    </row>
    <row r="56" spans="3:7" s="2" customFormat="1" ht="12.75" customHeight="1">
      <c r="C56" s="37"/>
      <c r="D56" s="37"/>
      <c r="E56" s="37"/>
      <c r="F56" s="37"/>
      <c r="G56" s="37"/>
    </row>
    <row r="57" spans="3:7" s="2" customFormat="1" ht="12.75" customHeight="1">
      <c r="C57" s="37"/>
      <c r="D57" s="37"/>
      <c r="E57" s="37"/>
      <c r="F57" s="37"/>
      <c r="G57" s="37"/>
    </row>
    <row r="58" spans="3:7" s="2" customFormat="1" ht="12.75" customHeight="1">
      <c r="C58" s="37"/>
      <c r="D58" s="37"/>
      <c r="E58" s="37"/>
      <c r="F58" s="37"/>
      <c r="G58" s="37"/>
    </row>
    <row r="59" spans="3:7" s="2" customFormat="1" ht="12.75" customHeight="1">
      <c r="C59" s="37"/>
      <c r="D59" s="37"/>
      <c r="E59" s="37"/>
      <c r="F59" s="37"/>
      <c r="G59" s="37"/>
    </row>
    <row r="60" spans="3:7" s="2" customFormat="1" ht="12.75" customHeight="1">
      <c r="C60" s="37"/>
      <c r="D60" s="37"/>
      <c r="E60" s="37"/>
      <c r="F60" s="37"/>
      <c r="G60" s="37"/>
    </row>
    <row r="61" spans="3:7" s="2" customFormat="1" ht="12.75" customHeight="1">
      <c r="C61" s="37"/>
      <c r="D61" s="37"/>
      <c r="E61" s="37"/>
      <c r="F61" s="37"/>
      <c r="G61" s="37"/>
    </row>
    <row r="62" spans="3:7" s="2" customFormat="1" ht="12.75" customHeight="1">
      <c r="C62" s="37"/>
      <c r="D62" s="37"/>
      <c r="E62" s="37"/>
      <c r="F62" s="37"/>
      <c r="G62" s="37"/>
    </row>
    <row r="63" spans="3:7" s="2" customFormat="1" ht="12.75" customHeight="1">
      <c r="C63" s="37"/>
      <c r="D63" s="37"/>
      <c r="E63" s="37"/>
      <c r="F63" s="37"/>
      <c r="G63" s="37"/>
    </row>
    <row r="64" spans="3:7" s="2" customFormat="1" ht="12.75" customHeight="1">
      <c r="C64" s="37"/>
      <c r="D64" s="37"/>
      <c r="E64" s="37"/>
      <c r="F64" s="37"/>
      <c r="G64" s="37"/>
    </row>
    <row r="65" spans="3:7" s="2" customFormat="1" ht="12.75" customHeight="1">
      <c r="C65" s="37"/>
      <c r="D65" s="37"/>
      <c r="E65" s="37"/>
      <c r="F65" s="37"/>
      <c r="G65" s="37"/>
    </row>
    <row r="66" spans="3:7" s="2" customFormat="1" ht="12.75" customHeight="1">
      <c r="C66" s="37"/>
      <c r="D66" s="37"/>
      <c r="E66" s="37"/>
      <c r="F66" s="37"/>
      <c r="G66" s="37"/>
    </row>
    <row r="67" spans="3:7" s="2" customFormat="1" ht="12.75" customHeight="1">
      <c r="C67" s="37"/>
      <c r="D67" s="37"/>
      <c r="E67" s="37"/>
      <c r="F67" s="37"/>
      <c r="G67" s="37"/>
    </row>
    <row r="68" spans="3:7" s="2" customFormat="1" ht="12.75" customHeight="1">
      <c r="C68" s="37"/>
      <c r="D68" s="37"/>
      <c r="E68" s="37"/>
      <c r="F68" s="37"/>
      <c r="G68" s="37"/>
    </row>
    <row r="69" spans="3:7" s="2" customFormat="1" ht="12.75" customHeight="1">
      <c r="C69" s="37"/>
      <c r="D69" s="37"/>
      <c r="E69" s="37"/>
      <c r="F69" s="37"/>
      <c r="G69" s="37"/>
    </row>
    <row r="70" spans="3:7" s="2" customFormat="1" ht="12.75" customHeight="1">
      <c r="C70" s="37"/>
      <c r="D70" s="37"/>
      <c r="E70" s="37"/>
      <c r="F70" s="37"/>
      <c r="G70" s="37"/>
    </row>
    <row r="71" spans="3:7" s="2" customFormat="1" ht="12.75" customHeight="1">
      <c r="C71" s="37"/>
      <c r="D71" s="37"/>
      <c r="E71" s="37"/>
      <c r="F71" s="37"/>
      <c r="G71" s="37"/>
    </row>
    <row r="72" spans="3:7" s="2" customFormat="1" ht="12.75" customHeight="1">
      <c r="C72" s="37"/>
      <c r="D72" s="37"/>
      <c r="E72" s="37"/>
      <c r="F72" s="37"/>
      <c r="G72" s="37"/>
    </row>
    <row r="73" spans="3:7" s="2" customFormat="1" ht="12.75" customHeight="1">
      <c r="C73" s="37"/>
      <c r="D73" s="37"/>
      <c r="E73" s="37"/>
      <c r="F73" s="37"/>
      <c r="G73" s="37"/>
    </row>
    <row r="74" spans="3:7" s="2" customFormat="1" ht="12.75" customHeight="1">
      <c r="C74" s="37"/>
      <c r="D74" s="37"/>
      <c r="E74" s="37"/>
      <c r="F74" s="37"/>
      <c r="G74" s="37"/>
    </row>
    <row r="75" spans="3:7" s="2" customFormat="1" ht="12.75" customHeight="1">
      <c r="C75" s="37"/>
      <c r="D75" s="37"/>
      <c r="E75" s="37"/>
      <c r="F75" s="37"/>
      <c r="G75" s="37"/>
    </row>
    <row r="76" spans="3:7" s="2" customFormat="1" ht="12.75" customHeight="1">
      <c r="C76" s="37"/>
      <c r="D76" s="37"/>
      <c r="E76" s="37"/>
      <c r="F76" s="37"/>
      <c r="G76" s="37"/>
    </row>
    <row r="77" spans="3:7" s="2" customFormat="1" ht="12.75" customHeight="1">
      <c r="C77" s="37"/>
      <c r="D77" s="37"/>
      <c r="E77" s="37"/>
      <c r="F77" s="37"/>
      <c r="G77" s="37"/>
    </row>
    <row r="78" spans="3:7" s="2" customFormat="1" ht="12.75" customHeight="1">
      <c r="C78" s="37"/>
      <c r="D78" s="37"/>
      <c r="E78" s="37"/>
      <c r="F78" s="37"/>
      <c r="G78" s="37"/>
    </row>
    <row r="79" spans="3:7" s="2" customFormat="1" ht="12.75" customHeight="1">
      <c r="C79" s="37"/>
      <c r="D79" s="37"/>
      <c r="E79" s="37"/>
      <c r="F79" s="37"/>
      <c r="G79" s="37"/>
    </row>
    <row r="80" spans="3:7" s="2" customFormat="1" ht="12.75" customHeight="1">
      <c r="C80" s="37"/>
      <c r="D80" s="37"/>
      <c r="E80" s="37"/>
      <c r="F80" s="37"/>
      <c r="G80" s="37"/>
    </row>
    <row r="81" spans="3:7" s="2" customFormat="1" ht="12.75" customHeight="1">
      <c r="C81" s="37"/>
      <c r="D81" s="37"/>
      <c r="E81" s="37"/>
      <c r="F81" s="37"/>
      <c r="G81" s="37"/>
    </row>
    <row r="82" spans="3:7" s="2" customFormat="1" ht="12.75" customHeight="1">
      <c r="C82" s="37"/>
      <c r="D82" s="37"/>
      <c r="E82" s="37"/>
      <c r="F82" s="37"/>
      <c r="G82" s="37"/>
    </row>
    <row r="83" spans="3:7" s="2" customFormat="1" ht="12.75" customHeight="1">
      <c r="C83" s="37"/>
      <c r="D83" s="37"/>
      <c r="E83" s="37"/>
      <c r="F83" s="37"/>
      <c r="G83" s="37"/>
    </row>
    <row r="84" spans="3:7" s="2" customFormat="1" ht="12.75" customHeight="1">
      <c r="C84" s="37"/>
      <c r="D84" s="37"/>
      <c r="E84" s="37"/>
      <c r="F84" s="37"/>
      <c r="G84" s="37"/>
    </row>
    <row r="85" spans="3:7" s="2" customFormat="1" ht="12.75" customHeight="1">
      <c r="C85" s="37"/>
      <c r="D85" s="37"/>
      <c r="E85" s="37"/>
      <c r="F85" s="37"/>
      <c r="G85" s="37"/>
    </row>
    <row r="86" spans="3:7" s="2" customFormat="1" ht="12.75" customHeight="1">
      <c r="C86" s="37"/>
      <c r="D86" s="37"/>
      <c r="E86" s="37"/>
      <c r="F86" s="37"/>
      <c r="G86" s="37"/>
    </row>
    <row r="87" spans="3:7" s="2" customFormat="1" ht="12.75" customHeight="1">
      <c r="C87" s="37"/>
      <c r="D87" s="37"/>
      <c r="E87" s="37"/>
      <c r="F87" s="37"/>
      <c r="G87" s="37"/>
    </row>
    <row r="88" spans="3:7" s="2" customFormat="1" ht="12.75" customHeight="1">
      <c r="C88" s="37"/>
      <c r="D88" s="37"/>
      <c r="E88" s="37"/>
      <c r="F88" s="37"/>
      <c r="G88" s="37"/>
    </row>
    <row r="89" spans="3:7" s="2" customFormat="1" ht="12.75" customHeight="1">
      <c r="C89" s="37"/>
      <c r="D89" s="37"/>
      <c r="E89" s="37"/>
      <c r="F89" s="37"/>
      <c r="G89" s="37"/>
    </row>
    <row r="90" spans="3:7" s="2" customFormat="1" ht="12.75" customHeight="1">
      <c r="C90" s="37"/>
      <c r="D90" s="37"/>
      <c r="E90" s="37"/>
      <c r="F90" s="37"/>
      <c r="G90" s="37"/>
    </row>
    <row r="91" spans="3:7" s="2" customFormat="1" ht="12.75" customHeight="1">
      <c r="C91" s="37"/>
      <c r="D91" s="37"/>
      <c r="E91" s="37"/>
      <c r="F91" s="37"/>
      <c r="G91" s="37"/>
    </row>
    <row r="92" spans="3:7" s="2" customFormat="1" ht="12.75" customHeight="1">
      <c r="C92" s="37"/>
      <c r="D92" s="37"/>
      <c r="E92" s="37"/>
      <c r="F92" s="37"/>
      <c r="G92" s="37"/>
    </row>
    <row r="93" spans="3:7" s="2" customFormat="1" ht="12.75" customHeight="1">
      <c r="C93" s="37"/>
      <c r="D93" s="37"/>
      <c r="E93" s="37"/>
      <c r="F93" s="37"/>
      <c r="G93" s="37"/>
    </row>
    <row r="94" spans="3:7" s="2" customFormat="1" ht="12.75" customHeight="1">
      <c r="C94" s="37"/>
      <c r="D94" s="37"/>
      <c r="E94" s="37"/>
      <c r="F94" s="37"/>
      <c r="G94" s="37"/>
    </row>
    <row r="95" spans="3:7" s="2" customFormat="1" ht="12.75" customHeight="1">
      <c r="C95" s="37"/>
      <c r="D95" s="37"/>
      <c r="E95" s="37"/>
      <c r="F95" s="37"/>
      <c r="G95" s="37"/>
    </row>
    <row r="96" spans="3:7" s="2" customFormat="1" ht="12.75" customHeight="1">
      <c r="C96" s="37"/>
      <c r="D96" s="37"/>
      <c r="E96" s="37"/>
      <c r="F96" s="37"/>
      <c r="G96" s="37"/>
    </row>
    <row r="97" spans="3:7" s="2" customFormat="1" ht="12.75" customHeight="1">
      <c r="C97" s="37"/>
      <c r="D97" s="37"/>
      <c r="E97" s="37"/>
      <c r="F97" s="37"/>
      <c r="G97" s="37"/>
    </row>
    <row r="98" spans="3:7" s="2" customFormat="1" ht="12.75" customHeight="1">
      <c r="C98" s="37"/>
      <c r="D98" s="37"/>
      <c r="E98" s="37"/>
      <c r="F98" s="37"/>
      <c r="G98" s="37"/>
    </row>
    <row r="99" spans="3:7" s="2" customFormat="1" ht="12.75" customHeight="1">
      <c r="C99" s="37"/>
      <c r="D99" s="37"/>
      <c r="E99" s="37"/>
      <c r="F99" s="37"/>
      <c r="G99" s="37"/>
    </row>
    <row r="100" spans="3:7" s="2" customFormat="1" ht="12.75" customHeight="1">
      <c r="C100" s="37"/>
      <c r="D100" s="37"/>
      <c r="E100" s="37"/>
      <c r="F100" s="37"/>
      <c r="G100" s="37"/>
    </row>
    <row r="101" spans="3:7" s="2" customFormat="1" ht="12.75" customHeight="1">
      <c r="C101" s="37"/>
      <c r="D101" s="37"/>
      <c r="E101" s="37"/>
      <c r="F101" s="37"/>
      <c r="G101" s="37"/>
    </row>
    <row r="102" spans="3:7" s="2" customFormat="1" ht="12.75" customHeight="1">
      <c r="C102" s="37"/>
      <c r="D102" s="37"/>
      <c r="E102" s="37"/>
      <c r="F102" s="37"/>
      <c r="G102" s="37"/>
    </row>
    <row r="103" spans="3:7" s="2" customFormat="1" ht="12.75" customHeight="1">
      <c r="C103" s="37"/>
      <c r="D103" s="37"/>
      <c r="E103" s="37"/>
      <c r="F103" s="37"/>
      <c r="G103" s="37"/>
    </row>
    <row r="104" spans="3:7" s="2" customFormat="1" ht="12.75" customHeight="1">
      <c r="C104" s="37"/>
      <c r="D104" s="37"/>
      <c r="E104" s="37"/>
      <c r="F104" s="37"/>
      <c r="G104" s="37"/>
    </row>
    <row r="105" spans="3:7" s="2" customFormat="1" ht="12.75" customHeight="1">
      <c r="C105" s="37"/>
      <c r="D105" s="37"/>
      <c r="E105" s="37"/>
      <c r="F105" s="37"/>
      <c r="G105" s="37"/>
    </row>
    <row r="106" spans="3:7" s="2" customFormat="1" ht="12.75" customHeight="1">
      <c r="C106" s="37"/>
      <c r="D106" s="37"/>
      <c r="E106" s="37"/>
      <c r="F106" s="37"/>
      <c r="G106" s="37"/>
    </row>
    <row r="107" spans="3:7" s="2" customFormat="1" ht="12.75" customHeight="1">
      <c r="C107" s="37"/>
      <c r="D107" s="37"/>
      <c r="E107" s="37"/>
      <c r="F107" s="37"/>
      <c r="G107" s="37"/>
    </row>
    <row r="108" spans="3:7" s="2" customFormat="1" ht="12.75" customHeight="1">
      <c r="C108" s="37"/>
      <c r="D108" s="37"/>
      <c r="E108" s="37"/>
      <c r="F108" s="37"/>
      <c r="G108" s="37"/>
    </row>
    <row r="109" spans="3:7" s="2" customFormat="1" ht="12.75" customHeight="1">
      <c r="C109" s="37"/>
      <c r="D109" s="37"/>
      <c r="E109" s="37"/>
      <c r="F109" s="37"/>
      <c r="G109" s="37"/>
    </row>
    <row r="110" spans="3:7" s="2" customFormat="1" ht="12.75" customHeight="1">
      <c r="C110" s="37"/>
      <c r="D110" s="37"/>
      <c r="E110" s="37"/>
      <c r="F110" s="37"/>
      <c r="G110" s="37"/>
    </row>
    <row r="111" spans="3:7" s="2" customFormat="1" ht="12.75" customHeight="1">
      <c r="C111" s="37"/>
      <c r="D111" s="37"/>
      <c r="E111" s="37"/>
      <c r="F111" s="37"/>
      <c r="G111" s="37"/>
    </row>
    <row r="112" spans="3:7" s="2" customFormat="1" ht="12.75" customHeight="1">
      <c r="C112" s="37"/>
      <c r="D112" s="37"/>
      <c r="E112" s="37"/>
      <c r="F112" s="37"/>
      <c r="G112" s="37"/>
    </row>
    <row r="113" spans="3:7" s="2" customFormat="1" ht="12.75" customHeight="1">
      <c r="C113" s="37"/>
      <c r="D113" s="37"/>
      <c r="E113" s="37"/>
      <c r="F113" s="37"/>
      <c r="G113" s="37"/>
    </row>
    <row r="114" spans="3:7" s="2" customFormat="1" ht="12.75" customHeight="1">
      <c r="C114" s="37"/>
      <c r="D114" s="37"/>
      <c r="E114" s="37"/>
      <c r="F114" s="37"/>
      <c r="G114" s="37"/>
    </row>
    <row r="115" spans="3:7" s="2" customFormat="1" ht="12.75" customHeight="1">
      <c r="C115" s="37"/>
      <c r="D115" s="37"/>
      <c r="E115" s="37"/>
      <c r="F115" s="37"/>
      <c r="G115" s="37"/>
    </row>
    <row r="116" spans="3:7" s="2" customFormat="1" ht="12.75" customHeight="1">
      <c r="C116" s="37"/>
      <c r="D116" s="37"/>
      <c r="E116" s="37"/>
      <c r="F116" s="37"/>
      <c r="G116" s="37"/>
    </row>
    <row r="117" spans="3:7" s="2" customFormat="1" ht="12.75" customHeight="1">
      <c r="C117" s="37"/>
      <c r="D117" s="37"/>
      <c r="E117" s="37"/>
      <c r="F117" s="37"/>
      <c r="G117" s="37"/>
    </row>
    <row r="118" spans="3:7" s="2" customFormat="1" ht="12.75" customHeight="1">
      <c r="C118" s="37"/>
      <c r="D118" s="37"/>
      <c r="E118" s="37"/>
      <c r="F118" s="37"/>
      <c r="G118" s="37"/>
    </row>
    <row r="119" spans="3:7" s="2" customFormat="1" ht="12.75" customHeight="1">
      <c r="C119" s="37"/>
      <c r="D119" s="37"/>
      <c r="E119" s="37"/>
      <c r="F119" s="37"/>
      <c r="G119" s="37"/>
    </row>
    <row r="120" spans="3:7" s="2" customFormat="1" ht="12.75" customHeight="1">
      <c r="C120" s="37"/>
      <c r="D120" s="37"/>
      <c r="E120" s="37"/>
      <c r="F120" s="37"/>
      <c r="G120" s="37"/>
    </row>
    <row r="121" spans="3:7" s="2" customFormat="1" ht="12.75" customHeight="1">
      <c r="C121" s="37"/>
      <c r="D121" s="37"/>
      <c r="E121" s="37"/>
      <c r="F121" s="37"/>
      <c r="G121" s="37"/>
    </row>
    <row r="122" spans="3:7" s="2" customFormat="1" ht="12.75" customHeight="1">
      <c r="C122" s="37"/>
      <c r="D122" s="37"/>
      <c r="E122" s="37"/>
      <c r="F122" s="37"/>
      <c r="G122" s="37"/>
    </row>
    <row r="123" spans="3:7" s="2" customFormat="1" ht="12.75" customHeight="1">
      <c r="C123" s="37"/>
      <c r="D123" s="37"/>
      <c r="E123" s="37"/>
      <c r="F123" s="37"/>
      <c r="G123" s="37"/>
    </row>
    <row r="124" spans="3:7" s="2" customFormat="1" ht="12.75" customHeight="1">
      <c r="C124" s="37"/>
      <c r="D124" s="37"/>
      <c r="E124" s="37"/>
      <c r="F124" s="37"/>
      <c r="G124" s="37"/>
    </row>
    <row r="125" spans="3:7" s="2" customFormat="1" ht="12.75" customHeight="1">
      <c r="C125" s="37"/>
      <c r="D125" s="37"/>
      <c r="E125" s="37"/>
      <c r="F125" s="37"/>
      <c r="G125" s="37"/>
    </row>
    <row r="126" spans="3:7" s="2" customFormat="1" ht="12.75" customHeight="1">
      <c r="C126" s="37"/>
      <c r="D126" s="37"/>
      <c r="E126" s="37"/>
      <c r="F126" s="37"/>
      <c r="G126" s="37"/>
    </row>
    <row r="127" spans="3:7" s="2" customFormat="1" ht="12.75" customHeight="1">
      <c r="C127" s="37"/>
      <c r="D127" s="37"/>
      <c r="E127" s="37"/>
      <c r="F127" s="37"/>
      <c r="G127" s="37"/>
    </row>
    <row r="128" spans="3:7" s="2" customFormat="1" ht="12.75" customHeight="1">
      <c r="C128" s="37"/>
      <c r="D128" s="37"/>
      <c r="E128" s="37"/>
      <c r="F128" s="37"/>
      <c r="G128" s="37"/>
    </row>
    <row r="129" spans="3:7" s="2" customFormat="1" ht="12.75" customHeight="1">
      <c r="C129" s="37"/>
      <c r="D129" s="37"/>
      <c r="E129" s="37"/>
      <c r="F129" s="37"/>
      <c r="G129" s="37"/>
    </row>
    <row r="130" spans="3:7" s="2" customFormat="1" ht="12.75" customHeight="1">
      <c r="C130" s="37"/>
      <c r="D130" s="37"/>
      <c r="E130" s="37"/>
      <c r="F130" s="37"/>
      <c r="G130" s="37"/>
    </row>
    <row r="131" spans="3:7" s="2" customFormat="1" ht="12.75" customHeight="1">
      <c r="C131" s="37"/>
      <c r="D131" s="37"/>
      <c r="E131" s="37"/>
      <c r="F131" s="37"/>
      <c r="G131" s="37"/>
    </row>
    <row r="132" spans="3:7" s="2" customFormat="1" ht="12.75" customHeight="1">
      <c r="C132" s="37"/>
      <c r="D132" s="37"/>
      <c r="E132" s="37"/>
      <c r="F132" s="37"/>
      <c r="G132" s="37"/>
    </row>
    <row r="133" spans="3:7" s="2" customFormat="1" ht="12.75" customHeight="1">
      <c r="C133" s="37"/>
      <c r="D133" s="37"/>
      <c r="E133" s="37"/>
      <c r="F133" s="37"/>
      <c r="G133" s="37"/>
    </row>
    <row r="134" spans="3:7" s="2" customFormat="1" ht="12.75" customHeight="1">
      <c r="C134" s="37"/>
      <c r="D134" s="37"/>
      <c r="E134" s="37"/>
      <c r="F134" s="37"/>
      <c r="G134" s="37"/>
    </row>
    <row r="135" spans="3:7" s="2" customFormat="1" ht="12.75" customHeight="1">
      <c r="C135" s="37"/>
      <c r="D135" s="37"/>
      <c r="E135" s="37"/>
      <c r="F135" s="37"/>
      <c r="G135" s="37"/>
    </row>
    <row r="136" spans="3:7" s="2" customFormat="1" ht="12.75" customHeight="1">
      <c r="C136" s="37"/>
      <c r="D136" s="37"/>
      <c r="E136" s="37"/>
      <c r="F136" s="37"/>
      <c r="G136" s="37"/>
    </row>
    <row r="137" spans="3:7" s="2" customFormat="1" ht="12.75" customHeight="1">
      <c r="C137" s="37"/>
      <c r="D137" s="37"/>
      <c r="E137" s="37"/>
      <c r="F137" s="37"/>
      <c r="G137" s="37"/>
    </row>
    <row r="138" spans="3:7" s="2" customFormat="1" ht="12.75" customHeight="1">
      <c r="C138" s="37"/>
      <c r="D138" s="37"/>
      <c r="E138" s="37"/>
      <c r="F138" s="37"/>
      <c r="G138" s="37"/>
    </row>
    <row r="139" spans="3:7" s="2" customFormat="1" ht="12.75" customHeight="1">
      <c r="C139" s="37"/>
      <c r="D139" s="37"/>
      <c r="E139" s="37"/>
      <c r="F139" s="37"/>
      <c r="G139" s="37"/>
    </row>
    <row r="140" spans="3:7" s="2" customFormat="1" ht="12.75" customHeight="1">
      <c r="C140" s="37"/>
      <c r="D140" s="37"/>
      <c r="E140" s="37"/>
      <c r="F140" s="37"/>
      <c r="G140" s="37"/>
    </row>
    <row r="141" spans="3:7" s="2" customFormat="1" ht="12.75" customHeight="1">
      <c r="C141" s="37"/>
      <c r="D141" s="37"/>
      <c r="E141" s="37"/>
      <c r="F141" s="37"/>
      <c r="G141" s="37"/>
    </row>
    <row r="142" spans="3:7" s="2" customFormat="1" ht="12.75" customHeight="1">
      <c r="C142" s="37"/>
      <c r="D142" s="37"/>
      <c r="E142" s="37"/>
      <c r="F142" s="37"/>
      <c r="G142" s="37"/>
    </row>
    <row r="143" spans="3:7" s="2" customFormat="1" ht="12.75" customHeight="1">
      <c r="C143" s="37"/>
      <c r="D143" s="37"/>
      <c r="E143" s="37"/>
      <c r="F143" s="37"/>
      <c r="G143" s="37"/>
    </row>
    <row r="144" spans="3:7" s="2" customFormat="1" ht="12.75" customHeight="1">
      <c r="C144" s="37"/>
      <c r="D144" s="37"/>
      <c r="E144" s="37"/>
      <c r="F144" s="37"/>
      <c r="G144" s="37"/>
    </row>
    <row r="145" spans="3:7" s="2" customFormat="1" ht="12.75" customHeight="1">
      <c r="C145" s="37"/>
      <c r="D145" s="37"/>
      <c r="E145" s="37"/>
      <c r="F145" s="37"/>
      <c r="G145" s="37"/>
    </row>
    <row r="146" spans="3:7" s="2" customFormat="1" ht="12.75" customHeight="1">
      <c r="C146" s="37"/>
      <c r="D146" s="37"/>
      <c r="E146" s="37"/>
      <c r="F146" s="37"/>
      <c r="G146" s="37"/>
    </row>
    <row r="147" spans="3:7" s="2" customFormat="1" ht="12.75" customHeight="1">
      <c r="C147" s="37"/>
      <c r="D147" s="37"/>
      <c r="E147" s="37"/>
      <c r="F147" s="37"/>
      <c r="G147" s="37"/>
    </row>
    <row r="148" spans="3:7" s="2" customFormat="1" ht="12.75" customHeight="1">
      <c r="C148" s="37"/>
      <c r="D148" s="37"/>
      <c r="E148" s="37"/>
      <c r="F148" s="37"/>
      <c r="G148" s="37"/>
    </row>
    <row r="149" spans="3:7" s="2" customFormat="1" ht="12.75" customHeight="1">
      <c r="C149" s="37"/>
      <c r="D149" s="37"/>
      <c r="E149" s="37"/>
      <c r="F149" s="37"/>
      <c r="G149" s="37"/>
    </row>
    <row r="150" spans="3:7" s="2" customFormat="1" ht="12.75" customHeight="1">
      <c r="C150" s="37"/>
      <c r="D150" s="37"/>
      <c r="E150" s="37"/>
      <c r="F150" s="37"/>
      <c r="G150" s="37"/>
    </row>
    <row r="151" spans="3:7" s="2" customFormat="1" ht="12.75" customHeight="1">
      <c r="C151" s="37"/>
      <c r="D151" s="37"/>
      <c r="E151" s="37"/>
      <c r="F151" s="37"/>
      <c r="G151" s="37"/>
    </row>
    <row r="152" spans="3:7" s="2" customFormat="1" ht="12.75" customHeight="1">
      <c r="C152" s="37"/>
      <c r="D152" s="37"/>
      <c r="E152" s="37"/>
      <c r="F152" s="37"/>
      <c r="G152" s="37"/>
    </row>
    <row r="153" spans="3:7" s="2" customFormat="1" ht="12.75" customHeight="1">
      <c r="C153" s="37"/>
      <c r="D153" s="37"/>
      <c r="E153" s="37"/>
      <c r="F153" s="37"/>
      <c r="G153" s="37"/>
    </row>
    <row r="154" spans="3:7" s="2" customFormat="1" ht="12.75" customHeight="1">
      <c r="C154" s="37"/>
      <c r="D154" s="37"/>
      <c r="E154" s="37"/>
      <c r="F154" s="37"/>
      <c r="G154" s="37"/>
    </row>
    <row r="155" spans="3:7" s="2" customFormat="1" ht="12.75" customHeight="1">
      <c r="C155" s="37"/>
      <c r="D155" s="37"/>
      <c r="E155" s="37"/>
      <c r="F155" s="37"/>
      <c r="G155" s="37"/>
    </row>
    <row r="156" spans="3:7" s="2" customFormat="1" ht="12.75" customHeight="1">
      <c r="C156" s="37"/>
      <c r="D156" s="37"/>
      <c r="E156" s="37"/>
      <c r="F156" s="37"/>
      <c r="G156" s="37"/>
    </row>
    <row r="157" spans="3:7" s="2" customFormat="1" ht="12.75" customHeight="1">
      <c r="C157" s="37"/>
      <c r="D157" s="37"/>
      <c r="E157" s="37"/>
      <c r="F157" s="37"/>
      <c r="G157" s="37"/>
    </row>
    <row r="158" spans="3:7" s="2" customFormat="1" ht="12.75" customHeight="1">
      <c r="C158" s="37"/>
      <c r="D158" s="37"/>
      <c r="E158" s="37"/>
      <c r="F158" s="37"/>
      <c r="G158" s="37"/>
    </row>
    <row r="159" spans="3:7" s="2" customFormat="1" ht="12.75" customHeight="1">
      <c r="C159" s="37"/>
      <c r="D159" s="37"/>
      <c r="E159" s="37"/>
      <c r="F159" s="37"/>
      <c r="G159" s="37"/>
    </row>
    <row r="160" spans="3:7" s="2" customFormat="1" ht="12.75" customHeight="1">
      <c r="C160" s="37"/>
      <c r="D160" s="37"/>
      <c r="E160" s="37"/>
      <c r="F160" s="37"/>
      <c r="G160" s="37"/>
    </row>
    <row r="161" spans="3:7" s="2" customFormat="1" ht="12.75" customHeight="1">
      <c r="C161" s="37"/>
      <c r="D161" s="37"/>
      <c r="E161" s="37"/>
      <c r="F161" s="37"/>
      <c r="G161" s="37"/>
    </row>
    <row r="162" spans="3:7" s="2" customFormat="1" ht="12.75" customHeight="1">
      <c r="C162" s="37"/>
      <c r="D162" s="37"/>
      <c r="E162" s="37"/>
      <c r="F162" s="37"/>
      <c r="G162" s="37"/>
    </row>
    <row r="163" spans="3:7" s="2" customFormat="1" ht="12.75" customHeight="1">
      <c r="C163" s="37"/>
      <c r="D163" s="37"/>
      <c r="E163" s="37"/>
      <c r="F163" s="37"/>
      <c r="G163" s="37"/>
    </row>
    <row r="164" spans="3:7" s="2" customFormat="1" ht="12.75" customHeight="1">
      <c r="C164" s="37"/>
      <c r="D164" s="37"/>
      <c r="E164" s="37"/>
      <c r="F164" s="37"/>
      <c r="G164" s="37"/>
    </row>
    <row r="165" spans="3:7" s="2" customFormat="1" ht="12.75" customHeight="1">
      <c r="C165" s="37"/>
      <c r="D165" s="37"/>
      <c r="E165" s="37"/>
      <c r="F165" s="37"/>
      <c r="G165" s="37"/>
    </row>
    <row r="166" spans="3:7" s="2" customFormat="1" ht="12.75" customHeight="1">
      <c r="C166" s="37"/>
      <c r="D166" s="37"/>
      <c r="E166" s="37"/>
      <c r="F166" s="37"/>
      <c r="G166" s="37"/>
    </row>
    <row r="167" spans="3:7" s="2" customFormat="1" ht="12.75" customHeight="1">
      <c r="C167" s="37"/>
      <c r="D167" s="37"/>
      <c r="E167" s="37"/>
      <c r="F167" s="37"/>
      <c r="G167" s="37"/>
    </row>
    <row r="168" spans="3:7" s="2" customFormat="1" ht="12.75" customHeight="1">
      <c r="C168" s="37"/>
      <c r="D168" s="37"/>
      <c r="E168" s="37"/>
      <c r="F168" s="37"/>
      <c r="G168" s="37"/>
    </row>
    <row r="169" spans="3:7" s="2" customFormat="1" ht="12.75" customHeight="1">
      <c r="C169" s="37"/>
      <c r="D169" s="37"/>
      <c r="E169" s="37"/>
      <c r="F169" s="37"/>
      <c r="G169" s="37"/>
    </row>
    <row r="170" spans="3:7" s="2" customFormat="1" ht="12.75" customHeight="1">
      <c r="C170" s="37"/>
      <c r="D170" s="37"/>
      <c r="E170" s="37"/>
      <c r="F170" s="37"/>
      <c r="G170" s="37"/>
    </row>
    <row r="171" spans="3:7" s="2" customFormat="1" ht="12.75" customHeight="1">
      <c r="C171" s="37"/>
      <c r="D171" s="37"/>
      <c r="E171" s="37"/>
      <c r="F171" s="37"/>
      <c r="G171" s="37"/>
    </row>
    <row r="172" spans="3:7" s="2" customFormat="1" ht="12.75" customHeight="1">
      <c r="C172" s="37"/>
      <c r="D172" s="37"/>
      <c r="E172" s="37"/>
      <c r="F172" s="37"/>
      <c r="G172" s="37"/>
    </row>
    <row r="173" spans="3:7" s="2" customFormat="1" ht="12.75" customHeight="1">
      <c r="C173" s="37"/>
      <c r="D173" s="37"/>
      <c r="E173" s="37"/>
      <c r="F173" s="37"/>
      <c r="G173" s="37"/>
    </row>
  </sheetData>
  <sheetProtection/>
  <mergeCells count="3">
    <mergeCell ref="A3:F3"/>
    <mergeCell ref="A2:N2"/>
    <mergeCell ref="A1:N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94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G15" sqref="G15"/>
    </sheetView>
  </sheetViews>
  <sheetFormatPr defaultColWidth="9.140625" defaultRowHeight="12.75"/>
  <cols>
    <col min="1" max="1" width="6.7109375" style="42" customWidth="1"/>
    <col min="2" max="2" width="34.57421875" style="42" customWidth="1"/>
    <col min="3" max="3" width="18.140625" style="42" customWidth="1"/>
    <col min="4" max="4" width="17.57421875" style="42" customWidth="1"/>
    <col min="5" max="5" width="17.7109375" style="42" customWidth="1"/>
    <col min="6" max="6" width="16.8515625" style="42" customWidth="1"/>
    <col min="7" max="7" width="17.8515625" style="42" customWidth="1"/>
    <col min="8" max="8" width="12.00390625" style="42" customWidth="1"/>
    <col min="9" max="9" width="17.7109375" style="42" customWidth="1"/>
    <col min="10" max="10" width="17.57421875" style="26" customWidth="1"/>
    <col min="11" max="11" width="15.7109375" style="26" customWidth="1"/>
    <col min="12" max="12" width="10.421875" style="26" customWidth="1"/>
    <col min="13" max="13" width="9.7109375" style="26" customWidth="1"/>
    <col min="14" max="14" width="9.8515625" style="26" customWidth="1"/>
    <col min="15" max="15" width="9.140625" style="26" hidden="1" customWidth="1"/>
    <col min="16" max="16384" width="9.140625" style="26" customWidth="1"/>
  </cols>
  <sheetData>
    <row r="1" spans="1:14" ht="15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9.5" customHeight="1">
      <c r="A2" s="61" t="s">
        <v>149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59"/>
      <c r="B3" s="59"/>
      <c r="C3" s="59"/>
      <c r="D3" s="59"/>
      <c r="E3" s="59"/>
      <c r="F3" s="59"/>
      <c r="G3" s="59"/>
      <c r="H3" s="43"/>
      <c r="I3" s="43"/>
      <c r="J3" s="27"/>
      <c r="K3" s="27"/>
      <c r="N3" s="32" t="s">
        <v>88</v>
      </c>
    </row>
    <row r="4" spans="1:14" ht="54.75" customHeight="1">
      <c r="A4" s="38" t="s">
        <v>1</v>
      </c>
      <c r="B4" s="38" t="s">
        <v>2</v>
      </c>
      <c r="C4" s="38" t="s">
        <v>138</v>
      </c>
      <c r="D4" s="38" t="s">
        <v>85</v>
      </c>
      <c r="E4" s="38" t="s">
        <v>137</v>
      </c>
      <c r="F4" s="38" t="s">
        <v>144</v>
      </c>
      <c r="G4" s="38" t="s">
        <v>148</v>
      </c>
      <c r="H4" s="38" t="s">
        <v>66</v>
      </c>
      <c r="I4" s="38" t="s">
        <v>86</v>
      </c>
      <c r="J4" s="20" t="s">
        <v>87</v>
      </c>
      <c r="K4" s="20" t="s">
        <v>146</v>
      </c>
      <c r="L4" s="20" t="s">
        <v>139</v>
      </c>
      <c r="M4" s="20" t="s">
        <v>140</v>
      </c>
      <c r="N4" s="20" t="s">
        <v>147</v>
      </c>
    </row>
    <row r="5" spans="1:14" ht="12.75">
      <c r="A5" s="39" t="s">
        <v>67</v>
      </c>
      <c r="B5" s="39" t="s">
        <v>68</v>
      </c>
      <c r="C5" s="39" t="s">
        <v>69</v>
      </c>
      <c r="D5" s="39" t="s">
        <v>70</v>
      </c>
      <c r="E5" s="39" t="s">
        <v>71</v>
      </c>
      <c r="F5" s="39" t="s">
        <v>72</v>
      </c>
      <c r="G5" s="39" t="s">
        <v>73</v>
      </c>
      <c r="H5" s="39" t="s">
        <v>74</v>
      </c>
      <c r="I5" s="39" t="s">
        <v>75</v>
      </c>
      <c r="J5" s="21" t="s">
        <v>76</v>
      </c>
      <c r="K5" s="21" t="s">
        <v>77</v>
      </c>
      <c r="L5" s="21" t="s">
        <v>78</v>
      </c>
      <c r="M5" s="21" t="s">
        <v>79</v>
      </c>
      <c r="N5" s="21" t="s">
        <v>80</v>
      </c>
    </row>
    <row r="6" spans="1:15" s="19" customFormat="1" ht="47.25">
      <c r="A6" s="33" t="s">
        <v>3</v>
      </c>
      <c r="B6" s="34" t="s">
        <v>115</v>
      </c>
      <c r="C6" s="35">
        <v>1099363</v>
      </c>
      <c r="D6" s="35">
        <f>E6-C6</f>
        <v>44497</v>
      </c>
      <c r="E6" s="35">
        <v>1143860</v>
      </c>
      <c r="F6" s="35">
        <v>470716.5</v>
      </c>
      <c r="G6" s="35">
        <v>470716.5</v>
      </c>
      <c r="H6" s="36">
        <f>G6/G57*100</f>
        <v>0.2821751694640497</v>
      </c>
      <c r="I6" s="35">
        <f>G6-C6</f>
        <v>-628646.5</v>
      </c>
      <c r="J6" s="18">
        <f>G6-E6</f>
        <v>-673143.5</v>
      </c>
      <c r="K6" s="18">
        <f>G6-F6</f>
        <v>0</v>
      </c>
      <c r="L6" s="28">
        <f>G6/C6*100</f>
        <v>42.81720414458191</v>
      </c>
      <c r="M6" s="28">
        <f>G6/E6*100</f>
        <v>41.15158323571067</v>
      </c>
      <c r="N6" s="28">
        <f>G6/F6*100</f>
        <v>100</v>
      </c>
      <c r="O6" s="19">
        <f>G6/G57*100</f>
        <v>0.2821751694640497</v>
      </c>
    </row>
    <row r="7" spans="1:15" s="19" customFormat="1" ht="103.5" customHeight="1">
      <c r="A7" s="33" t="s">
        <v>58</v>
      </c>
      <c r="B7" s="34" t="s">
        <v>120</v>
      </c>
      <c r="C7" s="35">
        <v>1807441.59</v>
      </c>
      <c r="D7" s="35">
        <f aca="true" t="shared" si="0" ref="D7:D13">E7-C7</f>
        <v>103795</v>
      </c>
      <c r="E7" s="35">
        <v>1911236.59</v>
      </c>
      <c r="F7" s="35">
        <v>1013261.24</v>
      </c>
      <c r="G7" s="35">
        <v>1013261.24</v>
      </c>
      <c r="H7" s="36">
        <f>G7/G57*100</f>
        <v>0.6074084127247571</v>
      </c>
      <c r="I7" s="35">
        <f aca="true" t="shared" si="1" ref="I7:I57">G7-C7</f>
        <v>-794180.3500000001</v>
      </c>
      <c r="J7" s="18">
        <f aca="true" t="shared" si="2" ref="J7:J57">G7-E7</f>
        <v>-897975.3500000001</v>
      </c>
      <c r="K7" s="18">
        <f aca="true" t="shared" si="3" ref="K7:K57">G7-F7</f>
        <v>0</v>
      </c>
      <c r="L7" s="28">
        <f aca="true" t="shared" si="4" ref="L7:L57">G7/C7*100</f>
        <v>56.06052475532556</v>
      </c>
      <c r="M7" s="28">
        <f aca="true" t="shared" si="5" ref="M7:M57">G7/E7*100</f>
        <v>53.0160025870999</v>
      </c>
      <c r="N7" s="28">
        <f aca="true" t="shared" si="6" ref="N7:N57">G7/F7*100</f>
        <v>100</v>
      </c>
      <c r="O7" s="19">
        <f>G7/G57*100</f>
        <v>0.6074084127247571</v>
      </c>
    </row>
    <row r="8" spans="1:15" s="19" customFormat="1" ht="94.5">
      <c r="A8" s="33" t="s">
        <v>4</v>
      </c>
      <c r="B8" s="34" t="s">
        <v>116</v>
      </c>
      <c r="C8" s="35">
        <v>14634352.03</v>
      </c>
      <c r="D8" s="35">
        <f t="shared" si="0"/>
        <v>2335696.000000002</v>
      </c>
      <c r="E8" s="35">
        <v>16970048.03</v>
      </c>
      <c r="F8" s="35">
        <v>7539614.37</v>
      </c>
      <c r="G8" s="35">
        <v>7523426.27</v>
      </c>
      <c r="H8" s="36">
        <f>G8/G57*100</f>
        <v>4.509984423081692</v>
      </c>
      <c r="I8" s="35">
        <f t="shared" si="1"/>
        <v>-7110925.76</v>
      </c>
      <c r="J8" s="18">
        <f t="shared" si="2"/>
        <v>-9446621.760000002</v>
      </c>
      <c r="K8" s="18">
        <f t="shared" si="3"/>
        <v>-16188.100000000559</v>
      </c>
      <c r="L8" s="28">
        <f t="shared" si="4"/>
        <v>51.409356933448045</v>
      </c>
      <c r="M8" s="28">
        <f t="shared" si="5"/>
        <v>44.33355908421668</v>
      </c>
      <c r="N8" s="28">
        <f t="shared" si="6"/>
        <v>99.78529273241861</v>
      </c>
      <c r="O8" s="19">
        <f>G8/G57*100</f>
        <v>4.509984423081692</v>
      </c>
    </row>
    <row r="9" spans="1:15" s="19" customFormat="1" ht="15.75">
      <c r="A9" s="33" t="s">
        <v>118</v>
      </c>
      <c r="B9" s="34" t="s">
        <v>119</v>
      </c>
      <c r="C9" s="35">
        <v>900</v>
      </c>
      <c r="D9" s="35">
        <f>E9-C9</f>
        <v>0</v>
      </c>
      <c r="E9" s="35">
        <v>900</v>
      </c>
      <c r="F9" s="35">
        <v>900</v>
      </c>
      <c r="G9" s="35">
        <v>0</v>
      </c>
      <c r="H9" s="36">
        <f>G9/G57*100</f>
        <v>0</v>
      </c>
      <c r="I9" s="35">
        <f t="shared" si="1"/>
        <v>-900</v>
      </c>
      <c r="J9" s="18">
        <f t="shared" si="2"/>
        <v>-900</v>
      </c>
      <c r="K9" s="18">
        <f t="shared" si="3"/>
        <v>-900</v>
      </c>
      <c r="L9" s="28">
        <f t="shared" si="4"/>
        <v>0</v>
      </c>
      <c r="M9" s="28">
        <f t="shared" si="5"/>
        <v>0</v>
      </c>
      <c r="N9" s="28">
        <v>0</v>
      </c>
      <c r="O9" s="19">
        <f>G9/G57*100</f>
        <v>0</v>
      </c>
    </row>
    <row r="10" spans="1:15" s="19" customFormat="1" ht="79.5" customHeight="1">
      <c r="A10" s="33" t="s">
        <v>59</v>
      </c>
      <c r="B10" s="34" t="s">
        <v>132</v>
      </c>
      <c r="C10" s="35">
        <v>6778670.15</v>
      </c>
      <c r="D10" s="35">
        <f>E10-C10</f>
        <v>91296</v>
      </c>
      <c r="E10" s="35">
        <v>6869966.15</v>
      </c>
      <c r="F10" s="35">
        <v>3489093.59</v>
      </c>
      <c r="G10" s="35">
        <v>3489093.59</v>
      </c>
      <c r="H10" s="36">
        <f>G10/G57*100</f>
        <v>2.0915680139408317</v>
      </c>
      <c r="I10" s="35">
        <f t="shared" si="1"/>
        <v>-3289576.5600000005</v>
      </c>
      <c r="J10" s="18">
        <f t="shared" si="2"/>
        <v>-3380872.5600000005</v>
      </c>
      <c r="K10" s="18">
        <f t="shared" si="3"/>
        <v>0</v>
      </c>
      <c r="L10" s="28">
        <f t="shared" si="4"/>
        <v>51.471653182593634</v>
      </c>
      <c r="M10" s="28">
        <f t="shared" si="5"/>
        <v>50.787638742586815</v>
      </c>
      <c r="N10" s="28">
        <f>G10/F10*100</f>
        <v>100</v>
      </c>
      <c r="O10" s="19">
        <f>G10/G57*100</f>
        <v>2.0915680139408317</v>
      </c>
    </row>
    <row r="11" spans="1:15" s="19" customFormat="1" ht="41.25" customHeight="1">
      <c r="A11" s="33" t="s">
        <v>5</v>
      </c>
      <c r="B11" s="34" t="s">
        <v>6</v>
      </c>
      <c r="C11" s="35">
        <v>962350</v>
      </c>
      <c r="D11" s="35">
        <f t="shared" si="0"/>
        <v>0</v>
      </c>
      <c r="E11" s="35">
        <v>962350</v>
      </c>
      <c r="F11" s="35">
        <v>0</v>
      </c>
      <c r="G11" s="35">
        <v>0</v>
      </c>
      <c r="H11" s="36">
        <f>G11/G57*100</f>
        <v>0</v>
      </c>
      <c r="I11" s="35">
        <f t="shared" si="1"/>
        <v>-962350</v>
      </c>
      <c r="J11" s="18">
        <f t="shared" si="2"/>
        <v>-962350</v>
      </c>
      <c r="K11" s="18">
        <f t="shared" si="3"/>
        <v>0</v>
      </c>
      <c r="L11" s="28">
        <f t="shared" si="4"/>
        <v>0</v>
      </c>
      <c r="M11" s="28">
        <f t="shared" si="5"/>
        <v>0</v>
      </c>
      <c r="N11" s="28">
        <v>0</v>
      </c>
      <c r="O11" s="19">
        <f>G11/G57*100</f>
        <v>0</v>
      </c>
    </row>
    <row r="12" spans="1:15" s="19" customFormat="1" ht="15.75">
      <c r="A12" s="33" t="s">
        <v>93</v>
      </c>
      <c r="B12" s="34" t="s">
        <v>7</v>
      </c>
      <c r="C12" s="35">
        <v>561109</v>
      </c>
      <c r="D12" s="35">
        <f t="shared" si="0"/>
        <v>-500000</v>
      </c>
      <c r="E12" s="35">
        <v>61109</v>
      </c>
      <c r="F12" s="35">
        <v>0</v>
      </c>
      <c r="G12" s="35">
        <v>0</v>
      </c>
      <c r="H12" s="36">
        <f>G12/G57*100</f>
        <v>0</v>
      </c>
      <c r="I12" s="35">
        <f t="shared" si="1"/>
        <v>-561109</v>
      </c>
      <c r="J12" s="18">
        <f t="shared" si="2"/>
        <v>-61109</v>
      </c>
      <c r="K12" s="18">
        <f t="shared" si="3"/>
        <v>0</v>
      </c>
      <c r="L12" s="28">
        <f t="shared" si="4"/>
        <v>0</v>
      </c>
      <c r="M12" s="28">
        <v>0</v>
      </c>
      <c r="N12" s="28">
        <v>0</v>
      </c>
      <c r="O12" s="19" t="e">
        <f>G12/G63*100</f>
        <v>#DIV/0!</v>
      </c>
    </row>
    <row r="13" spans="1:15" s="19" customFormat="1" ht="31.5">
      <c r="A13" s="33" t="s">
        <v>98</v>
      </c>
      <c r="B13" s="34" t="s">
        <v>8</v>
      </c>
      <c r="C13" s="35">
        <v>15323358.24</v>
      </c>
      <c r="D13" s="35">
        <f t="shared" si="0"/>
        <v>-3054470.1500000004</v>
      </c>
      <c r="E13" s="35">
        <v>12268888.09</v>
      </c>
      <c r="F13" s="35">
        <v>3965278.5</v>
      </c>
      <c r="G13" s="35">
        <v>3767969.99</v>
      </c>
      <c r="H13" s="36">
        <f>G13/G57*100</f>
        <v>2.2587429386131648</v>
      </c>
      <c r="I13" s="35">
        <f t="shared" si="1"/>
        <v>-11555388.25</v>
      </c>
      <c r="J13" s="18">
        <f t="shared" si="2"/>
        <v>-8500918.1</v>
      </c>
      <c r="K13" s="18">
        <f t="shared" si="3"/>
        <v>-197308.50999999978</v>
      </c>
      <c r="L13" s="28">
        <f t="shared" si="4"/>
        <v>24.589714153938623</v>
      </c>
      <c r="M13" s="28">
        <f t="shared" si="5"/>
        <v>30.711584964827892</v>
      </c>
      <c r="N13" s="28">
        <f t="shared" si="6"/>
        <v>95.02409452450819</v>
      </c>
      <c r="O13" s="19">
        <f>G13/G57*100</f>
        <v>2.2587429386131648</v>
      </c>
    </row>
    <row r="14" spans="1:16" s="31" customFormat="1" ht="31.5">
      <c r="A14" s="49" t="s">
        <v>37</v>
      </c>
      <c r="B14" s="47" t="s">
        <v>38</v>
      </c>
      <c r="C14" s="40">
        <f>SUM(C6:C13)</f>
        <v>41167544.01</v>
      </c>
      <c r="D14" s="40">
        <f>SUM(D6:D13)</f>
        <v>-979186.1499999985</v>
      </c>
      <c r="E14" s="40">
        <f>SUM(E6:E13)</f>
        <v>40188357.86</v>
      </c>
      <c r="F14" s="40">
        <f>SUM(F6:F13)</f>
        <v>16478864.2</v>
      </c>
      <c r="G14" s="40">
        <f>SUM(G6:G13)</f>
        <v>16264467.59</v>
      </c>
      <c r="H14" s="45">
        <f>H6+H7+H8+H9+H10+H12+H13</f>
        <v>9.749878957824496</v>
      </c>
      <c r="I14" s="40">
        <f t="shared" si="1"/>
        <v>-24903076.419999998</v>
      </c>
      <c r="J14" s="29">
        <f t="shared" si="2"/>
        <v>-23923890.27</v>
      </c>
      <c r="K14" s="29">
        <f t="shared" si="3"/>
        <v>-214396.6099999994</v>
      </c>
      <c r="L14" s="28">
        <f t="shared" si="4"/>
        <v>39.507986160284915</v>
      </c>
      <c r="M14" s="28">
        <f t="shared" si="5"/>
        <v>40.47059510781414</v>
      </c>
      <c r="N14" s="28">
        <f t="shared" si="6"/>
        <v>98.69896002905347</v>
      </c>
      <c r="O14" s="19">
        <f>G14/G57*100</f>
        <v>9.749878957824496</v>
      </c>
      <c r="P14" s="55"/>
    </row>
    <row r="15" spans="1:15" s="19" customFormat="1" ht="63">
      <c r="A15" s="33" t="s">
        <v>126</v>
      </c>
      <c r="B15" s="34" t="s">
        <v>127</v>
      </c>
      <c r="C15" s="35">
        <v>1438461.84</v>
      </c>
      <c r="D15" s="35">
        <f>E15-C15</f>
        <v>0</v>
      </c>
      <c r="E15" s="35">
        <v>1438461.84</v>
      </c>
      <c r="F15" s="35">
        <v>653718.73</v>
      </c>
      <c r="G15" s="35">
        <v>653718.73</v>
      </c>
      <c r="H15" s="36">
        <f>G15/G57*100</f>
        <v>0.3918774749123376</v>
      </c>
      <c r="I15" s="35">
        <f t="shared" si="1"/>
        <v>-784743.1100000001</v>
      </c>
      <c r="J15" s="18">
        <f t="shared" si="2"/>
        <v>-784743.1100000001</v>
      </c>
      <c r="K15" s="18">
        <f t="shared" si="3"/>
        <v>0</v>
      </c>
      <c r="L15" s="28">
        <f t="shared" si="4"/>
        <v>45.44567758571892</v>
      </c>
      <c r="M15" s="28">
        <f t="shared" si="5"/>
        <v>45.44567758571892</v>
      </c>
      <c r="N15" s="28">
        <f t="shared" si="6"/>
        <v>100</v>
      </c>
      <c r="O15" s="19">
        <f>G15/G57*100</f>
        <v>0.3918774749123376</v>
      </c>
    </row>
    <row r="16" spans="1:15" s="19" customFormat="1" ht="56.25" customHeight="1" hidden="1">
      <c r="A16" s="33" t="s">
        <v>89</v>
      </c>
      <c r="B16" s="34" t="s">
        <v>62</v>
      </c>
      <c r="C16" s="35">
        <v>0</v>
      </c>
      <c r="D16" s="35">
        <f>E16-C16</f>
        <v>0</v>
      </c>
      <c r="E16" s="35">
        <v>0</v>
      </c>
      <c r="F16" s="35">
        <v>0</v>
      </c>
      <c r="G16" s="35">
        <v>0</v>
      </c>
      <c r="H16" s="36">
        <f>G16/G57*100</f>
        <v>0</v>
      </c>
      <c r="I16" s="35">
        <f t="shared" si="1"/>
        <v>0</v>
      </c>
      <c r="J16" s="18">
        <f t="shared" si="2"/>
        <v>0</v>
      </c>
      <c r="K16" s="18">
        <f t="shared" si="3"/>
        <v>0</v>
      </c>
      <c r="L16" s="28">
        <v>0</v>
      </c>
      <c r="M16" s="28" t="e">
        <f t="shared" si="5"/>
        <v>#DIV/0!</v>
      </c>
      <c r="N16" s="28" t="e">
        <f t="shared" si="6"/>
        <v>#DIV/0!</v>
      </c>
      <c r="O16" s="19">
        <f>G16/G57*100</f>
        <v>0</v>
      </c>
    </row>
    <row r="17" spans="1:15" s="31" customFormat="1" ht="47.25">
      <c r="A17" s="49" t="s">
        <v>41</v>
      </c>
      <c r="B17" s="47" t="s">
        <v>42</v>
      </c>
      <c r="C17" s="40">
        <f>C15+C16</f>
        <v>1438461.84</v>
      </c>
      <c r="D17" s="40">
        <f>D15+D16</f>
        <v>0</v>
      </c>
      <c r="E17" s="40">
        <f>E15+E16</f>
        <v>1438461.84</v>
      </c>
      <c r="F17" s="40">
        <f>F15+F16</f>
        <v>653718.73</v>
      </c>
      <c r="G17" s="40">
        <f>G15+G16</f>
        <v>653718.73</v>
      </c>
      <c r="H17" s="45">
        <f>G17/G57*100</f>
        <v>0.3918774749123376</v>
      </c>
      <c r="I17" s="35">
        <f t="shared" si="1"/>
        <v>-784743.1100000001</v>
      </c>
      <c r="J17" s="18">
        <f t="shared" si="2"/>
        <v>-784743.1100000001</v>
      </c>
      <c r="K17" s="18">
        <f t="shared" si="3"/>
        <v>0</v>
      </c>
      <c r="L17" s="28">
        <f t="shared" si="4"/>
        <v>45.44567758571892</v>
      </c>
      <c r="M17" s="28">
        <f t="shared" si="5"/>
        <v>45.44567758571892</v>
      </c>
      <c r="N17" s="28">
        <f t="shared" si="6"/>
        <v>100</v>
      </c>
      <c r="O17" s="19">
        <f>G17/G57*100</f>
        <v>0.3918774749123376</v>
      </c>
    </row>
    <row r="18" spans="1:15" s="19" customFormat="1" ht="31.5">
      <c r="A18" s="33" t="s">
        <v>10</v>
      </c>
      <c r="B18" s="34" t="s">
        <v>11</v>
      </c>
      <c r="C18" s="35">
        <v>2879300</v>
      </c>
      <c r="D18" s="35">
        <f>E18-C18</f>
        <v>53</v>
      </c>
      <c r="E18" s="35">
        <v>2879353</v>
      </c>
      <c r="F18" s="35">
        <v>3084.75</v>
      </c>
      <c r="G18" s="35">
        <v>497.06</v>
      </c>
      <c r="H18" s="36">
        <f>G18/G57*100</f>
        <v>0.0002979670135501954</v>
      </c>
      <c r="I18" s="35">
        <f t="shared" si="1"/>
        <v>-2878802.94</v>
      </c>
      <c r="J18" s="18">
        <f t="shared" si="2"/>
        <v>-2878855.94</v>
      </c>
      <c r="K18" s="18">
        <f t="shared" si="3"/>
        <v>-2587.69</v>
      </c>
      <c r="L18" s="28">
        <f t="shared" si="4"/>
        <v>0.01726322370020491</v>
      </c>
      <c r="M18" s="28">
        <f t="shared" si="5"/>
        <v>0.017262905937549165</v>
      </c>
      <c r="N18" s="28">
        <f t="shared" si="6"/>
        <v>16.11346138260799</v>
      </c>
      <c r="O18" s="19">
        <f>G18/G57*100</f>
        <v>0.0002979670135501954</v>
      </c>
    </row>
    <row r="19" spans="1:15" s="19" customFormat="1" ht="15.75">
      <c r="A19" s="33" t="s">
        <v>97</v>
      </c>
      <c r="B19" s="34" t="s">
        <v>114</v>
      </c>
      <c r="C19" s="35">
        <v>7937000</v>
      </c>
      <c r="D19" s="35">
        <f>E19-C19</f>
        <v>3641521</v>
      </c>
      <c r="E19" s="35">
        <v>11578521</v>
      </c>
      <c r="F19" s="35">
        <v>5589007.63</v>
      </c>
      <c r="G19" s="35">
        <v>5589007.63</v>
      </c>
      <c r="H19" s="36">
        <f>G19/G57*100</f>
        <v>3.350380059188741</v>
      </c>
      <c r="I19" s="35">
        <f t="shared" si="1"/>
        <v>-2347992.37</v>
      </c>
      <c r="J19" s="18">
        <f t="shared" si="2"/>
        <v>-5989513.37</v>
      </c>
      <c r="K19" s="18">
        <f t="shared" si="3"/>
        <v>0</v>
      </c>
      <c r="L19" s="28">
        <f t="shared" si="4"/>
        <v>70.41713027592289</v>
      </c>
      <c r="M19" s="28">
        <f t="shared" si="5"/>
        <v>48.27047970980058</v>
      </c>
      <c r="N19" s="28">
        <f t="shared" si="6"/>
        <v>100</v>
      </c>
      <c r="O19" s="19">
        <f>G19/G57*100</f>
        <v>3.350380059188741</v>
      </c>
    </row>
    <row r="20" spans="1:15" s="19" customFormat="1" ht="15.75">
      <c r="A20" s="33" t="s">
        <v>12</v>
      </c>
      <c r="B20" s="34" t="s">
        <v>13</v>
      </c>
      <c r="C20" s="35">
        <v>977000</v>
      </c>
      <c r="D20" s="35">
        <f>E20-C20</f>
        <v>130200</v>
      </c>
      <c r="E20" s="35">
        <v>1107200</v>
      </c>
      <c r="F20" s="35">
        <v>476280.56</v>
      </c>
      <c r="G20" s="35">
        <v>476280.56</v>
      </c>
      <c r="H20" s="36">
        <f>G20/G57*100</f>
        <v>0.2855105944457704</v>
      </c>
      <c r="I20" s="35">
        <f t="shared" si="1"/>
        <v>-500719.44</v>
      </c>
      <c r="J20" s="18">
        <f t="shared" si="2"/>
        <v>-630919.44</v>
      </c>
      <c r="K20" s="18">
        <f t="shared" si="3"/>
        <v>0</v>
      </c>
      <c r="L20" s="28">
        <f t="shared" si="4"/>
        <v>48.74928966223132</v>
      </c>
      <c r="M20" s="28">
        <f t="shared" si="5"/>
        <v>43.016669075144506</v>
      </c>
      <c r="N20" s="28">
        <f t="shared" si="6"/>
        <v>100</v>
      </c>
      <c r="O20" s="19">
        <f>G20/G57*100</f>
        <v>0.2855105944457704</v>
      </c>
    </row>
    <row r="21" spans="1:15" s="19" customFormat="1" ht="31.5">
      <c r="A21" s="33" t="s">
        <v>90</v>
      </c>
      <c r="B21" s="34" t="s">
        <v>124</v>
      </c>
      <c r="C21" s="35">
        <v>11738316.44</v>
      </c>
      <c r="D21" s="35">
        <f>E21-C21</f>
        <v>17038804.310000002</v>
      </c>
      <c r="E21" s="35">
        <v>28777120.75</v>
      </c>
      <c r="F21" s="35">
        <v>4428329.74</v>
      </c>
      <c r="G21" s="35">
        <v>4428329.74</v>
      </c>
      <c r="H21" s="36">
        <f>G21/G57*100</f>
        <v>2.6546014317050526</v>
      </c>
      <c r="I21" s="35">
        <f t="shared" si="1"/>
        <v>-7309986.699999999</v>
      </c>
      <c r="J21" s="18">
        <f t="shared" si="2"/>
        <v>-24348791.009999998</v>
      </c>
      <c r="K21" s="18">
        <f t="shared" si="3"/>
        <v>0</v>
      </c>
      <c r="L21" s="28">
        <f t="shared" si="4"/>
        <v>37.72542478842904</v>
      </c>
      <c r="M21" s="28">
        <f t="shared" si="5"/>
        <v>15.38836973466152</v>
      </c>
      <c r="N21" s="28">
        <f t="shared" si="6"/>
        <v>100</v>
      </c>
      <c r="O21" s="19">
        <f>G21/G57*100</f>
        <v>2.6546014317050526</v>
      </c>
    </row>
    <row r="22" spans="1:15" s="19" customFormat="1" ht="31.5">
      <c r="A22" s="33" t="s">
        <v>91</v>
      </c>
      <c r="B22" s="34" t="s">
        <v>14</v>
      </c>
      <c r="C22" s="35">
        <v>572309</v>
      </c>
      <c r="D22" s="35">
        <f>E22-C22</f>
        <v>-69309</v>
      </c>
      <c r="E22" s="35">
        <v>503000</v>
      </c>
      <c r="F22" s="35">
        <v>0</v>
      </c>
      <c r="G22" s="35">
        <v>0</v>
      </c>
      <c r="H22" s="36">
        <f>G22/G57*100</f>
        <v>0</v>
      </c>
      <c r="I22" s="35">
        <f t="shared" si="1"/>
        <v>-572309</v>
      </c>
      <c r="J22" s="18">
        <f t="shared" si="2"/>
        <v>-503000</v>
      </c>
      <c r="K22" s="18">
        <f t="shared" si="3"/>
        <v>0</v>
      </c>
      <c r="L22" s="28">
        <f t="shared" si="4"/>
        <v>0</v>
      </c>
      <c r="M22" s="28">
        <f t="shared" si="5"/>
        <v>0</v>
      </c>
      <c r="N22" s="28">
        <v>0</v>
      </c>
      <c r="O22" s="19">
        <f>G22/G57*100</f>
        <v>0</v>
      </c>
    </row>
    <row r="23" spans="1:15" s="31" customFormat="1" ht="15.75">
      <c r="A23" s="49" t="s">
        <v>43</v>
      </c>
      <c r="B23" s="47" t="s">
        <v>44</v>
      </c>
      <c r="C23" s="40">
        <f>SUM(C18:C22)</f>
        <v>24103925.439999998</v>
      </c>
      <c r="D23" s="40">
        <f>SUM(D18:D22)</f>
        <v>20741269.310000002</v>
      </c>
      <c r="E23" s="40">
        <f>SUM(E18:E22)</f>
        <v>44845194.75</v>
      </c>
      <c r="F23" s="40">
        <f>SUM(F18:F22)</f>
        <v>10496702.68</v>
      </c>
      <c r="G23" s="40">
        <f>SUM(G18:G22)</f>
        <v>10494114.989999998</v>
      </c>
      <c r="H23" s="45">
        <f>H18+H19+H20+H21+H22</f>
        <v>6.290790052353114</v>
      </c>
      <c r="I23" s="40">
        <f t="shared" si="1"/>
        <v>-13609810.45</v>
      </c>
      <c r="J23" s="29">
        <f t="shared" si="2"/>
        <v>-34351079.760000005</v>
      </c>
      <c r="K23" s="29">
        <f t="shared" si="3"/>
        <v>-2587.690000001341</v>
      </c>
      <c r="L23" s="30">
        <f t="shared" si="4"/>
        <v>43.53695424474396</v>
      </c>
      <c r="M23" s="30">
        <f t="shared" si="5"/>
        <v>23.400756867044265</v>
      </c>
      <c r="N23" s="30">
        <f t="shared" si="6"/>
        <v>99.97534759172582</v>
      </c>
      <c r="O23" s="19">
        <f>G23/G57*100</f>
        <v>6.290790052353112</v>
      </c>
    </row>
    <row r="24" spans="1:15" s="19" customFormat="1" ht="15.75">
      <c r="A24" s="33" t="s">
        <v>15</v>
      </c>
      <c r="B24" s="34" t="s">
        <v>16</v>
      </c>
      <c r="C24" s="35">
        <v>90072</v>
      </c>
      <c r="D24" s="35">
        <f>E24-C24</f>
        <v>24940.190000000002</v>
      </c>
      <c r="E24" s="35">
        <v>115012.19</v>
      </c>
      <c r="F24" s="35">
        <v>51990</v>
      </c>
      <c r="G24" s="35">
        <v>51990</v>
      </c>
      <c r="H24" s="36">
        <f>G24/G57*100</f>
        <v>0.03116586535724995</v>
      </c>
      <c r="I24" s="35">
        <f t="shared" si="1"/>
        <v>-38082</v>
      </c>
      <c r="J24" s="18">
        <f t="shared" si="2"/>
        <v>-63022.19</v>
      </c>
      <c r="K24" s="18">
        <f t="shared" si="3"/>
        <v>0</v>
      </c>
      <c r="L24" s="28">
        <f t="shared" si="4"/>
        <v>57.72049027444711</v>
      </c>
      <c r="M24" s="28">
        <f t="shared" si="5"/>
        <v>45.20390403834585</v>
      </c>
      <c r="N24" s="28">
        <f t="shared" si="6"/>
        <v>100</v>
      </c>
      <c r="O24" s="19">
        <f>G24/G57*100</f>
        <v>0.03116586535724995</v>
      </c>
    </row>
    <row r="25" spans="1:15" s="19" customFormat="1" ht="15.75">
      <c r="A25" s="33" t="s">
        <v>17</v>
      </c>
      <c r="B25" s="34" t="s">
        <v>18</v>
      </c>
      <c r="C25" s="35">
        <v>2178207.62</v>
      </c>
      <c r="D25" s="35">
        <f>E25-C25</f>
        <v>9212556.14</v>
      </c>
      <c r="E25" s="35">
        <v>11390763.76</v>
      </c>
      <c r="F25" s="35">
        <v>560029.14</v>
      </c>
      <c r="G25" s="35">
        <v>560029.14</v>
      </c>
      <c r="H25" s="36">
        <f>G25/G57*100</f>
        <v>0.3357144214921423</v>
      </c>
      <c r="I25" s="35">
        <f t="shared" si="1"/>
        <v>-1618178.48</v>
      </c>
      <c r="J25" s="18">
        <f t="shared" si="2"/>
        <v>-10830734.62</v>
      </c>
      <c r="K25" s="18">
        <f t="shared" si="3"/>
        <v>0</v>
      </c>
      <c r="L25" s="28">
        <f t="shared" si="4"/>
        <v>25.71054911652545</v>
      </c>
      <c r="M25" s="28">
        <f t="shared" si="5"/>
        <v>4.9165196627693035</v>
      </c>
      <c r="N25" s="28">
        <f t="shared" si="6"/>
        <v>100</v>
      </c>
      <c r="O25" s="19">
        <f>G25/G57*100</f>
        <v>0.3357144214921423</v>
      </c>
    </row>
    <row r="26" spans="1:15" s="19" customFormat="1" ht="15.75">
      <c r="A26" s="33" t="s">
        <v>82</v>
      </c>
      <c r="B26" s="34" t="s">
        <v>83</v>
      </c>
      <c r="C26" s="35">
        <v>519168</v>
      </c>
      <c r="D26" s="35">
        <f>E26-C26</f>
        <v>6139189.82</v>
      </c>
      <c r="E26" s="35">
        <v>6658357.82</v>
      </c>
      <c r="F26" s="35">
        <v>0</v>
      </c>
      <c r="G26" s="35">
        <v>0</v>
      </c>
      <c r="H26" s="36">
        <f>G26/G57*100</f>
        <v>0</v>
      </c>
      <c r="I26" s="35">
        <f t="shared" si="1"/>
        <v>-519168</v>
      </c>
      <c r="J26" s="18">
        <f t="shared" si="2"/>
        <v>-6658357.82</v>
      </c>
      <c r="K26" s="18">
        <f t="shared" si="3"/>
        <v>0</v>
      </c>
      <c r="L26" s="28">
        <f t="shared" si="4"/>
        <v>0</v>
      </c>
      <c r="M26" s="28">
        <f t="shared" si="5"/>
        <v>0</v>
      </c>
      <c r="N26" s="28">
        <v>0</v>
      </c>
      <c r="O26" s="19">
        <f>G26/G57*100</f>
        <v>0</v>
      </c>
    </row>
    <row r="27" spans="1:15" s="31" customFormat="1" ht="31.5">
      <c r="A27" s="49" t="s">
        <v>45</v>
      </c>
      <c r="B27" s="47" t="s">
        <v>46</v>
      </c>
      <c r="C27" s="40">
        <f>SUM(C24:C26)</f>
        <v>2787447.62</v>
      </c>
      <c r="D27" s="40">
        <f>SUM(D24:D26)</f>
        <v>15376686.15</v>
      </c>
      <c r="E27" s="40">
        <f>SUM(E24:E26)</f>
        <v>18164133.77</v>
      </c>
      <c r="F27" s="40">
        <f>SUM(F24:F26)</f>
        <v>612019.14</v>
      </c>
      <c r="G27" s="40">
        <f>SUM(G24:G26)</f>
        <v>612019.14</v>
      </c>
      <c r="H27" s="45">
        <f>H24+H25+H26</f>
        <v>0.3668802868493923</v>
      </c>
      <c r="I27" s="40">
        <f t="shared" si="1"/>
        <v>-2175428.48</v>
      </c>
      <c r="J27" s="29">
        <f t="shared" si="2"/>
        <v>-17552114.63</v>
      </c>
      <c r="K27" s="29">
        <f t="shared" si="3"/>
        <v>0</v>
      </c>
      <c r="L27" s="30">
        <f t="shared" si="4"/>
        <v>21.95625616814281</v>
      </c>
      <c r="M27" s="30">
        <f t="shared" si="5"/>
        <v>3.3693824750994446</v>
      </c>
      <c r="N27" s="30">
        <f t="shared" si="6"/>
        <v>100</v>
      </c>
      <c r="O27" s="19">
        <f>G27/G57*100</f>
        <v>0.36688028684939233</v>
      </c>
    </row>
    <row r="28" spans="1:15" s="19" customFormat="1" ht="47.25" hidden="1">
      <c r="A28" s="33" t="s">
        <v>95</v>
      </c>
      <c r="B28" s="34" t="s">
        <v>96</v>
      </c>
      <c r="C28" s="35">
        <v>0</v>
      </c>
      <c r="D28" s="35">
        <f>E28-C28</f>
        <v>0</v>
      </c>
      <c r="E28" s="35">
        <v>0</v>
      </c>
      <c r="F28" s="35">
        <v>0</v>
      </c>
      <c r="G28" s="35">
        <v>0</v>
      </c>
      <c r="H28" s="36" t="e">
        <f>G28/G55*100</f>
        <v>#DIV/0!</v>
      </c>
      <c r="I28" s="35">
        <f t="shared" si="1"/>
        <v>0</v>
      </c>
      <c r="J28" s="18">
        <f t="shared" si="2"/>
        <v>0</v>
      </c>
      <c r="K28" s="18">
        <f t="shared" si="3"/>
        <v>0</v>
      </c>
      <c r="L28" s="28" t="e">
        <f t="shared" si="4"/>
        <v>#DIV/0!</v>
      </c>
      <c r="M28" s="28" t="e">
        <f t="shared" si="5"/>
        <v>#DIV/0!</v>
      </c>
      <c r="N28" s="28" t="e">
        <f t="shared" si="6"/>
        <v>#DIV/0!</v>
      </c>
      <c r="O28" s="19" t="e">
        <f>G28/G79*100</f>
        <v>#DIV/0!</v>
      </c>
    </row>
    <row r="29" spans="1:15" s="31" customFormat="1" ht="15.75" hidden="1">
      <c r="A29" s="49" t="s">
        <v>47</v>
      </c>
      <c r="B29" s="47" t="s">
        <v>48</v>
      </c>
      <c r="C29" s="40">
        <v>0</v>
      </c>
      <c r="D29" s="40">
        <f>D28</f>
        <v>0</v>
      </c>
      <c r="E29" s="40">
        <v>0</v>
      </c>
      <c r="F29" s="40">
        <f>F28</f>
        <v>0</v>
      </c>
      <c r="G29" s="40">
        <f>G28</f>
        <v>0</v>
      </c>
      <c r="H29" s="36">
        <f>G29/G56*100</f>
        <v>0</v>
      </c>
      <c r="I29" s="40">
        <f t="shared" si="1"/>
        <v>0</v>
      </c>
      <c r="J29" s="29">
        <f t="shared" si="2"/>
        <v>0</v>
      </c>
      <c r="K29" s="29">
        <f t="shared" si="3"/>
        <v>0</v>
      </c>
      <c r="L29" s="30" t="e">
        <f t="shared" si="4"/>
        <v>#DIV/0!</v>
      </c>
      <c r="M29" s="30" t="e">
        <f t="shared" si="5"/>
        <v>#DIV/0!</v>
      </c>
      <c r="N29" s="30" t="e">
        <f t="shared" si="6"/>
        <v>#DIV/0!</v>
      </c>
      <c r="O29" s="19" t="e">
        <f>G29/G80*100</f>
        <v>#DIV/0!</v>
      </c>
    </row>
    <row r="30" spans="1:15" s="19" customFormat="1" ht="15.75">
      <c r="A30" s="33" t="s">
        <v>19</v>
      </c>
      <c r="B30" s="34" t="s">
        <v>20</v>
      </c>
      <c r="C30" s="35">
        <v>51120817.7</v>
      </c>
      <c r="D30" s="35">
        <f>E30-C30</f>
        <v>6055229.709999993</v>
      </c>
      <c r="E30" s="35">
        <v>57176047.41</v>
      </c>
      <c r="F30" s="35">
        <v>26918448.32</v>
      </c>
      <c r="G30" s="35">
        <v>26427699.91</v>
      </c>
      <c r="H30" s="36">
        <f>G30/G57*100</f>
        <v>15.842318466952618</v>
      </c>
      <c r="I30" s="35">
        <f t="shared" si="1"/>
        <v>-24693117.790000003</v>
      </c>
      <c r="J30" s="18">
        <f t="shared" si="2"/>
        <v>-30748347.499999996</v>
      </c>
      <c r="K30" s="18">
        <f t="shared" si="3"/>
        <v>-490748.41000000015</v>
      </c>
      <c r="L30" s="28">
        <f t="shared" si="4"/>
        <v>51.696551618343925</v>
      </c>
      <c r="M30" s="28">
        <f t="shared" si="5"/>
        <v>46.221627949360204</v>
      </c>
      <c r="N30" s="28">
        <f t="shared" si="6"/>
        <v>98.17690676607322</v>
      </c>
      <c r="O30" s="19">
        <f>G30/G57*100</f>
        <v>15.842318466952618</v>
      </c>
    </row>
    <row r="31" spans="1:15" s="19" customFormat="1" ht="15.75">
      <c r="A31" s="33" t="s">
        <v>21</v>
      </c>
      <c r="B31" s="34" t="s">
        <v>22</v>
      </c>
      <c r="C31" s="35">
        <v>108657629.92</v>
      </c>
      <c r="D31" s="35">
        <f>E31-C31</f>
        <v>12411937.349999994</v>
      </c>
      <c r="E31" s="35">
        <v>121069567.27</v>
      </c>
      <c r="F31" s="35">
        <v>65429209.79</v>
      </c>
      <c r="G31" s="35">
        <v>63996929.74</v>
      </c>
      <c r="H31" s="36">
        <f>G31/G57*100</f>
        <v>38.36352559250288</v>
      </c>
      <c r="I31" s="35">
        <f t="shared" si="1"/>
        <v>-44660700.18</v>
      </c>
      <c r="J31" s="18">
        <f t="shared" si="2"/>
        <v>-57072637.529999994</v>
      </c>
      <c r="K31" s="18">
        <f t="shared" si="3"/>
        <v>-1432280.049999997</v>
      </c>
      <c r="L31" s="28">
        <f t="shared" si="4"/>
        <v>58.89777808251314</v>
      </c>
      <c r="M31" s="28">
        <f t="shared" si="5"/>
        <v>52.85963366605498</v>
      </c>
      <c r="N31" s="28">
        <f t="shared" si="6"/>
        <v>97.8109470455214</v>
      </c>
      <c r="O31" s="19">
        <f>G31/G57*100</f>
        <v>38.36352559250288</v>
      </c>
    </row>
    <row r="32" spans="1:15" s="19" customFormat="1" ht="30.75" customHeight="1">
      <c r="A32" s="33" t="s">
        <v>128</v>
      </c>
      <c r="B32" s="34" t="s">
        <v>129</v>
      </c>
      <c r="C32" s="35">
        <v>12530865.96</v>
      </c>
      <c r="D32" s="35">
        <f>E32-C32</f>
        <v>-2504929</v>
      </c>
      <c r="E32" s="35">
        <v>10025936.96</v>
      </c>
      <c r="F32" s="35">
        <v>6264008.33</v>
      </c>
      <c r="G32" s="35">
        <v>6264008.33</v>
      </c>
      <c r="H32" s="36">
        <f>G32/G57*100</f>
        <v>3.7550151992589362</v>
      </c>
      <c r="I32" s="35">
        <f t="shared" si="1"/>
        <v>-6266857.630000001</v>
      </c>
      <c r="J32" s="18">
        <f t="shared" si="2"/>
        <v>-3761928.630000001</v>
      </c>
      <c r="K32" s="18">
        <f t="shared" si="3"/>
        <v>0</v>
      </c>
      <c r="L32" s="28">
        <f t="shared" si="4"/>
        <v>49.98863087352025</v>
      </c>
      <c r="M32" s="28">
        <f t="shared" si="5"/>
        <v>62.478034272419755</v>
      </c>
      <c r="N32" s="28">
        <f t="shared" si="6"/>
        <v>100</v>
      </c>
      <c r="O32" s="19" t="e">
        <f>G32/G83*100</f>
        <v>#DIV/0!</v>
      </c>
    </row>
    <row r="33" spans="1:15" s="19" customFormat="1" ht="31.5">
      <c r="A33" s="33" t="s">
        <v>23</v>
      </c>
      <c r="B33" s="34" t="s">
        <v>24</v>
      </c>
      <c r="C33" s="35">
        <v>2735500</v>
      </c>
      <c r="D33" s="35">
        <f>E33-C33</f>
        <v>0</v>
      </c>
      <c r="E33" s="35">
        <v>2735500</v>
      </c>
      <c r="F33" s="35">
        <v>931506.76</v>
      </c>
      <c r="G33" s="35">
        <v>889036.36</v>
      </c>
      <c r="H33" s="36">
        <f>G33/G57*100</f>
        <v>0.5329407096260741</v>
      </c>
      <c r="I33" s="35">
        <f t="shared" si="1"/>
        <v>-1846463.6400000001</v>
      </c>
      <c r="J33" s="18">
        <f t="shared" si="2"/>
        <v>-1846463.6400000001</v>
      </c>
      <c r="K33" s="18">
        <f t="shared" si="3"/>
        <v>-42470.40000000002</v>
      </c>
      <c r="L33" s="28">
        <f t="shared" si="4"/>
        <v>32.49995832571742</v>
      </c>
      <c r="M33" s="28">
        <f t="shared" si="5"/>
        <v>32.49995832571742</v>
      </c>
      <c r="N33" s="28">
        <f t="shared" si="6"/>
        <v>95.44067720990023</v>
      </c>
      <c r="O33" s="19">
        <f>G33/G57*100</f>
        <v>0.5329407096260741</v>
      </c>
    </row>
    <row r="34" spans="1:15" s="19" customFormat="1" ht="31.5">
      <c r="A34" s="33" t="s">
        <v>25</v>
      </c>
      <c r="B34" s="34" t="s">
        <v>26</v>
      </c>
      <c r="C34" s="35">
        <v>8606314.28</v>
      </c>
      <c r="D34" s="35">
        <f>E34-C34</f>
        <v>473083.0700000003</v>
      </c>
      <c r="E34" s="35">
        <v>9079397.35</v>
      </c>
      <c r="F34" s="35">
        <v>4190051.2</v>
      </c>
      <c r="G34" s="35">
        <v>4190051.2</v>
      </c>
      <c r="H34" s="36">
        <f>G34/G57*100</f>
        <v>2.511763253302242</v>
      </c>
      <c r="I34" s="35">
        <f t="shared" si="1"/>
        <v>-4416263.079999999</v>
      </c>
      <c r="J34" s="18">
        <f t="shared" si="2"/>
        <v>-4889346.149999999</v>
      </c>
      <c r="K34" s="18">
        <f t="shared" si="3"/>
        <v>0</v>
      </c>
      <c r="L34" s="28">
        <f t="shared" si="4"/>
        <v>48.68577957624853</v>
      </c>
      <c r="M34" s="28">
        <f t="shared" si="5"/>
        <v>46.14900128806457</v>
      </c>
      <c r="N34" s="28">
        <f t="shared" si="6"/>
        <v>100</v>
      </c>
      <c r="O34" s="19">
        <f>G34/G57*100</f>
        <v>2.511763253302242</v>
      </c>
    </row>
    <row r="35" spans="1:15" s="31" customFormat="1" ht="15.75">
      <c r="A35" s="49" t="s">
        <v>49</v>
      </c>
      <c r="B35" s="47" t="s">
        <v>50</v>
      </c>
      <c r="C35" s="40">
        <f>SUM(C30:C34)</f>
        <v>183651127.86</v>
      </c>
      <c r="D35" s="40">
        <f>SUM(D30:D34)</f>
        <v>16435321.129999988</v>
      </c>
      <c r="E35" s="40">
        <f>SUM(E30:E34)</f>
        <v>200086448.99</v>
      </c>
      <c r="F35" s="40">
        <f>SUM(F30:F34)</f>
        <v>103733224.4</v>
      </c>
      <c r="G35" s="40">
        <f>SUM(G30:G34)</f>
        <v>101767725.54</v>
      </c>
      <c r="H35" s="45">
        <f>H30+H31+H32+H33+H34</f>
        <v>61.00556322164275</v>
      </c>
      <c r="I35" s="40">
        <f t="shared" si="1"/>
        <v>-81883402.32000001</v>
      </c>
      <c r="J35" s="29">
        <f t="shared" si="2"/>
        <v>-98318723.45</v>
      </c>
      <c r="K35" s="29">
        <f t="shared" si="3"/>
        <v>-1965498.8599999994</v>
      </c>
      <c r="L35" s="30">
        <f t="shared" si="4"/>
        <v>55.413613151115</v>
      </c>
      <c r="M35" s="30">
        <f t="shared" si="5"/>
        <v>50.86187798009559</v>
      </c>
      <c r="N35" s="30">
        <f t="shared" si="6"/>
        <v>98.10523689843001</v>
      </c>
      <c r="O35" s="19">
        <f>G35/G57*100</f>
        <v>61.00556322164275</v>
      </c>
    </row>
    <row r="36" spans="1:15" s="19" customFormat="1" ht="15.75">
      <c r="A36" s="33" t="s">
        <v>27</v>
      </c>
      <c r="B36" s="34" t="s">
        <v>28</v>
      </c>
      <c r="C36" s="35">
        <v>10695900</v>
      </c>
      <c r="D36" s="35">
        <f>E36-C36</f>
        <v>603000</v>
      </c>
      <c r="E36" s="35">
        <v>11298900</v>
      </c>
      <c r="F36" s="35">
        <v>4807603.44</v>
      </c>
      <c r="G36" s="35">
        <v>4707603.44</v>
      </c>
      <c r="H36" s="36">
        <f>G36/G57*100</f>
        <v>2.822014521376547</v>
      </c>
      <c r="I36" s="35">
        <f t="shared" si="1"/>
        <v>-5988296.56</v>
      </c>
      <c r="J36" s="18">
        <f t="shared" si="2"/>
        <v>-6591296.56</v>
      </c>
      <c r="K36" s="18">
        <f t="shared" si="3"/>
        <v>-100000</v>
      </c>
      <c r="L36" s="28">
        <f t="shared" si="4"/>
        <v>44.01315868697352</v>
      </c>
      <c r="M36" s="28">
        <f t="shared" si="5"/>
        <v>41.66426324686474</v>
      </c>
      <c r="N36" s="28">
        <f t="shared" si="6"/>
        <v>97.9199615515709</v>
      </c>
      <c r="O36" s="19">
        <f>G36/G57*100</f>
        <v>2.822014521376547</v>
      </c>
    </row>
    <row r="37" spans="1:15" s="19" customFormat="1" ht="47.25">
      <c r="A37" s="33" t="s">
        <v>99</v>
      </c>
      <c r="B37" s="34" t="s">
        <v>29</v>
      </c>
      <c r="C37" s="35">
        <v>7412259.67</v>
      </c>
      <c r="D37" s="35">
        <f>E37-C37</f>
        <v>1138984</v>
      </c>
      <c r="E37" s="35">
        <v>8551243.67</v>
      </c>
      <c r="F37" s="35">
        <v>4111880.3</v>
      </c>
      <c r="G37" s="35">
        <v>3179778.2</v>
      </c>
      <c r="H37" s="36">
        <f>G37/G57*100</f>
        <v>1.9061461674767954</v>
      </c>
      <c r="I37" s="35">
        <f t="shared" si="1"/>
        <v>-4232481.47</v>
      </c>
      <c r="J37" s="18">
        <f t="shared" si="2"/>
        <v>-5371465.47</v>
      </c>
      <c r="K37" s="18">
        <f t="shared" si="3"/>
        <v>-932102.0999999996</v>
      </c>
      <c r="L37" s="28">
        <f t="shared" si="4"/>
        <v>42.898904538782844</v>
      </c>
      <c r="M37" s="28">
        <f t="shared" si="5"/>
        <v>37.184979433523736</v>
      </c>
      <c r="N37" s="28">
        <f t="shared" si="6"/>
        <v>77.33148749490593</v>
      </c>
      <c r="O37" s="19">
        <f>G37/G57*100</f>
        <v>1.9061461674767954</v>
      </c>
    </row>
    <row r="38" spans="1:15" s="31" customFormat="1" ht="15.75">
      <c r="A38" s="49" t="s">
        <v>51</v>
      </c>
      <c r="B38" s="47" t="s">
        <v>28</v>
      </c>
      <c r="C38" s="40">
        <f>SUM(C36:C37)</f>
        <v>18108159.67</v>
      </c>
      <c r="D38" s="40">
        <f>SUM(D36:D37)</f>
        <v>1741984</v>
      </c>
      <c r="E38" s="40">
        <f>SUM(E36:E37)</f>
        <v>19850143.67</v>
      </c>
      <c r="F38" s="40">
        <f>SUM(F36:F37)</f>
        <v>8919483.74</v>
      </c>
      <c r="G38" s="40">
        <f>SUM(G36:G37)</f>
        <v>7887381.640000001</v>
      </c>
      <c r="H38" s="45">
        <f>H36+H37</f>
        <v>4.728160688853342</v>
      </c>
      <c r="I38" s="40">
        <f t="shared" si="1"/>
        <v>-10220778.030000001</v>
      </c>
      <c r="J38" s="29">
        <f t="shared" si="2"/>
        <v>-11962762.030000001</v>
      </c>
      <c r="K38" s="29">
        <f t="shared" si="3"/>
        <v>-1032102.0999999996</v>
      </c>
      <c r="L38" s="30">
        <f t="shared" si="4"/>
        <v>43.55705816459702</v>
      </c>
      <c r="M38" s="30">
        <f t="shared" si="5"/>
        <v>39.73463251009306</v>
      </c>
      <c r="N38" s="30">
        <f t="shared" si="6"/>
        <v>88.42867894504397</v>
      </c>
      <c r="O38" s="19">
        <f>G38/G57*100</f>
        <v>4.728160688853342</v>
      </c>
    </row>
    <row r="39" spans="1:15" s="19" customFormat="1" ht="31.5" hidden="1">
      <c r="A39" s="33" t="s">
        <v>30</v>
      </c>
      <c r="B39" s="34" t="s">
        <v>121</v>
      </c>
      <c r="C39" s="35">
        <v>0</v>
      </c>
      <c r="D39" s="35">
        <f>E39-C39</f>
        <v>0</v>
      </c>
      <c r="E39" s="35">
        <v>0</v>
      </c>
      <c r="F39" s="35">
        <v>0</v>
      </c>
      <c r="G39" s="35">
        <v>0</v>
      </c>
      <c r="H39" s="36">
        <f>G39/G57*100</f>
        <v>0</v>
      </c>
      <c r="I39" s="35">
        <f t="shared" si="1"/>
        <v>0</v>
      </c>
      <c r="J39" s="18">
        <f t="shared" si="2"/>
        <v>0</v>
      </c>
      <c r="K39" s="18">
        <f t="shared" si="3"/>
        <v>0</v>
      </c>
      <c r="L39" s="30" t="e">
        <f t="shared" si="4"/>
        <v>#DIV/0!</v>
      </c>
      <c r="M39" s="28">
        <v>0</v>
      </c>
      <c r="N39" s="30" t="e">
        <f t="shared" si="6"/>
        <v>#DIV/0!</v>
      </c>
      <c r="O39" s="19" t="e">
        <f>G39/G90*100</f>
        <v>#DIV/0!</v>
      </c>
    </row>
    <row r="40" spans="1:14" s="19" customFormat="1" ht="15.75">
      <c r="A40" s="33" t="s">
        <v>141</v>
      </c>
      <c r="B40" s="34" t="s">
        <v>142</v>
      </c>
      <c r="C40" s="35">
        <v>0</v>
      </c>
      <c r="D40" s="35">
        <f>E40-C40</f>
        <v>665853</v>
      </c>
      <c r="E40" s="35">
        <v>665853</v>
      </c>
      <c r="F40" s="35">
        <v>665853</v>
      </c>
      <c r="G40" s="35">
        <v>23550</v>
      </c>
      <c r="H40" s="36">
        <f>G40/G57*100</f>
        <v>0.014117255802331917</v>
      </c>
      <c r="I40" s="35">
        <f t="shared" si="1"/>
        <v>23550</v>
      </c>
      <c r="J40" s="18">
        <f t="shared" si="2"/>
        <v>-642303</v>
      </c>
      <c r="K40" s="18">
        <f t="shared" si="3"/>
        <v>-642303</v>
      </c>
      <c r="L40" s="28">
        <v>0</v>
      </c>
      <c r="M40" s="28">
        <f t="shared" si="5"/>
        <v>3.536816684763754</v>
      </c>
      <c r="N40" s="30">
        <f t="shared" si="6"/>
        <v>3.536816684763754</v>
      </c>
    </row>
    <row r="41" spans="1:15" s="19" customFormat="1" ht="31.5" hidden="1">
      <c r="A41" s="33" t="s">
        <v>130</v>
      </c>
      <c r="B41" s="34" t="s">
        <v>131</v>
      </c>
      <c r="C41" s="35">
        <v>0</v>
      </c>
      <c r="D41" s="35">
        <f>E41-C41</f>
        <v>0</v>
      </c>
      <c r="E41" s="35">
        <v>0</v>
      </c>
      <c r="F41" s="35">
        <v>0</v>
      </c>
      <c r="G41" s="35">
        <v>0</v>
      </c>
      <c r="H41" s="36">
        <f>G41/G57*100</f>
        <v>0</v>
      </c>
      <c r="I41" s="35">
        <f t="shared" si="1"/>
        <v>0</v>
      </c>
      <c r="J41" s="18">
        <f t="shared" si="2"/>
        <v>0</v>
      </c>
      <c r="K41" s="18">
        <f t="shared" si="3"/>
        <v>0</v>
      </c>
      <c r="L41" s="30" t="e">
        <f t="shared" si="4"/>
        <v>#DIV/0!</v>
      </c>
      <c r="M41" s="28">
        <v>0</v>
      </c>
      <c r="N41" s="30" t="e">
        <f t="shared" si="6"/>
        <v>#DIV/0!</v>
      </c>
      <c r="O41" s="19" t="e">
        <f>G41/G91*100</f>
        <v>#DIV/0!</v>
      </c>
    </row>
    <row r="42" spans="1:15" s="31" customFormat="1" ht="15.75">
      <c r="A42" s="49" t="s">
        <v>52</v>
      </c>
      <c r="B42" s="47" t="s">
        <v>31</v>
      </c>
      <c r="C42" s="40">
        <v>0</v>
      </c>
      <c r="D42" s="40">
        <f>SUM(D39:D41)</f>
        <v>665853</v>
      </c>
      <c r="E42" s="40">
        <f>SUM(E39:E41)</f>
        <v>665853</v>
      </c>
      <c r="F42" s="40">
        <f>SUM(F39:F41)</f>
        <v>665853</v>
      </c>
      <c r="G42" s="40">
        <f>SUM(G39:G41)</f>
        <v>23550</v>
      </c>
      <c r="H42" s="45">
        <f>G42/G57*100</f>
        <v>0.014117255802331917</v>
      </c>
      <c r="I42" s="40">
        <f t="shared" si="1"/>
        <v>23550</v>
      </c>
      <c r="J42" s="29">
        <f t="shared" si="2"/>
        <v>-642303</v>
      </c>
      <c r="K42" s="29">
        <f t="shared" si="3"/>
        <v>-642303</v>
      </c>
      <c r="L42" s="30">
        <v>0</v>
      </c>
      <c r="M42" s="30">
        <f t="shared" si="5"/>
        <v>3.536816684763754</v>
      </c>
      <c r="N42" s="30">
        <f t="shared" si="6"/>
        <v>3.536816684763754</v>
      </c>
      <c r="O42" s="19" t="e">
        <f>G42/G92*100</f>
        <v>#DIV/0!</v>
      </c>
    </row>
    <row r="43" spans="1:15" s="19" customFormat="1" ht="15.75">
      <c r="A43" s="33" t="s">
        <v>32</v>
      </c>
      <c r="B43" s="34" t="s">
        <v>33</v>
      </c>
      <c r="C43" s="35">
        <v>1527100</v>
      </c>
      <c r="D43" s="35">
        <f>E43-C43</f>
        <v>0</v>
      </c>
      <c r="E43" s="35">
        <v>1527100</v>
      </c>
      <c r="F43" s="35">
        <v>786736.87</v>
      </c>
      <c r="G43" s="35">
        <v>786736.87</v>
      </c>
      <c r="H43" s="36">
        <f>G43/G57*100</f>
        <v>0.4716163754953694</v>
      </c>
      <c r="I43" s="35">
        <f>G43-C43</f>
        <v>-740363.13</v>
      </c>
      <c r="J43" s="18">
        <f t="shared" si="2"/>
        <v>-740363.13</v>
      </c>
      <c r="K43" s="18">
        <f t="shared" si="3"/>
        <v>0</v>
      </c>
      <c r="L43" s="28">
        <f t="shared" si="4"/>
        <v>51.5183596359112</v>
      </c>
      <c r="M43" s="28">
        <f t="shared" si="5"/>
        <v>51.5183596359112</v>
      </c>
      <c r="N43" s="28">
        <f t="shared" si="6"/>
        <v>100</v>
      </c>
      <c r="O43" s="19">
        <f>G43/G57*100</f>
        <v>0.4716163754953694</v>
      </c>
    </row>
    <row r="44" spans="1:15" s="19" customFormat="1" ht="31.5">
      <c r="A44" s="33" t="s">
        <v>34</v>
      </c>
      <c r="B44" s="34" t="s">
        <v>35</v>
      </c>
      <c r="C44" s="35">
        <v>15843300</v>
      </c>
      <c r="D44" s="35">
        <f>E44-C44</f>
        <v>3100344</v>
      </c>
      <c r="E44" s="35">
        <v>18943644</v>
      </c>
      <c r="F44" s="35">
        <v>8987908</v>
      </c>
      <c r="G44" s="35">
        <v>8216134.31</v>
      </c>
      <c r="H44" s="36">
        <f>G44/G57*100</f>
        <v>4.925234384738252</v>
      </c>
      <c r="I44" s="35">
        <f t="shared" si="1"/>
        <v>-7627165.69</v>
      </c>
      <c r="J44" s="18">
        <f t="shared" si="2"/>
        <v>-10727509.690000001</v>
      </c>
      <c r="K44" s="18">
        <f t="shared" si="3"/>
        <v>-771773.6900000004</v>
      </c>
      <c r="L44" s="28">
        <f t="shared" si="4"/>
        <v>51.858730883086224</v>
      </c>
      <c r="M44" s="28">
        <f t="shared" si="5"/>
        <v>43.371456463181005</v>
      </c>
      <c r="N44" s="28">
        <f t="shared" si="6"/>
        <v>91.41319993484579</v>
      </c>
      <c r="O44" s="19">
        <f>G44/G57*100</f>
        <v>4.925234384738252</v>
      </c>
    </row>
    <row r="45" spans="1:15" s="19" customFormat="1" ht="15.75">
      <c r="A45" s="33" t="s">
        <v>55</v>
      </c>
      <c r="B45" s="34" t="s">
        <v>100</v>
      </c>
      <c r="C45" s="35">
        <v>12702400</v>
      </c>
      <c r="D45" s="35">
        <f>E45-C45</f>
        <v>10084.359999999404</v>
      </c>
      <c r="E45" s="35">
        <v>12712484.36</v>
      </c>
      <c r="F45" s="35">
        <v>7147530</v>
      </c>
      <c r="G45" s="35">
        <v>1188195.35</v>
      </c>
      <c r="H45" s="36">
        <f>G45/G57*100</f>
        <v>0.7122742122756391</v>
      </c>
      <c r="I45" s="35">
        <f t="shared" si="1"/>
        <v>-11514204.65</v>
      </c>
      <c r="J45" s="18">
        <f t="shared" si="2"/>
        <v>-11524289.01</v>
      </c>
      <c r="K45" s="18">
        <f t="shared" si="3"/>
        <v>-5959334.65</v>
      </c>
      <c r="L45" s="28">
        <f t="shared" si="4"/>
        <v>9.354101193475248</v>
      </c>
      <c r="M45" s="28">
        <f t="shared" si="5"/>
        <v>9.3466809189451</v>
      </c>
      <c r="N45" s="28">
        <f t="shared" si="6"/>
        <v>16.623859571068607</v>
      </c>
      <c r="O45" s="19">
        <f>G45/G57*100</f>
        <v>0.7122742122756391</v>
      </c>
    </row>
    <row r="46" spans="1:15" s="19" customFormat="1" ht="31.5">
      <c r="A46" s="33" t="s">
        <v>64</v>
      </c>
      <c r="B46" s="34" t="s">
        <v>65</v>
      </c>
      <c r="C46" s="35">
        <v>88400</v>
      </c>
      <c r="D46" s="35">
        <f>E46-C46</f>
        <v>30.75999999999476</v>
      </c>
      <c r="E46" s="35">
        <v>88430.76</v>
      </c>
      <c r="F46" s="35">
        <v>7432.92</v>
      </c>
      <c r="G46" s="35">
        <v>3753.76</v>
      </c>
      <c r="H46" s="36">
        <f>G46/G57*100</f>
        <v>0.0022502246344187453</v>
      </c>
      <c r="I46" s="35">
        <f t="shared" si="1"/>
        <v>-84646.24</v>
      </c>
      <c r="J46" s="18">
        <f t="shared" si="2"/>
        <v>-84677</v>
      </c>
      <c r="K46" s="18">
        <f t="shared" si="3"/>
        <v>-3679.16</v>
      </c>
      <c r="L46" s="28">
        <f>G46/C46*100</f>
        <v>4.2463348416289595</v>
      </c>
      <c r="M46" s="28">
        <f t="shared" si="5"/>
        <v>4.2448577847798665</v>
      </c>
      <c r="N46" s="28">
        <f>G46/F46*100</f>
        <v>50.50182162595589</v>
      </c>
      <c r="O46" s="19" t="e">
        <f>G46/G96*100</f>
        <v>#DIV/0!</v>
      </c>
    </row>
    <row r="47" spans="1:15" s="31" customFormat="1" ht="15.75">
      <c r="A47" s="49" t="s">
        <v>53</v>
      </c>
      <c r="B47" s="47" t="s">
        <v>54</v>
      </c>
      <c r="C47" s="40">
        <f>SUM(C43:C46)</f>
        <v>30161200</v>
      </c>
      <c r="D47" s="40">
        <f>SUM(D43:D46)</f>
        <v>3110459.119999999</v>
      </c>
      <c r="E47" s="40">
        <f>SUM(E43:E46)</f>
        <v>33271659.12</v>
      </c>
      <c r="F47" s="40">
        <f>SUM(F43:F46)</f>
        <v>16929607.79</v>
      </c>
      <c r="G47" s="40">
        <f>SUM(G43:G46)</f>
        <v>10194820.29</v>
      </c>
      <c r="H47" s="45">
        <f>H43+H44+H45</f>
        <v>6.10912497250926</v>
      </c>
      <c r="I47" s="40">
        <f t="shared" si="1"/>
        <v>-19966379.71</v>
      </c>
      <c r="J47" s="29">
        <f t="shared" si="2"/>
        <v>-23076838.830000002</v>
      </c>
      <c r="K47" s="29">
        <f t="shared" si="3"/>
        <v>-6734787.5</v>
      </c>
      <c r="L47" s="30">
        <f t="shared" si="4"/>
        <v>33.80110967070276</v>
      </c>
      <c r="M47" s="30">
        <f t="shared" si="5"/>
        <v>30.641153941949856</v>
      </c>
      <c r="N47" s="30">
        <f t="shared" si="6"/>
        <v>60.21888053438478</v>
      </c>
      <c r="O47" s="19">
        <f>G47/G57*100</f>
        <v>6.111375197143678</v>
      </c>
    </row>
    <row r="48" spans="1:15" s="19" customFormat="1" ht="15.75">
      <c r="A48" s="33" t="s">
        <v>56</v>
      </c>
      <c r="B48" s="34" t="s">
        <v>101</v>
      </c>
      <c r="C48" s="35">
        <v>307000</v>
      </c>
      <c r="D48" s="35">
        <f>E48-C48</f>
        <v>360554.1</v>
      </c>
      <c r="E48" s="35">
        <v>667554.1</v>
      </c>
      <c r="F48" s="35">
        <v>276965.25</v>
      </c>
      <c r="G48" s="35">
        <v>276965.25</v>
      </c>
      <c r="H48" s="36">
        <f>G48/G57*100</f>
        <v>0.16602926890050146</v>
      </c>
      <c r="I48" s="35">
        <f t="shared" si="1"/>
        <v>-30034.75</v>
      </c>
      <c r="J48" s="18">
        <f t="shared" si="2"/>
        <v>-390588.85</v>
      </c>
      <c r="K48" s="18">
        <f t="shared" si="3"/>
        <v>0</v>
      </c>
      <c r="L48" s="28">
        <f t="shared" si="4"/>
        <v>90.21669381107492</v>
      </c>
      <c r="M48" s="28">
        <f t="shared" si="5"/>
        <v>41.489558673971146</v>
      </c>
      <c r="N48" s="28">
        <f t="shared" si="6"/>
        <v>100</v>
      </c>
      <c r="O48" s="19">
        <f>G48/G57*100</f>
        <v>0.16602926890050146</v>
      </c>
    </row>
    <row r="49" spans="1:15" s="31" customFormat="1" ht="15.75">
      <c r="A49" s="49" t="s">
        <v>57</v>
      </c>
      <c r="B49" s="47" t="s">
        <v>84</v>
      </c>
      <c r="C49" s="40">
        <f>SUM(C48)</f>
        <v>307000</v>
      </c>
      <c r="D49" s="40">
        <f>SUM(D48)</f>
        <v>360554.1</v>
      </c>
      <c r="E49" s="40">
        <f>SUM(E48)</f>
        <v>667554.1</v>
      </c>
      <c r="F49" s="40">
        <f>SUM(F48)</f>
        <v>276965.25</v>
      </c>
      <c r="G49" s="40">
        <f>SUM(G48)</f>
        <v>276965.25</v>
      </c>
      <c r="H49" s="45">
        <f>G49/G57*100</f>
        <v>0.16602926890050146</v>
      </c>
      <c r="I49" s="40">
        <f t="shared" si="1"/>
        <v>-30034.75</v>
      </c>
      <c r="J49" s="29">
        <f t="shared" si="2"/>
        <v>-390588.85</v>
      </c>
      <c r="K49" s="29">
        <f t="shared" si="3"/>
        <v>0</v>
      </c>
      <c r="L49" s="30">
        <f t="shared" si="4"/>
        <v>90.21669381107492</v>
      </c>
      <c r="M49" s="30">
        <f t="shared" si="5"/>
        <v>41.489558673971146</v>
      </c>
      <c r="N49" s="30">
        <f t="shared" si="6"/>
        <v>100</v>
      </c>
      <c r="O49" s="19">
        <f>G49/G57*100</f>
        <v>0.16602926890050146</v>
      </c>
    </row>
    <row r="50" spans="1:15" s="19" customFormat="1" ht="31.5">
      <c r="A50" s="33" t="s">
        <v>102</v>
      </c>
      <c r="B50" s="34" t="s">
        <v>103</v>
      </c>
      <c r="C50" s="35">
        <v>666000</v>
      </c>
      <c r="D50" s="35">
        <f aca="true" t="shared" si="7" ref="D50:D55">E50-C50</f>
        <v>0</v>
      </c>
      <c r="E50" s="35">
        <v>666000</v>
      </c>
      <c r="F50" s="35">
        <v>262070</v>
      </c>
      <c r="G50" s="35">
        <v>262070</v>
      </c>
      <c r="H50" s="36">
        <f>G50/G57*100</f>
        <v>0.15710017953788216</v>
      </c>
      <c r="I50" s="35">
        <f t="shared" si="1"/>
        <v>-403930</v>
      </c>
      <c r="J50" s="18">
        <f t="shared" si="2"/>
        <v>-403930</v>
      </c>
      <c r="K50" s="18">
        <f t="shared" si="3"/>
        <v>0</v>
      </c>
      <c r="L50" s="28">
        <f t="shared" si="4"/>
        <v>39.349849849849846</v>
      </c>
      <c r="M50" s="28">
        <f t="shared" si="5"/>
        <v>39.349849849849846</v>
      </c>
      <c r="N50" s="28">
        <f t="shared" si="6"/>
        <v>100</v>
      </c>
      <c r="O50" s="19">
        <f>G50/G57*100</f>
        <v>0.15710017953788216</v>
      </c>
    </row>
    <row r="51" spans="1:15" s="31" customFormat="1" ht="31.5">
      <c r="A51" s="49" t="s">
        <v>104</v>
      </c>
      <c r="B51" s="47" t="s">
        <v>106</v>
      </c>
      <c r="C51" s="40">
        <f>C50</f>
        <v>666000</v>
      </c>
      <c r="D51" s="40">
        <f t="shared" si="7"/>
        <v>0</v>
      </c>
      <c r="E51" s="40">
        <f>E50</f>
        <v>666000</v>
      </c>
      <c r="F51" s="40">
        <f>F50</f>
        <v>262070</v>
      </c>
      <c r="G51" s="40">
        <f>SUM(G50)</f>
        <v>262070</v>
      </c>
      <c r="H51" s="45">
        <f>G51/G57*100</f>
        <v>0.15710017953788216</v>
      </c>
      <c r="I51" s="40">
        <f t="shared" si="1"/>
        <v>-403930</v>
      </c>
      <c r="J51" s="29">
        <f t="shared" si="2"/>
        <v>-403930</v>
      </c>
      <c r="K51" s="29">
        <f t="shared" si="3"/>
        <v>0</v>
      </c>
      <c r="L51" s="30">
        <f t="shared" si="4"/>
        <v>39.349849849849846</v>
      </c>
      <c r="M51" s="30">
        <f t="shared" si="5"/>
        <v>39.349849849849846</v>
      </c>
      <c r="N51" s="30">
        <f t="shared" si="6"/>
        <v>100</v>
      </c>
      <c r="O51" s="19">
        <f>G51/G57*100</f>
        <v>0.15710017953788216</v>
      </c>
    </row>
    <row r="52" spans="1:15" s="19" customFormat="1" ht="47.25" hidden="1">
      <c r="A52" s="33" t="s">
        <v>105</v>
      </c>
      <c r="B52" s="34" t="s">
        <v>107</v>
      </c>
      <c r="C52" s="35">
        <v>0</v>
      </c>
      <c r="D52" s="35">
        <f t="shared" si="7"/>
        <v>0</v>
      </c>
      <c r="E52" s="35">
        <v>0</v>
      </c>
      <c r="F52" s="35">
        <v>0</v>
      </c>
      <c r="G52" s="35">
        <v>0</v>
      </c>
      <c r="H52" s="45" t="e">
        <f>G52/G58*100</f>
        <v>#DIV/0!</v>
      </c>
      <c r="I52" s="35">
        <f t="shared" si="1"/>
        <v>0</v>
      </c>
      <c r="J52" s="18">
        <f t="shared" si="2"/>
        <v>0</v>
      </c>
      <c r="K52" s="18">
        <f t="shared" si="3"/>
        <v>0</v>
      </c>
      <c r="L52" s="28" t="e">
        <f t="shared" si="4"/>
        <v>#DIV/0!</v>
      </c>
      <c r="M52" s="28" t="e">
        <f t="shared" si="5"/>
        <v>#DIV/0!</v>
      </c>
      <c r="N52" s="28" t="e">
        <f t="shared" si="6"/>
        <v>#DIV/0!</v>
      </c>
      <c r="O52" s="19" t="e">
        <f>G52/G102*100</f>
        <v>#DIV/0!</v>
      </c>
    </row>
    <row r="53" spans="1:15" s="31" customFormat="1" ht="47.25" hidden="1">
      <c r="A53" s="49" t="s">
        <v>108</v>
      </c>
      <c r="B53" s="47" t="s">
        <v>94</v>
      </c>
      <c r="C53" s="40">
        <f>SUM(C52)</f>
        <v>0</v>
      </c>
      <c r="D53" s="35">
        <f t="shared" si="7"/>
        <v>0</v>
      </c>
      <c r="E53" s="40">
        <f>SUM(E52)</f>
        <v>0</v>
      </c>
      <c r="F53" s="40">
        <f>SUM(F52)</f>
        <v>0</v>
      </c>
      <c r="G53" s="40">
        <f>SUM(G52)</f>
        <v>0</v>
      </c>
      <c r="H53" s="45" t="e">
        <f>G53/G59*100</f>
        <v>#DIV/0!</v>
      </c>
      <c r="I53" s="35">
        <f t="shared" si="1"/>
        <v>0</v>
      </c>
      <c r="J53" s="18">
        <f t="shared" si="2"/>
        <v>0</v>
      </c>
      <c r="K53" s="18">
        <f t="shared" si="3"/>
        <v>0</v>
      </c>
      <c r="L53" s="28" t="e">
        <f t="shared" si="4"/>
        <v>#DIV/0!</v>
      </c>
      <c r="M53" s="28" t="e">
        <f t="shared" si="5"/>
        <v>#DIV/0!</v>
      </c>
      <c r="N53" s="28" t="e">
        <f t="shared" si="6"/>
        <v>#DIV/0!</v>
      </c>
      <c r="O53" s="19" t="e">
        <f>G53/G103*100</f>
        <v>#DIV/0!</v>
      </c>
    </row>
    <row r="54" spans="1:15" s="19" customFormat="1" ht="63">
      <c r="A54" s="33" t="s">
        <v>109</v>
      </c>
      <c r="B54" s="34" t="s">
        <v>110</v>
      </c>
      <c r="C54" s="35">
        <v>32679000</v>
      </c>
      <c r="D54" s="35">
        <f t="shared" si="7"/>
        <v>0</v>
      </c>
      <c r="E54" s="35">
        <v>32679000</v>
      </c>
      <c r="F54" s="35">
        <v>18380290</v>
      </c>
      <c r="G54" s="35">
        <v>18380290</v>
      </c>
      <c r="H54" s="36">
        <f>G54/G57*100</f>
        <v>11.018227416180181</v>
      </c>
      <c r="I54" s="35">
        <f t="shared" si="1"/>
        <v>-14298710</v>
      </c>
      <c r="J54" s="18">
        <f t="shared" si="2"/>
        <v>-14298710</v>
      </c>
      <c r="K54" s="18">
        <f t="shared" si="3"/>
        <v>0</v>
      </c>
      <c r="L54" s="28">
        <f t="shared" si="4"/>
        <v>56.24495853606292</v>
      </c>
      <c r="M54" s="28">
        <f t="shared" si="5"/>
        <v>56.24495853606292</v>
      </c>
      <c r="N54" s="28">
        <f t="shared" si="6"/>
        <v>100</v>
      </c>
      <c r="O54" s="19">
        <f>G54/G57*100</f>
        <v>11.018227416180181</v>
      </c>
    </row>
    <row r="55" spans="1:15" s="19" customFormat="1" ht="38.25" customHeight="1" hidden="1">
      <c r="A55" s="33" t="s">
        <v>122</v>
      </c>
      <c r="B55" s="34" t="s">
        <v>123</v>
      </c>
      <c r="C55" s="35">
        <v>0</v>
      </c>
      <c r="D55" s="35">
        <f t="shared" si="7"/>
        <v>0</v>
      </c>
      <c r="E55" s="35">
        <v>0</v>
      </c>
      <c r="F55" s="35">
        <v>0</v>
      </c>
      <c r="G55" s="35">
        <v>0</v>
      </c>
      <c r="H55" s="45" t="e">
        <f>G55/G61*100</f>
        <v>#DIV/0!</v>
      </c>
      <c r="I55" s="35">
        <f t="shared" si="1"/>
        <v>0</v>
      </c>
      <c r="J55" s="18">
        <f t="shared" si="2"/>
        <v>0</v>
      </c>
      <c r="K55" s="18">
        <f t="shared" si="3"/>
        <v>0</v>
      </c>
      <c r="L55" s="28">
        <v>0</v>
      </c>
      <c r="M55" s="28">
        <v>0</v>
      </c>
      <c r="N55" s="28">
        <v>0</v>
      </c>
      <c r="O55" s="19" t="e">
        <f>G55/G105*100</f>
        <v>#DIV/0!</v>
      </c>
    </row>
    <row r="56" spans="1:15" s="31" customFormat="1" ht="63">
      <c r="A56" s="49" t="s">
        <v>111</v>
      </c>
      <c r="B56" s="47" t="s">
        <v>112</v>
      </c>
      <c r="C56" s="40">
        <f>SUM(C54:C55)</f>
        <v>32679000</v>
      </c>
      <c r="D56" s="40">
        <f>SUM(D54:D55)</f>
        <v>0</v>
      </c>
      <c r="E56" s="40">
        <f>SUM(E54:E55)</f>
        <v>32679000</v>
      </c>
      <c r="F56" s="40">
        <f>SUM(F54:F55)</f>
        <v>18380290</v>
      </c>
      <c r="G56" s="40">
        <f>SUM(G54:G55)</f>
        <v>18380290</v>
      </c>
      <c r="H56" s="45">
        <f>G56/G57*100</f>
        <v>11.018227416180181</v>
      </c>
      <c r="I56" s="40">
        <f t="shared" si="1"/>
        <v>-14298710</v>
      </c>
      <c r="J56" s="29">
        <f t="shared" si="2"/>
        <v>-14298710</v>
      </c>
      <c r="K56" s="29">
        <f t="shared" si="3"/>
        <v>0</v>
      </c>
      <c r="L56" s="30">
        <f t="shared" si="4"/>
        <v>56.24495853606292</v>
      </c>
      <c r="M56" s="30">
        <f t="shared" si="5"/>
        <v>56.24495853606292</v>
      </c>
      <c r="N56" s="30">
        <f t="shared" si="6"/>
        <v>100</v>
      </c>
      <c r="O56" s="19">
        <f>G56/G57*100</f>
        <v>11.018227416180181</v>
      </c>
    </row>
    <row r="57" spans="1:15" s="31" customFormat="1" ht="15.75">
      <c r="A57" s="50" t="s">
        <v>0</v>
      </c>
      <c r="B57" s="48"/>
      <c r="C57" s="41">
        <f>C56+C53+C51+C49+C47+C42+C38+C35+C29+C27+C23+C14+C17</f>
        <v>335069866.44</v>
      </c>
      <c r="D57" s="41">
        <f>D56+D53+D51+D49+D47+D42+D38+D35+D29+D27+D23+D14+D17</f>
        <v>57452940.65999999</v>
      </c>
      <c r="E57" s="41">
        <f>E56+E53+E51+E49+E47+E42+E38+E35+E29+E27+E23+E14+E17</f>
        <v>392522807.09999996</v>
      </c>
      <c r="F57" s="41">
        <f>F56+F53+F51+F49+F47+F42+F38+F35+F29+F27+F23+F14+F17</f>
        <v>177408798.92999998</v>
      </c>
      <c r="G57" s="41">
        <f>G56+G53+G51+G49+G47+G42+G38+G35+G29+G27+G23+G14+G17</f>
        <v>166817123.17</v>
      </c>
      <c r="H57" s="45">
        <f>H56+H51+H49+H47+H38+H35+H27+H23+H14+H17+H42</f>
        <v>99.99774977536559</v>
      </c>
      <c r="I57" s="40">
        <f t="shared" si="1"/>
        <v>-168252743.27</v>
      </c>
      <c r="J57" s="29">
        <f t="shared" si="2"/>
        <v>-225705683.92999998</v>
      </c>
      <c r="K57" s="29">
        <f t="shared" si="3"/>
        <v>-10591675.75999999</v>
      </c>
      <c r="L57" s="30">
        <f t="shared" si="4"/>
        <v>49.78577302172037</v>
      </c>
      <c r="M57" s="30">
        <f t="shared" si="5"/>
        <v>42.498708394159955</v>
      </c>
      <c r="N57" s="30">
        <f t="shared" si="6"/>
        <v>94.02979118066227</v>
      </c>
      <c r="O57" s="19">
        <f>G57/G57*100</f>
        <v>100</v>
      </c>
    </row>
    <row r="58" spans="1:9" s="19" customFormat="1" ht="12.75" customHeight="1">
      <c r="A58" s="37"/>
      <c r="B58" s="37"/>
      <c r="C58" s="37"/>
      <c r="D58" s="37"/>
      <c r="E58" s="37"/>
      <c r="F58" s="37"/>
      <c r="G58" s="37"/>
      <c r="H58" s="44"/>
      <c r="I58" s="37"/>
    </row>
    <row r="59" spans="1:9" s="19" customFormat="1" ht="12.75" customHeight="1">
      <c r="A59" s="37"/>
      <c r="B59" s="37"/>
      <c r="C59" s="37"/>
      <c r="D59" s="46"/>
      <c r="E59" s="37"/>
      <c r="F59" s="37"/>
      <c r="G59" s="37"/>
      <c r="H59" s="53"/>
      <c r="I59" s="37"/>
    </row>
    <row r="60" spans="1:9" s="19" customFormat="1" ht="12.75" customHeight="1">
      <c r="A60" s="37"/>
      <c r="B60" s="37"/>
      <c r="C60" s="37"/>
      <c r="D60" s="44"/>
      <c r="E60" s="37"/>
      <c r="F60" s="37"/>
      <c r="G60" s="37"/>
      <c r="H60" s="53"/>
      <c r="I60" s="37"/>
    </row>
    <row r="61" spans="1:9" s="19" customFormat="1" ht="12.75" customHeight="1">
      <c r="A61" s="37"/>
      <c r="B61" s="37"/>
      <c r="C61" s="37"/>
      <c r="D61" s="46"/>
      <c r="E61" s="37"/>
      <c r="F61" s="37"/>
      <c r="G61" s="37"/>
      <c r="H61" s="37"/>
      <c r="I61" s="37"/>
    </row>
    <row r="62" spans="1:9" s="19" customFormat="1" ht="12.75" customHeight="1">
      <c r="A62" s="37"/>
      <c r="B62" s="37"/>
      <c r="C62" s="37"/>
      <c r="D62" s="37"/>
      <c r="E62" s="37"/>
      <c r="F62" s="37"/>
      <c r="G62" s="37"/>
      <c r="H62" s="37"/>
      <c r="I62" s="37"/>
    </row>
    <row r="63" spans="1:9" s="19" customFormat="1" ht="12.75" customHeight="1">
      <c r="A63" s="37"/>
      <c r="B63" s="37"/>
      <c r="C63" s="37"/>
      <c r="D63" s="37"/>
      <c r="E63" s="37"/>
      <c r="F63" s="37"/>
      <c r="G63" s="37"/>
      <c r="H63" s="37"/>
      <c r="I63" s="37"/>
    </row>
    <row r="64" spans="1:9" s="19" customFormat="1" ht="12.75" customHeight="1">
      <c r="A64" s="37"/>
      <c r="B64" s="37"/>
      <c r="C64" s="37"/>
      <c r="D64" s="37"/>
      <c r="E64" s="37"/>
      <c r="F64" s="37"/>
      <c r="G64" s="37"/>
      <c r="H64" s="37"/>
      <c r="I64" s="37"/>
    </row>
    <row r="65" spans="1:9" s="19" customFormat="1" ht="12.75" customHeight="1">
      <c r="A65" s="37"/>
      <c r="B65" s="37"/>
      <c r="C65" s="37"/>
      <c r="D65" s="37"/>
      <c r="E65" s="37"/>
      <c r="F65" s="37"/>
      <c r="G65" s="37"/>
      <c r="H65" s="37"/>
      <c r="I65" s="37"/>
    </row>
    <row r="66" spans="1:9" s="19" customFormat="1" ht="12.75" customHeight="1">
      <c r="A66" s="37"/>
      <c r="B66" s="37"/>
      <c r="C66" s="37"/>
      <c r="D66" s="37"/>
      <c r="E66" s="37"/>
      <c r="F66" s="37"/>
      <c r="G66" s="37"/>
      <c r="H66" s="37"/>
      <c r="I66" s="37"/>
    </row>
    <row r="67" spans="1:9" s="19" customFormat="1" ht="12.75" customHeight="1">
      <c r="A67" s="37"/>
      <c r="B67" s="37"/>
      <c r="C67" s="37"/>
      <c r="D67" s="37"/>
      <c r="E67" s="37"/>
      <c r="F67" s="37"/>
      <c r="G67" s="37"/>
      <c r="H67" s="37"/>
      <c r="I67" s="37"/>
    </row>
    <row r="68" spans="1:9" s="19" customFormat="1" ht="12.75" customHeight="1">
      <c r="A68" s="37"/>
      <c r="B68" s="37"/>
      <c r="C68" s="37"/>
      <c r="D68" s="37"/>
      <c r="E68" s="37"/>
      <c r="F68" s="37"/>
      <c r="G68" s="37"/>
      <c r="H68" s="37"/>
      <c r="I68" s="37"/>
    </row>
    <row r="69" spans="1:9" s="19" customFormat="1" ht="12.75" customHeight="1">
      <c r="A69" s="37"/>
      <c r="B69" s="37"/>
      <c r="C69" s="37"/>
      <c r="D69" s="37"/>
      <c r="E69" s="37"/>
      <c r="F69" s="37"/>
      <c r="G69" s="37"/>
      <c r="H69" s="37"/>
      <c r="I69" s="37"/>
    </row>
    <row r="70" spans="1:9" s="19" customFormat="1" ht="12.75" customHeight="1">
      <c r="A70" s="37"/>
      <c r="B70" s="37"/>
      <c r="C70" s="37"/>
      <c r="D70" s="37"/>
      <c r="E70" s="37"/>
      <c r="F70" s="37"/>
      <c r="G70" s="37"/>
      <c r="H70" s="37"/>
      <c r="I70" s="37"/>
    </row>
    <row r="71" spans="1:9" s="19" customFormat="1" ht="12.75" customHeight="1">
      <c r="A71" s="37"/>
      <c r="B71" s="37"/>
      <c r="C71" s="37"/>
      <c r="D71" s="37"/>
      <c r="E71" s="37"/>
      <c r="F71" s="37"/>
      <c r="G71" s="37"/>
      <c r="H71" s="37"/>
      <c r="I71" s="37"/>
    </row>
    <row r="72" spans="1:9" s="19" customFormat="1" ht="12.75" customHeight="1">
      <c r="A72" s="37"/>
      <c r="B72" s="37"/>
      <c r="C72" s="37"/>
      <c r="D72" s="37"/>
      <c r="E72" s="37"/>
      <c r="F72" s="37"/>
      <c r="G72" s="37"/>
      <c r="H72" s="37"/>
      <c r="I72" s="37"/>
    </row>
    <row r="73" spans="1:9" s="19" customFormat="1" ht="12.75" customHeight="1">
      <c r="A73" s="37"/>
      <c r="B73" s="37"/>
      <c r="C73" s="37"/>
      <c r="D73" s="37"/>
      <c r="E73" s="37"/>
      <c r="F73" s="37"/>
      <c r="G73" s="37"/>
      <c r="H73" s="37"/>
      <c r="I73" s="37"/>
    </row>
    <row r="74" spans="1:9" s="19" customFormat="1" ht="12.75" customHeight="1">
      <c r="A74" s="37"/>
      <c r="B74" s="37"/>
      <c r="C74" s="37"/>
      <c r="D74" s="37"/>
      <c r="E74" s="37"/>
      <c r="F74" s="37"/>
      <c r="G74" s="37"/>
      <c r="H74" s="37"/>
      <c r="I74" s="37"/>
    </row>
    <row r="75" spans="1:9" s="19" customFormat="1" ht="12.75" customHeight="1">
      <c r="A75" s="37"/>
      <c r="B75" s="37"/>
      <c r="C75" s="37"/>
      <c r="D75" s="37"/>
      <c r="E75" s="37"/>
      <c r="F75" s="37"/>
      <c r="G75" s="37"/>
      <c r="H75" s="37"/>
      <c r="I75" s="37"/>
    </row>
    <row r="76" spans="1:9" s="19" customFormat="1" ht="12.75" customHeight="1">
      <c r="A76" s="37"/>
      <c r="B76" s="37"/>
      <c r="C76" s="37"/>
      <c r="D76" s="37"/>
      <c r="E76" s="37"/>
      <c r="F76" s="37"/>
      <c r="G76" s="37"/>
      <c r="H76" s="37"/>
      <c r="I76" s="37"/>
    </row>
    <row r="77" spans="1:9" s="19" customFormat="1" ht="12.75" customHeight="1">
      <c r="A77" s="37"/>
      <c r="B77" s="37"/>
      <c r="C77" s="37"/>
      <c r="D77" s="37"/>
      <c r="E77" s="37"/>
      <c r="F77" s="37"/>
      <c r="G77" s="37"/>
      <c r="H77" s="37"/>
      <c r="I77" s="37"/>
    </row>
    <row r="78" spans="1:9" s="19" customFormat="1" ht="12.75" customHeight="1">
      <c r="A78" s="37"/>
      <c r="B78" s="37"/>
      <c r="C78" s="37"/>
      <c r="D78" s="37"/>
      <c r="E78" s="37"/>
      <c r="F78" s="37"/>
      <c r="G78" s="37"/>
      <c r="H78" s="37"/>
      <c r="I78" s="37"/>
    </row>
    <row r="79" spans="1:9" s="19" customFormat="1" ht="12.75" customHeight="1">
      <c r="A79" s="37"/>
      <c r="B79" s="37"/>
      <c r="C79" s="37"/>
      <c r="D79" s="37"/>
      <c r="E79" s="37"/>
      <c r="F79" s="37"/>
      <c r="G79" s="37"/>
      <c r="H79" s="37"/>
      <c r="I79" s="37"/>
    </row>
    <row r="80" spans="1:9" s="19" customFormat="1" ht="12.75" customHeight="1">
      <c r="A80" s="37"/>
      <c r="B80" s="37"/>
      <c r="C80" s="37"/>
      <c r="D80" s="37"/>
      <c r="E80" s="37"/>
      <c r="F80" s="37"/>
      <c r="G80" s="37"/>
      <c r="H80" s="37"/>
      <c r="I80" s="37"/>
    </row>
    <row r="81" spans="1:9" s="19" customFormat="1" ht="12.75" customHeight="1">
      <c r="A81" s="37"/>
      <c r="B81" s="37"/>
      <c r="C81" s="37"/>
      <c r="D81" s="37"/>
      <c r="E81" s="37"/>
      <c r="F81" s="37"/>
      <c r="G81" s="37"/>
      <c r="H81" s="37"/>
      <c r="I81" s="37"/>
    </row>
    <row r="82" spans="1:9" s="19" customFormat="1" ht="12.75" customHeight="1">
      <c r="A82" s="37"/>
      <c r="B82" s="37"/>
      <c r="C82" s="37"/>
      <c r="D82" s="37"/>
      <c r="E82" s="37"/>
      <c r="F82" s="37"/>
      <c r="G82" s="37"/>
      <c r="H82" s="37"/>
      <c r="I82" s="37"/>
    </row>
    <row r="83" spans="1:9" s="19" customFormat="1" ht="12.75" customHeight="1">
      <c r="A83" s="37"/>
      <c r="B83" s="37"/>
      <c r="C83" s="37"/>
      <c r="D83" s="37"/>
      <c r="E83" s="37"/>
      <c r="F83" s="37"/>
      <c r="G83" s="37"/>
      <c r="H83" s="37"/>
      <c r="I83" s="37"/>
    </row>
    <row r="84" spans="1:9" s="19" customFormat="1" ht="12.75" customHeight="1">
      <c r="A84" s="37"/>
      <c r="B84" s="37"/>
      <c r="C84" s="37"/>
      <c r="D84" s="37"/>
      <c r="E84" s="37"/>
      <c r="F84" s="37"/>
      <c r="G84" s="37"/>
      <c r="H84" s="37"/>
      <c r="I84" s="37"/>
    </row>
    <row r="85" spans="1:9" s="19" customFormat="1" ht="12.75" customHeight="1">
      <c r="A85" s="37"/>
      <c r="B85" s="37"/>
      <c r="C85" s="37"/>
      <c r="D85" s="37"/>
      <c r="E85" s="37"/>
      <c r="F85" s="37"/>
      <c r="G85" s="37"/>
      <c r="H85" s="37"/>
      <c r="I85" s="37"/>
    </row>
    <row r="86" spans="1:9" s="19" customFormat="1" ht="12.75" customHeight="1">
      <c r="A86" s="37"/>
      <c r="B86" s="37"/>
      <c r="C86" s="37"/>
      <c r="D86" s="37"/>
      <c r="E86" s="37"/>
      <c r="F86" s="37"/>
      <c r="G86" s="37"/>
      <c r="H86" s="37"/>
      <c r="I86" s="37"/>
    </row>
    <row r="87" spans="1:9" s="19" customFormat="1" ht="12.75" customHeight="1">
      <c r="A87" s="37"/>
      <c r="B87" s="37"/>
      <c r="C87" s="37"/>
      <c r="D87" s="37"/>
      <c r="E87" s="37"/>
      <c r="F87" s="37"/>
      <c r="G87" s="37"/>
      <c r="H87" s="37"/>
      <c r="I87" s="37"/>
    </row>
    <row r="88" spans="1:9" s="19" customFormat="1" ht="12.75" customHeight="1">
      <c r="A88" s="37"/>
      <c r="B88" s="37"/>
      <c r="C88" s="37"/>
      <c r="D88" s="37"/>
      <c r="E88" s="37"/>
      <c r="F88" s="37"/>
      <c r="G88" s="37"/>
      <c r="H88" s="37"/>
      <c r="I88" s="37"/>
    </row>
    <row r="89" spans="1:9" s="19" customFormat="1" ht="12.75" customHeight="1">
      <c r="A89" s="37"/>
      <c r="B89" s="37"/>
      <c r="C89" s="37"/>
      <c r="D89" s="37"/>
      <c r="E89" s="37"/>
      <c r="F89" s="37"/>
      <c r="G89" s="37"/>
      <c r="H89" s="37"/>
      <c r="I89" s="37"/>
    </row>
    <row r="90" spans="1:9" s="19" customFormat="1" ht="12.75" customHeight="1">
      <c r="A90" s="37"/>
      <c r="B90" s="37"/>
      <c r="C90" s="37"/>
      <c r="D90" s="37"/>
      <c r="E90" s="37"/>
      <c r="F90" s="37"/>
      <c r="G90" s="37"/>
      <c r="H90" s="37"/>
      <c r="I90" s="37"/>
    </row>
    <row r="91" spans="1:9" s="19" customFormat="1" ht="12.75" customHeight="1">
      <c r="A91" s="37"/>
      <c r="B91" s="37"/>
      <c r="C91" s="37"/>
      <c r="D91" s="37"/>
      <c r="E91" s="37"/>
      <c r="F91" s="37"/>
      <c r="G91" s="37"/>
      <c r="H91" s="37"/>
      <c r="I91" s="37"/>
    </row>
    <row r="92" spans="1:9" s="19" customFormat="1" ht="12.75" customHeight="1">
      <c r="A92" s="37"/>
      <c r="B92" s="37"/>
      <c r="C92" s="37"/>
      <c r="D92" s="37"/>
      <c r="E92" s="37"/>
      <c r="F92" s="37"/>
      <c r="G92" s="37"/>
      <c r="H92" s="37"/>
      <c r="I92" s="37"/>
    </row>
    <row r="93" spans="1:9" s="19" customFormat="1" ht="12.75" customHeight="1">
      <c r="A93" s="37"/>
      <c r="B93" s="37"/>
      <c r="C93" s="37"/>
      <c r="D93" s="37"/>
      <c r="E93" s="37"/>
      <c r="F93" s="37"/>
      <c r="G93" s="37"/>
      <c r="H93" s="37"/>
      <c r="I93" s="37"/>
    </row>
    <row r="94" spans="1:9" s="19" customFormat="1" ht="12.75" customHeight="1">
      <c r="A94" s="37"/>
      <c r="B94" s="37"/>
      <c r="C94" s="37"/>
      <c r="D94" s="37"/>
      <c r="E94" s="37"/>
      <c r="F94" s="37"/>
      <c r="G94" s="37"/>
      <c r="H94" s="37"/>
      <c r="I94" s="37"/>
    </row>
    <row r="95" spans="1:9" s="19" customFormat="1" ht="12.75" customHeight="1">
      <c r="A95" s="37"/>
      <c r="B95" s="37"/>
      <c r="C95" s="37"/>
      <c r="D95" s="37"/>
      <c r="E95" s="37"/>
      <c r="F95" s="37"/>
      <c r="G95" s="37"/>
      <c r="H95" s="37"/>
      <c r="I95" s="37"/>
    </row>
    <row r="96" spans="1:9" s="19" customFormat="1" ht="12.75" customHeight="1">
      <c r="A96" s="37"/>
      <c r="B96" s="37"/>
      <c r="C96" s="37"/>
      <c r="D96" s="37"/>
      <c r="E96" s="37"/>
      <c r="F96" s="37"/>
      <c r="G96" s="37"/>
      <c r="H96" s="37"/>
      <c r="I96" s="37"/>
    </row>
    <row r="97" spans="1:9" s="19" customFormat="1" ht="12.75" customHeight="1">
      <c r="A97" s="37"/>
      <c r="B97" s="37"/>
      <c r="C97" s="37"/>
      <c r="D97" s="37"/>
      <c r="E97" s="37"/>
      <c r="F97" s="37"/>
      <c r="G97" s="37"/>
      <c r="H97" s="37"/>
      <c r="I97" s="37"/>
    </row>
    <row r="98" spans="1:9" s="19" customFormat="1" ht="12.75" customHeight="1">
      <c r="A98" s="37"/>
      <c r="B98" s="37"/>
      <c r="C98" s="37"/>
      <c r="D98" s="37"/>
      <c r="E98" s="37"/>
      <c r="F98" s="37"/>
      <c r="G98" s="37"/>
      <c r="H98" s="37"/>
      <c r="I98" s="37"/>
    </row>
    <row r="99" spans="1:9" s="19" customFormat="1" ht="12.75" customHeight="1">
      <c r="A99" s="37"/>
      <c r="B99" s="37"/>
      <c r="C99" s="37"/>
      <c r="D99" s="37"/>
      <c r="E99" s="37"/>
      <c r="F99" s="37"/>
      <c r="G99" s="37"/>
      <c r="H99" s="37"/>
      <c r="I99" s="37"/>
    </row>
    <row r="100" spans="1:9" s="19" customFormat="1" ht="12.75" customHeight="1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s="19" customFormat="1" ht="12.75" customHeigh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s="19" customFormat="1" ht="12.75" customHeight="1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s="19" customFormat="1" ht="12.75" customHeight="1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s="19" customFormat="1" ht="12.75" customHeight="1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s="19" customFormat="1" ht="12.75" customHeight="1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s="19" customFormat="1" ht="12.75" customHeight="1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s="19" customFormat="1" ht="12.75" customHeight="1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s="19" customFormat="1" ht="12.75" customHeight="1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s="19" customFormat="1" ht="12.75" customHeight="1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s="19" customFormat="1" ht="12.75" customHeight="1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s="19" customFormat="1" ht="12.75" customHeight="1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s="19" customFormat="1" ht="12.75" customHeight="1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s="19" customFormat="1" ht="12.75" customHeight="1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s="19" customFormat="1" ht="12.75" customHeight="1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s="19" customFormat="1" ht="12.75" customHeight="1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s="19" customFormat="1" ht="12.75" customHeight="1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s="19" customFormat="1" ht="12.75" customHeight="1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s="19" customFormat="1" ht="12.75" customHeight="1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s="19" customFormat="1" ht="12.75" customHeight="1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s="19" customFormat="1" ht="12.75" customHeight="1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s="19" customFormat="1" ht="12.75" customHeight="1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s="19" customFormat="1" ht="12.75" customHeight="1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s="19" customFormat="1" ht="12.75" customHeight="1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s="19" customFormat="1" ht="12.75" customHeight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s="19" customFormat="1" ht="12.75" customHeight="1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s="19" customFormat="1" ht="12.75" customHeight="1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19" customFormat="1" ht="12.75" customHeight="1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19" customFormat="1" ht="12.75" customHeight="1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19" customFormat="1" ht="12.75" customHeight="1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s="19" customFormat="1" ht="12.75" customHeight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s="19" customFormat="1" ht="12.75" customHeight="1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s="19" customFormat="1" ht="12.75" customHeight="1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s="19" customFormat="1" ht="12.75" customHeight="1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s="19" customFormat="1" ht="12.75" customHeight="1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s="19" customFormat="1" ht="12.75" customHeight="1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s="19" customFormat="1" ht="12.75" customHeight="1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s="19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s="19" customFormat="1" ht="12.75" customHeight="1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s="19" customFormat="1" ht="12.75" customHeight="1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s="19" customFormat="1" ht="12.75" customHeight="1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s="19" customFormat="1" ht="12.75" customHeight="1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s="19" customFormat="1" ht="12.75" customHeight="1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s="19" customFormat="1" ht="12.75" customHeigh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s="19" customFormat="1" ht="12.75" customHeight="1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s="19" customFormat="1" ht="12.75" customHeight="1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s="19" customFormat="1" ht="12.75" customHeight="1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s="19" customFormat="1" ht="12.75" customHeight="1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s="19" customFormat="1" ht="12.75" customHeight="1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s="19" customFormat="1" ht="12.75" customHeight="1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s="19" customFormat="1" ht="12.75" customHeight="1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s="19" customFormat="1" ht="12.75" customHeight="1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s="19" customFormat="1" ht="12.75" customHeight="1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s="19" customFormat="1" ht="12.75" customHeight="1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s="19" customFormat="1" ht="12.75" customHeight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19" customFormat="1" ht="12.75" customHeigh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s="19" customFormat="1" ht="12.75" customHeight="1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s="19" customFormat="1" ht="12.75" customHeight="1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s="19" customFormat="1" ht="12.75" customHeight="1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s="19" customFormat="1" ht="12.75" customHeight="1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s="19" customFormat="1" ht="12.75" customHeight="1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s="19" customFormat="1" ht="12.75" customHeight="1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s="19" customFormat="1" ht="12.75" customHeight="1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s="19" customFormat="1" ht="12.75" customHeight="1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s="19" customFormat="1" ht="12.75" customHeight="1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s="19" customFormat="1" ht="12.75" customHeight="1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s="19" customFormat="1" ht="12.75" customHeight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s="19" customFormat="1" ht="12.75" customHeight="1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s="19" customFormat="1" ht="12.75" customHeight="1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s="19" customFormat="1" ht="12.75" customHeight="1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s="19" customFormat="1" ht="12.75" customHeight="1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s="19" customFormat="1" ht="12.75" customHeight="1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s="19" customFormat="1" ht="12.75" customHeight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s="19" customFormat="1" ht="12.75" customHeight="1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s="19" customFormat="1" ht="12.75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s="19" customFormat="1" ht="12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s="19" customFormat="1" ht="12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s="19" customFormat="1" ht="12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s="19" customFormat="1" ht="12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s="19" customFormat="1" ht="12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s="19" customFormat="1" ht="12.75" customHeight="1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s="19" customFormat="1" ht="12.75" customHeight="1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s="19" customFormat="1" ht="12.75" customHeight="1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s="19" customFormat="1" ht="12.75" customHeight="1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s="19" customFormat="1" ht="12.75" customHeight="1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s="19" customFormat="1" ht="12.75" customHeigh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s="19" customFormat="1" ht="12.75" customHeight="1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s="19" customFormat="1" ht="12.75" customHeight="1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s="19" customFormat="1" ht="12.75" customHeight="1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s="19" customFormat="1" ht="12.75" customHeight="1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s="19" customFormat="1" ht="12.75" customHeight="1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s="19" customFormat="1" ht="12.75" customHeight="1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s="19" customFormat="1" ht="12.75" customHeight="1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s="19" customFormat="1" ht="12.75" customHeight="1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s="19" customFormat="1" ht="12.75" customHeight="1">
      <c r="A194" s="37"/>
      <c r="B194" s="37"/>
      <c r="C194" s="37"/>
      <c r="D194" s="37"/>
      <c r="E194" s="37"/>
      <c r="F194" s="37"/>
      <c r="G194" s="37"/>
      <c r="H194" s="37"/>
      <c r="I194" s="37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mta</cp:lastModifiedBy>
  <cp:lastPrinted>2019-08-20T09:10:19Z</cp:lastPrinted>
  <dcterms:created xsi:type="dcterms:W3CDTF">2002-03-11T10:22:12Z</dcterms:created>
  <dcterms:modified xsi:type="dcterms:W3CDTF">2019-08-23T11:22:30Z</dcterms:modified>
  <cp:category/>
  <cp:version/>
  <cp:contentType/>
  <cp:contentStatus/>
</cp:coreProperties>
</file>