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ДЧБ" sheetId="1" r:id="rId1"/>
  </sheets>
  <definedNames>
    <definedName name="APPT" localSheetId="0">ДЧБ!$A$15</definedName>
    <definedName name="FIO" localSheetId="0">ДЧБ!$G$15</definedName>
    <definedName name="LAST_CELL" localSheetId="0">ДЧБ!$U$263</definedName>
    <definedName name="SIGN" localSheetId="0">ДЧБ!$A$15:$S$16</definedName>
    <definedName name="_xlnm.Print_Titles" localSheetId="0">ДЧБ!$4:$5</definedName>
  </definedNames>
  <calcPr calcId="124519"/>
</workbook>
</file>

<file path=xl/calcChain.xml><?xml version="1.0" encoding="utf-8"?>
<calcChain xmlns="http://schemas.openxmlformats.org/spreadsheetml/2006/main">
  <c r="I236" i="1"/>
  <c r="Q10"/>
  <c r="Q11"/>
  <c r="Q12"/>
  <c r="Q13"/>
  <c r="Q14"/>
  <c r="Q15"/>
  <c r="Q16"/>
  <c r="Q17"/>
  <c r="Q18"/>
  <c r="Q19"/>
  <c r="Q20"/>
  <c r="Q21"/>
  <c r="Q22"/>
  <c r="Q23"/>
  <c r="Q24"/>
  <c r="Q25"/>
  <c r="Q26"/>
  <c r="Q27"/>
  <c r="Q28"/>
  <c r="Q29"/>
  <c r="Q30"/>
  <c r="Q31"/>
  <c r="Q32"/>
  <c r="Q33"/>
  <c r="Q34"/>
  <c r="Q35"/>
  <c r="Q36"/>
  <c r="Q37"/>
  <c r="Q38"/>
  <c r="Q39"/>
  <c r="Q40"/>
  <c r="Q41"/>
  <c r="Q42"/>
  <c r="Q43"/>
  <c r="Q44"/>
  <c r="Q45"/>
  <c r="Q46"/>
  <c r="Q47"/>
  <c r="Q48"/>
  <c r="Q49"/>
  <c r="Q50"/>
  <c r="Q51"/>
  <c r="Q52"/>
  <c r="Q53"/>
  <c r="Q54"/>
  <c r="Q55"/>
  <c r="Q56"/>
  <c r="Q58"/>
  <c r="Q59"/>
  <c r="Q60"/>
  <c r="Q61"/>
  <c r="Q62"/>
  <c r="Q63"/>
  <c r="Q64"/>
  <c r="Q65"/>
  <c r="Q66"/>
  <c r="Q67"/>
  <c r="Q68"/>
  <c r="Q69"/>
  <c r="Q70"/>
  <c r="Q71"/>
  <c r="Q74"/>
  <c r="Q75"/>
  <c r="Q76"/>
  <c r="Q77"/>
  <c r="Q78"/>
  <c r="Q79"/>
  <c r="Q80"/>
  <c r="Q81"/>
  <c r="Q82"/>
  <c r="Q83"/>
  <c r="Q84"/>
  <c r="Q85"/>
  <c r="Q86"/>
  <c r="Q87"/>
  <c r="Q88"/>
  <c r="Q92"/>
  <c r="Q93"/>
  <c r="Q94"/>
  <c r="Q95"/>
  <c r="Q96"/>
  <c r="Q97"/>
  <c r="Q98"/>
  <c r="Q99"/>
  <c r="Q100"/>
  <c r="Q101"/>
  <c r="Q102"/>
  <c r="Q103"/>
  <c r="Q104"/>
  <c r="Q105"/>
  <c r="Q106"/>
  <c r="Q107"/>
  <c r="Q108"/>
  <c r="Q109"/>
  <c r="Q110"/>
  <c r="Q111"/>
  <c r="Q112"/>
  <c r="Q113"/>
  <c r="Q114"/>
  <c r="Q115"/>
  <c r="Q116"/>
  <c r="Q117"/>
  <c r="Q118"/>
  <c r="Q119"/>
  <c r="Q120"/>
  <c r="Q121"/>
  <c r="Q122"/>
  <c r="Q123"/>
  <c r="Q125"/>
  <c r="Q126"/>
  <c r="Q127"/>
  <c r="Q128"/>
  <c r="Q130"/>
  <c r="Q131"/>
  <c r="Q132"/>
  <c r="Q133"/>
  <c r="Q134"/>
  <c r="Q135"/>
  <c r="Q137"/>
  <c r="Q138"/>
  <c r="Q139"/>
  <c r="Q140"/>
  <c r="Q142"/>
  <c r="Q143"/>
  <c r="Q144"/>
  <c r="Q145"/>
  <c r="Q146"/>
  <c r="Q147"/>
  <c r="Q149"/>
  <c r="Q150"/>
  <c r="Q151"/>
  <c r="Q152"/>
  <c r="Q153"/>
  <c r="Q154"/>
  <c r="Q155"/>
  <c r="Q156"/>
  <c r="Q157"/>
  <c r="Q158"/>
  <c r="Q159"/>
  <c r="Q160"/>
  <c r="Q161"/>
  <c r="Q162"/>
  <c r="Q163"/>
  <c r="Q164"/>
  <c r="Q165"/>
  <c r="Q166"/>
  <c r="Q167"/>
  <c r="Q168"/>
  <c r="Q169"/>
  <c r="Q170"/>
  <c r="Q171"/>
  <c r="Q172"/>
  <c r="Q173"/>
  <c r="Q174"/>
  <c r="Q175"/>
  <c r="Q176"/>
  <c r="Q177"/>
  <c r="Q178"/>
  <c r="Q179"/>
  <c r="Q180"/>
  <c r="Q181"/>
  <c r="Q182"/>
  <c r="Q183"/>
  <c r="Q184"/>
  <c r="Q185"/>
  <c r="Q186"/>
  <c r="Q187"/>
  <c r="Q189"/>
  <c r="Q190"/>
  <c r="Q191"/>
  <c r="Q192"/>
  <c r="Q193"/>
  <c r="Q194"/>
  <c r="Q197"/>
  <c r="Q198"/>
  <c r="Q199"/>
  <c r="Q200"/>
  <c r="Q201"/>
  <c r="Q202"/>
  <c r="Q203"/>
  <c r="Q204"/>
  <c r="Q205"/>
  <c r="Q206"/>
  <c r="Q207"/>
  <c r="Q208"/>
  <c r="Q209"/>
  <c r="Q210"/>
  <c r="Q211"/>
  <c r="Q212"/>
  <c r="Q213"/>
  <c r="Q214"/>
  <c r="Q215"/>
  <c r="Q216"/>
  <c r="Q217"/>
  <c r="Q218"/>
  <c r="Q219"/>
  <c r="Q220"/>
  <c r="Q221"/>
  <c r="Q222"/>
  <c r="Q223"/>
  <c r="Q224"/>
  <c r="Q225"/>
  <c r="Q226"/>
  <c r="Q227"/>
  <c r="Q228"/>
  <c r="Q229"/>
  <c r="Q230"/>
  <c r="Q231"/>
  <c r="Q232"/>
  <c r="Q233"/>
  <c r="Q234"/>
  <c r="Q235"/>
  <c r="Q237"/>
  <c r="Q238"/>
  <c r="Q239"/>
  <c r="Q240"/>
  <c r="Q241"/>
  <c r="Q242"/>
  <c r="Q245"/>
  <c r="Q246"/>
  <c r="Q247"/>
  <c r="Q248"/>
  <c r="Q249"/>
  <c r="Q250"/>
  <c r="Q251"/>
  <c r="Q252"/>
  <c r="Q253"/>
  <c r="Q254"/>
  <c r="Q255"/>
  <c r="P10"/>
  <c r="P11"/>
  <c r="P12"/>
  <c r="P13"/>
  <c r="P14"/>
  <c r="P15"/>
  <c r="P16"/>
  <c r="P17"/>
  <c r="P18"/>
  <c r="P19"/>
  <c r="P20"/>
  <c r="P21"/>
  <c r="P22"/>
  <c r="P23"/>
  <c r="P24"/>
  <c r="P25"/>
  <c r="P26"/>
  <c r="P27"/>
  <c r="P28"/>
  <c r="P29"/>
  <c r="P30"/>
  <c r="P31"/>
  <c r="P32"/>
  <c r="P33"/>
  <c r="P34"/>
  <c r="P35"/>
  <c r="P36"/>
  <c r="P37"/>
  <c r="P38"/>
  <c r="P39"/>
  <c r="P40"/>
  <c r="P41"/>
  <c r="P42"/>
  <c r="P43"/>
  <c r="P44"/>
  <c r="P45"/>
  <c r="P46"/>
  <c r="P47"/>
  <c r="P48"/>
  <c r="P49"/>
  <c r="P50"/>
  <c r="P51"/>
  <c r="P52"/>
  <c r="P53"/>
  <c r="P54"/>
  <c r="P55"/>
  <c r="P56"/>
  <c r="P58"/>
  <c r="P59"/>
  <c r="P60"/>
  <c r="P61"/>
  <c r="P62"/>
  <c r="P63"/>
  <c r="P64"/>
  <c r="P65"/>
  <c r="P66"/>
  <c r="P67"/>
  <c r="P68"/>
  <c r="P69"/>
  <c r="P70"/>
  <c r="P71"/>
  <c r="P74"/>
  <c r="P75"/>
  <c r="P76"/>
  <c r="P77"/>
  <c r="P78"/>
  <c r="P79"/>
  <c r="P80"/>
  <c r="P81"/>
  <c r="P82"/>
  <c r="P83"/>
  <c r="P84"/>
  <c r="P85"/>
  <c r="P86"/>
  <c r="P87"/>
  <c r="P88"/>
  <c r="P92"/>
  <c r="P93"/>
  <c r="P94"/>
  <c r="P95"/>
  <c r="P96"/>
  <c r="P97"/>
  <c r="P98"/>
  <c r="P99"/>
  <c r="P100"/>
  <c r="P101"/>
  <c r="P102"/>
  <c r="P103"/>
  <c r="P104"/>
  <c r="P105"/>
  <c r="P106"/>
  <c r="P107"/>
  <c r="P108"/>
  <c r="P109"/>
  <c r="P110"/>
  <c r="P111"/>
  <c r="P112"/>
  <c r="P113"/>
  <c r="P114"/>
  <c r="P115"/>
  <c r="P116"/>
  <c r="P117"/>
  <c r="P118"/>
  <c r="P119"/>
  <c r="P120"/>
  <c r="P121"/>
  <c r="P122"/>
  <c r="P123"/>
  <c r="P125"/>
  <c r="P126"/>
  <c r="P127"/>
  <c r="P128"/>
  <c r="P130"/>
  <c r="P131"/>
  <c r="P132"/>
  <c r="P134"/>
  <c r="P135"/>
  <c r="P137"/>
  <c r="P138"/>
  <c r="P139"/>
  <c r="P140"/>
  <c r="P142"/>
  <c r="P143"/>
  <c r="P144"/>
  <c r="P145"/>
  <c r="P146"/>
  <c r="P147"/>
  <c r="P150"/>
  <c r="P151"/>
  <c r="P152"/>
  <c r="P153"/>
  <c r="P154"/>
  <c r="P155"/>
  <c r="P156"/>
  <c r="P157"/>
  <c r="P158"/>
  <c r="P159"/>
  <c r="P161"/>
  <c r="P162"/>
  <c r="P163"/>
  <c r="P165"/>
  <c r="P166"/>
  <c r="P167"/>
  <c r="P168"/>
  <c r="P169"/>
  <c r="P170"/>
  <c r="P172"/>
  <c r="P173"/>
  <c r="P174"/>
  <c r="P175"/>
  <c r="P176"/>
  <c r="P177"/>
  <c r="P178"/>
  <c r="P179"/>
  <c r="P180"/>
  <c r="P181"/>
  <c r="P182"/>
  <c r="P183"/>
  <c r="P184"/>
  <c r="P185"/>
  <c r="P186"/>
  <c r="P187"/>
  <c r="P190"/>
  <c r="P191"/>
  <c r="P193"/>
  <c r="P194"/>
  <c r="P197"/>
  <c r="P198"/>
  <c r="P199"/>
  <c r="P200"/>
  <c r="P201"/>
  <c r="P202"/>
  <c r="P203"/>
  <c r="P204"/>
  <c r="P205"/>
  <c r="P206"/>
  <c r="P207"/>
  <c r="P208"/>
  <c r="P209"/>
  <c r="P210"/>
  <c r="P211"/>
  <c r="P212"/>
  <c r="P213"/>
  <c r="P214"/>
  <c r="P215"/>
  <c r="P216"/>
  <c r="P217"/>
  <c r="P218"/>
  <c r="P219"/>
  <c r="P220"/>
  <c r="P221"/>
  <c r="P222"/>
  <c r="P223"/>
  <c r="P224"/>
  <c r="P225"/>
  <c r="P226"/>
  <c r="P227"/>
  <c r="P228"/>
  <c r="P229"/>
  <c r="P230"/>
  <c r="P231"/>
  <c r="P232"/>
  <c r="P233"/>
  <c r="P234"/>
  <c r="P235"/>
  <c r="P237"/>
  <c r="P238"/>
  <c r="P239"/>
  <c r="P240"/>
  <c r="P241"/>
  <c r="P242"/>
  <c r="P245"/>
  <c r="P246"/>
  <c r="P247"/>
  <c r="P248"/>
  <c r="P250"/>
  <c r="P251"/>
  <c r="P252"/>
  <c r="P253"/>
  <c r="P254"/>
  <c r="O10"/>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8"/>
  <c r="O59"/>
  <c r="O60"/>
  <c r="O61"/>
  <c r="O62"/>
  <c r="O63"/>
  <c r="O64"/>
  <c r="O65"/>
  <c r="O66"/>
  <c r="O67"/>
  <c r="O68"/>
  <c r="O69"/>
  <c r="O70"/>
  <c r="O71"/>
  <c r="O74"/>
  <c r="O75"/>
  <c r="O76"/>
  <c r="O77"/>
  <c r="O78"/>
  <c r="O79"/>
  <c r="O80"/>
  <c r="O81"/>
  <c r="O82"/>
  <c r="O83"/>
  <c r="O84"/>
  <c r="O85"/>
  <c r="O86"/>
  <c r="O87"/>
  <c r="O88"/>
  <c r="O92"/>
  <c r="O93"/>
  <c r="O94"/>
  <c r="O95"/>
  <c r="O96"/>
  <c r="O97"/>
  <c r="O98"/>
  <c r="O99"/>
  <c r="O100"/>
  <c r="O101"/>
  <c r="O102"/>
  <c r="O103"/>
  <c r="O104"/>
  <c r="O105"/>
  <c r="O106"/>
  <c r="O107"/>
  <c r="O108"/>
  <c r="O109"/>
  <c r="O110"/>
  <c r="O111"/>
  <c r="O112"/>
  <c r="O113"/>
  <c r="O114"/>
  <c r="O115"/>
  <c r="O116"/>
  <c r="O117"/>
  <c r="O118"/>
  <c r="O119"/>
  <c r="O120"/>
  <c r="O121"/>
  <c r="O122"/>
  <c r="O123"/>
  <c r="O125"/>
  <c r="O126"/>
  <c r="O127"/>
  <c r="O128"/>
  <c r="O130"/>
  <c r="O131"/>
  <c r="O132"/>
  <c r="O133"/>
  <c r="O134"/>
  <c r="O135"/>
  <c r="O137"/>
  <c r="O138"/>
  <c r="O139"/>
  <c r="O140"/>
  <c r="O142"/>
  <c r="O143"/>
  <c r="O144"/>
  <c r="O145"/>
  <c r="O146"/>
  <c r="O147"/>
  <c r="O149"/>
  <c r="O150"/>
  <c r="O151"/>
  <c r="O152"/>
  <c r="O153"/>
  <c r="O154"/>
  <c r="O155"/>
  <c r="O156"/>
  <c r="O157"/>
  <c r="O158"/>
  <c r="O159"/>
  <c r="O160"/>
  <c r="O161"/>
  <c r="O162"/>
  <c r="O163"/>
  <c r="O164"/>
  <c r="O165"/>
  <c r="O166"/>
  <c r="O167"/>
  <c r="O168"/>
  <c r="O169"/>
  <c r="O170"/>
  <c r="O171"/>
  <c r="O172"/>
  <c r="O173"/>
  <c r="O174"/>
  <c r="O175"/>
  <c r="O176"/>
  <c r="O177"/>
  <c r="O178"/>
  <c r="O179"/>
  <c r="O180"/>
  <c r="O181"/>
  <c r="O182"/>
  <c r="O183"/>
  <c r="O184"/>
  <c r="O185"/>
  <c r="O186"/>
  <c r="O187"/>
  <c r="O189"/>
  <c r="O190"/>
  <c r="O191"/>
  <c r="O192"/>
  <c r="O193"/>
  <c r="O194"/>
  <c r="O197"/>
  <c r="O198"/>
  <c r="O199"/>
  <c r="O200"/>
  <c r="O201"/>
  <c r="O202"/>
  <c r="O203"/>
  <c r="O204"/>
  <c r="O205"/>
  <c r="O206"/>
  <c r="O207"/>
  <c r="O208"/>
  <c r="O209"/>
  <c r="O210"/>
  <c r="O211"/>
  <c r="O212"/>
  <c r="O213"/>
  <c r="O214"/>
  <c r="O215"/>
  <c r="O216"/>
  <c r="O217"/>
  <c r="O218"/>
  <c r="O219"/>
  <c r="O220"/>
  <c r="O221"/>
  <c r="O222"/>
  <c r="O223"/>
  <c r="O224"/>
  <c r="O225"/>
  <c r="O226"/>
  <c r="O227"/>
  <c r="O228"/>
  <c r="O229"/>
  <c r="O230"/>
  <c r="O231"/>
  <c r="O232"/>
  <c r="O233"/>
  <c r="O234"/>
  <c r="O235"/>
  <c r="O237"/>
  <c r="O238"/>
  <c r="O239"/>
  <c r="O240"/>
  <c r="O241"/>
  <c r="O242"/>
  <c r="O245"/>
  <c r="O246"/>
  <c r="O247"/>
  <c r="O248"/>
  <c r="O249"/>
  <c r="O250"/>
  <c r="O251"/>
  <c r="O252"/>
  <c r="O253"/>
  <c r="O254"/>
  <c r="O255"/>
  <c r="N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58"/>
  <c r="N59"/>
  <c r="N60"/>
  <c r="N61"/>
  <c r="N62"/>
  <c r="N63"/>
  <c r="N64"/>
  <c r="N65"/>
  <c r="N66"/>
  <c r="N67"/>
  <c r="N68"/>
  <c r="N69"/>
  <c r="N70"/>
  <c r="N71"/>
  <c r="N74"/>
  <c r="N75"/>
  <c r="N76"/>
  <c r="N77"/>
  <c r="N78"/>
  <c r="N79"/>
  <c r="N80"/>
  <c r="N81"/>
  <c r="N82"/>
  <c r="N83"/>
  <c r="N84"/>
  <c r="N85"/>
  <c r="N86"/>
  <c r="N87"/>
  <c r="N88"/>
  <c r="N92"/>
  <c r="N93"/>
  <c r="N94"/>
  <c r="N95"/>
  <c r="N96"/>
  <c r="N97"/>
  <c r="N98"/>
  <c r="N99"/>
  <c r="N100"/>
  <c r="N101"/>
  <c r="N102"/>
  <c r="N103"/>
  <c r="N104"/>
  <c r="N105"/>
  <c r="N106"/>
  <c r="N107"/>
  <c r="N108"/>
  <c r="N109"/>
  <c r="N110"/>
  <c r="N111"/>
  <c r="N112"/>
  <c r="N113"/>
  <c r="N114"/>
  <c r="N115"/>
  <c r="N116"/>
  <c r="N117"/>
  <c r="N118"/>
  <c r="N119"/>
  <c r="N120"/>
  <c r="N121"/>
  <c r="N122"/>
  <c r="N123"/>
  <c r="N125"/>
  <c r="N126"/>
  <c r="N127"/>
  <c r="N128"/>
  <c r="N130"/>
  <c r="N131"/>
  <c r="N132"/>
  <c r="N134"/>
  <c r="N135"/>
  <c r="N137"/>
  <c r="N138"/>
  <c r="N139"/>
  <c r="N140"/>
  <c r="N142"/>
  <c r="N143"/>
  <c r="N144"/>
  <c r="N145"/>
  <c r="N146"/>
  <c r="N147"/>
  <c r="N150"/>
  <c r="N151"/>
  <c r="N152"/>
  <c r="N153"/>
  <c r="N154"/>
  <c r="N155"/>
  <c r="N157"/>
  <c r="N158"/>
  <c r="N159"/>
  <c r="N161"/>
  <c r="N162"/>
  <c r="N163"/>
  <c r="N165"/>
  <c r="N166"/>
  <c r="N168"/>
  <c r="N169"/>
  <c r="N170"/>
  <c r="N172"/>
  <c r="N173"/>
  <c r="N175"/>
  <c r="N176"/>
  <c r="N178"/>
  <c r="N179"/>
  <c r="N180"/>
  <c r="N181"/>
  <c r="N182"/>
  <c r="N183"/>
  <c r="N184"/>
  <c r="N185"/>
  <c r="N186"/>
  <c r="N187"/>
  <c r="N190"/>
  <c r="N191"/>
  <c r="N193"/>
  <c r="N194"/>
  <c r="N197"/>
  <c r="N198"/>
  <c r="N199"/>
  <c r="N200"/>
  <c r="N201"/>
  <c r="N202"/>
  <c r="N203"/>
  <c r="N204"/>
  <c r="N205"/>
  <c r="N206"/>
  <c r="N207"/>
  <c r="N208"/>
  <c r="N209"/>
  <c r="N210"/>
  <c r="N211"/>
  <c r="N212"/>
  <c r="N213"/>
  <c r="N214"/>
  <c r="N215"/>
  <c r="N216"/>
  <c r="N217"/>
  <c r="N218"/>
  <c r="N219"/>
  <c r="N220"/>
  <c r="N221"/>
  <c r="N222"/>
  <c r="N223"/>
  <c r="N224"/>
  <c r="N225"/>
  <c r="N226"/>
  <c r="N227"/>
  <c r="N228"/>
  <c r="N229"/>
  <c r="N230"/>
  <c r="N231"/>
  <c r="N232"/>
  <c r="N233"/>
  <c r="N234"/>
  <c r="N235"/>
  <c r="N237"/>
  <c r="N238"/>
  <c r="N239"/>
  <c r="N241"/>
  <c r="N242"/>
  <c r="N246"/>
  <c r="N248"/>
  <c r="N250"/>
  <c r="N251"/>
  <c r="N252"/>
  <c r="N253"/>
  <c r="N254"/>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8"/>
  <c r="M59"/>
  <c r="M60"/>
  <c r="M61"/>
  <c r="M62"/>
  <c r="M63"/>
  <c r="M64"/>
  <c r="M65"/>
  <c r="M66"/>
  <c r="M67"/>
  <c r="M68"/>
  <c r="M69"/>
  <c r="M70"/>
  <c r="M71"/>
  <c r="M74"/>
  <c r="M75"/>
  <c r="M76"/>
  <c r="M77"/>
  <c r="M78"/>
  <c r="M79"/>
  <c r="M80"/>
  <c r="M81"/>
  <c r="M82"/>
  <c r="M83"/>
  <c r="M84"/>
  <c r="M85"/>
  <c r="M86"/>
  <c r="M87"/>
  <c r="M88"/>
  <c r="M92"/>
  <c r="M93"/>
  <c r="M94"/>
  <c r="M95"/>
  <c r="M96"/>
  <c r="M97"/>
  <c r="M98"/>
  <c r="M99"/>
  <c r="M100"/>
  <c r="M101"/>
  <c r="M102"/>
  <c r="M103"/>
  <c r="M104"/>
  <c r="M105"/>
  <c r="M106"/>
  <c r="M107"/>
  <c r="M108"/>
  <c r="M109"/>
  <c r="M110"/>
  <c r="M111"/>
  <c r="M112"/>
  <c r="M113"/>
  <c r="M114"/>
  <c r="M115"/>
  <c r="M116"/>
  <c r="M117"/>
  <c r="M118"/>
  <c r="M119"/>
  <c r="M120"/>
  <c r="M121"/>
  <c r="M122"/>
  <c r="M123"/>
  <c r="M125"/>
  <c r="M126"/>
  <c r="M127"/>
  <c r="M128"/>
  <c r="M130"/>
  <c r="M131"/>
  <c r="M132"/>
  <c r="M133"/>
  <c r="M134"/>
  <c r="M135"/>
  <c r="M137"/>
  <c r="M138"/>
  <c r="M139"/>
  <c r="M140"/>
  <c r="M142"/>
  <c r="M143"/>
  <c r="M144"/>
  <c r="M145"/>
  <c r="M146"/>
  <c r="M147"/>
  <c r="M149"/>
  <c r="M150"/>
  <c r="M151"/>
  <c r="M152"/>
  <c r="M153"/>
  <c r="M154"/>
  <c r="M155"/>
  <c r="M156"/>
  <c r="M157"/>
  <c r="M158"/>
  <c r="M159"/>
  <c r="M160"/>
  <c r="M161"/>
  <c r="M162"/>
  <c r="M163"/>
  <c r="M164"/>
  <c r="M165"/>
  <c r="M166"/>
  <c r="M167"/>
  <c r="M168"/>
  <c r="M169"/>
  <c r="M170"/>
  <c r="M171"/>
  <c r="M172"/>
  <c r="M173"/>
  <c r="M174"/>
  <c r="M175"/>
  <c r="M176"/>
  <c r="M177"/>
  <c r="M178"/>
  <c r="M179"/>
  <c r="M180"/>
  <c r="M181"/>
  <c r="M182"/>
  <c r="M183"/>
  <c r="M184"/>
  <c r="M185"/>
  <c r="M186"/>
  <c r="M187"/>
  <c r="M189"/>
  <c r="M190"/>
  <c r="M191"/>
  <c r="M192"/>
  <c r="M193"/>
  <c r="M194"/>
  <c r="M197"/>
  <c r="M198"/>
  <c r="M199"/>
  <c r="M200"/>
  <c r="M201"/>
  <c r="M202"/>
  <c r="M203"/>
  <c r="M204"/>
  <c r="M205"/>
  <c r="M206"/>
  <c r="M207"/>
  <c r="M208"/>
  <c r="M209"/>
  <c r="M210"/>
  <c r="M211"/>
  <c r="M212"/>
  <c r="M213"/>
  <c r="M214"/>
  <c r="M215"/>
  <c r="M216"/>
  <c r="M217"/>
  <c r="M218"/>
  <c r="M219"/>
  <c r="M220"/>
  <c r="M221"/>
  <c r="M222"/>
  <c r="M223"/>
  <c r="M224"/>
  <c r="M225"/>
  <c r="M226"/>
  <c r="M227"/>
  <c r="M228"/>
  <c r="M229"/>
  <c r="M230"/>
  <c r="M231"/>
  <c r="M232"/>
  <c r="M233"/>
  <c r="M234"/>
  <c r="M235"/>
  <c r="M237"/>
  <c r="M238"/>
  <c r="M239"/>
  <c r="M240"/>
  <c r="M241"/>
  <c r="M242"/>
  <c r="M245"/>
  <c r="M246"/>
  <c r="M247"/>
  <c r="M248"/>
  <c r="M249"/>
  <c r="M250"/>
  <c r="M251"/>
  <c r="M252"/>
  <c r="M253"/>
  <c r="M254"/>
  <c r="M255"/>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8"/>
  <c r="L59"/>
  <c r="L60"/>
  <c r="L61"/>
  <c r="L62"/>
  <c r="L63"/>
  <c r="L64"/>
  <c r="L65"/>
  <c r="L66"/>
  <c r="L67"/>
  <c r="L68"/>
  <c r="L69"/>
  <c r="L70"/>
  <c r="L71"/>
  <c r="L74"/>
  <c r="L75"/>
  <c r="L76"/>
  <c r="L77"/>
  <c r="L78"/>
  <c r="L79"/>
  <c r="L80"/>
  <c r="L81"/>
  <c r="L82"/>
  <c r="L83"/>
  <c r="L84"/>
  <c r="L85"/>
  <c r="L86"/>
  <c r="L87"/>
  <c r="L88"/>
  <c r="L92"/>
  <c r="L93"/>
  <c r="L94"/>
  <c r="L95"/>
  <c r="L96"/>
  <c r="L97"/>
  <c r="L98"/>
  <c r="L99"/>
  <c r="L100"/>
  <c r="L101"/>
  <c r="L102"/>
  <c r="L103"/>
  <c r="L104"/>
  <c r="L105"/>
  <c r="L106"/>
  <c r="L107"/>
  <c r="L108"/>
  <c r="L109"/>
  <c r="L110"/>
  <c r="L111"/>
  <c r="L112"/>
  <c r="L113"/>
  <c r="L114"/>
  <c r="L115"/>
  <c r="L116"/>
  <c r="L117"/>
  <c r="L118"/>
  <c r="L119"/>
  <c r="L120"/>
  <c r="L121"/>
  <c r="L122"/>
  <c r="L123"/>
  <c r="L125"/>
  <c r="L126"/>
  <c r="L127"/>
  <c r="L128"/>
  <c r="L130"/>
  <c r="L131"/>
  <c r="L132"/>
  <c r="L133"/>
  <c r="L134"/>
  <c r="L135"/>
  <c r="L137"/>
  <c r="L138"/>
  <c r="L139"/>
  <c r="L140"/>
  <c r="L142"/>
  <c r="L143"/>
  <c r="L144"/>
  <c r="L146"/>
  <c r="L147"/>
  <c r="L149"/>
  <c r="L150"/>
  <c r="L151"/>
  <c r="L152"/>
  <c r="L153"/>
  <c r="L154"/>
  <c r="L155"/>
  <c r="L156"/>
  <c r="L157"/>
  <c r="L158"/>
  <c r="L159"/>
  <c r="L160"/>
  <c r="L161"/>
  <c r="L162"/>
  <c r="L163"/>
  <c r="L164"/>
  <c r="L165"/>
  <c r="L166"/>
  <c r="L168"/>
  <c r="L169"/>
  <c r="L170"/>
  <c r="L172"/>
  <c r="L173"/>
  <c r="L174"/>
  <c r="L175"/>
  <c r="L176"/>
  <c r="L177"/>
  <c r="L178"/>
  <c r="L179"/>
  <c r="L180"/>
  <c r="L181"/>
  <c r="L182"/>
  <c r="L183"/>
  <c r="L184"/>
  <c r="L185"/>
  <c r="L186"/>
  <c r="L187"/>
  <c r="L189"/>
  <c r="L190"/>
  <c r="L191"/>
  <c r="L192"/>
  <c r="L193"/>
  <c r="L194"/>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3"/>
  <c r="L234"/>
  <c r="L235"/>
  <c r="L237"/>
  <c r="L238"/>
  <c r="L239"/>
  <c r="L241"/>
  <c r="L242"/>
  <c r="L245"/>
  <c r="L246"/>
  <c r="L247"/>
  <c r="L248"/>
  <c r="L249"/>
  <c r="L250"/>
  <c r="L251"/>
  <c r="L252"/>
  <c r="L253"/>
  <c r="L254"/>
  <c r="L255"/>
  <c r="D9" l="1"/>
  <c r="E9"/>
  <c r="F9"/>
  <c r="G9"/>
  <c r="I9"/>
  <c r="D57"/>
  <c r="E57"/>
  <c r="F57"/>
  <c r="G57"/>
  <c r="I57"/>
  <c r="D73"/>
  <c r="D72" s="1"/>
  <c r="E73"/>
  <c r="E72" s="1"/>
  <c r="F73"/>
  <c r="F72" s="1"/>
  <c r="G73"/>
  <c r="G72" s="1"/>
  <c r="I73"/>
  <c r="D91"/>
  <c r="D90" s="1"/>
  <c r="E91"/>
  <c r="E90" s="1"/>
  <c r="F91"/>
  <c r="F90" s="1"/>
  <c r="G91"/>
  <c r="G90" s="1"/>
  <c r="I91"/>
  <c r="D129"/>
  <c r="D124" s="1"/>
  <c r="E129"/>
  <c r="E124" s="1"/>
  <c r="F129"/>
  <c r="F124" s="1"/>
  <c r="G129"/>
  <c r="G124" s="1"/>
  <c r="I129"/>
  <c r="D141"/>
  <c r="D136" s="1"/>
  <c r="E141"/>
  <c r="E136" s="1"/>
  <c r="F141"/>
  <c r="F136" s="1"/>
  <c r="G141"/>
  <c r="G136" s="1"/>
  <c r="I141"/>
  <c r="D148"/>
  <c r="E148"/>
  <c r="F148"/>
  <c r="G148"/>
  <c r="I148"/>
  <c r="C148"/>
  <c r="D188"/>
  <c r="E188"/>
  <c r="F188"/>
  <c r="G188"/>
  <c r="I188"/>
  <c r="C188"/>
  <c r="D196"/>
  <c r="D236"/>
  <c r="E236"/>
  <c r="E196" s="1"/>
  <c r="F236"/>
  <c r="F196" s="1"/>
  <c r="G236"/>
  <c r="G196" s="1"/>
  <c r="C236"/>
  <c r="C196" s="1"/>
  <c r="D244"/>
  <c r="D243" s="1"/>
  <c r="E244"/>
  <c r="E243" s="1"/>
  <c r="F244"/>
  <c r="F243" s="1"/>
  <c r="F195" s="1"/>
  <c r="G244"/>
  <c r="G243" s="1"/>
  <c r="I244"/>
  <c r="C244"/>
  <c r="C243" s="1"/>
  <c r="C141"/>
  <c r="C136" s="1"/>
  <c r="C91"/>
  <c r="C90" s="1"/>
  <c r="C129"/>
  <c r="C124" s="1"/>
  <c r="C73"/>
  <c r="C72" s="1"/>
  <c r="C57"/>
  <c r="C9"/>
  <c r="Q188" l="1"/>
  <c r="M188"/>
  <c r="L188"/>
  <c r="O188"/>
  <c r="Q148"/>
  <c r="P148"/>
  <c r="M148"/>
  <c r="L148"/>
  <c r="O148"/>
  <c r="N148"/>
  <c r="I124"/>
  <c r="Q129"/>
  <c r="P129"/>
  <c r="O129"/>
  <c r="L129"/>
  <c r="N129"/>
  <c r="M129"/>
  <c r="I72"/>
  <c r="I8" s="1"/>
  <c r="Q73"/>
  <c r="P73"/>
  <c r="O73"/>
  <c r="L73"/>
  <c r="N73"/>
  <c r="M73"/>
  <c r="Q9"/>
  <c r="P9"/>
  <c r="O9"/>
  <c r="L9"/>
  <c r="N9"/>
  <c r="M9"/>
  <c r="I243"/>
  <c r="Q244"/>
  <c r="M244"/>
  <c r="P244"/>
  <c r="O244"/>
  <c r="L244"/>
  <c r="I196"/>
  <c r="N236"/>
  <c r="M236"/>
  <c r="L236"/>
  <c r="Q236"/>
  <c r="P236"/>
  <c r="O236"/>
  <c r="I136"/>
  <c r="Q141"/>
  <c r="O141"/>
  <c r="N141"/>
  <c r="L141"/>
  <c r="P141"/>
  <c r="M141"/>
  <c r="I90"/>
  <c r="Q91"/>
  <c r="P91"/>
  <c r="O91"/>
  <c r="L91"/>
  <c r="N91"/>
  <c r="M91"/>
  <c r="Q57"/>
  <c r="P57"/>
  <c r="O57"/>
  <c r="L57"/>
  <c r="N57"/>
  <c r="M57"/>
  <c r="D195"/>
  <c r="C195"/>
  <c r="C89"/>
  <c r="C8"/>
  <c r="C7" s="1"/>
  <c r="C6" s="1"/>
  <c r="G89"/>
  <c r="E89"/>
  <c r="G195"/>
  <c r="E195"/>
  <c r="F89"/>
  <c r="D89"/>
  <c r="G8"/>
  <c r="E8"/>
  <c r="F8"/>
  <c r="D8"/>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8"/>
  <c r="H59"/>
  <c r="H60"/>
  <c r="H61"/>
  <c r="H62"/>
  <c r="H63"/>
  <c r="H64"/>
  <c r="H65"/>
  <c r="H66"/>
  <c r="H67"/>
  <c r="H68"/>
  <c r="H69"/>
  <c r="H70"/>
  <c r="H71"/>
  <c r="H74"/>
  <c r="H75"/>
  <c r="H76"/>
  <c r="H77"/>
  <c r="H78"/>
  <c r="H79"/>
  <c r="H80"/>
  <c r="H81"/>
  <c r="H82"/>
  <c r="H83"/>
  <c r="H84"/>
  <c r="H85"/>
  <c r="H86"/>
  <c r="H87"/>
  <c r="H88"/>
  <c r="H92"/>
  <c r="H93"/>
  <c r="H94"/>
  <c r="H95"/>
  <c r="S95" s="1"/>
  <c r="H96"/>
  <c r="H97"/>
  <c r="H98"/>
  <c r="H99"/>
  <c r="H100"/>
  <c r="H101"/>
  <c r="H102"/>
  <c r="H103"/>
  <c r="H104"/>
  <c r="H105"/>
  <c r="H106"/>
  <c r="H107"/>
  <c r="H108"/>
  <c r="H109"/>
  <c r="H110"/>
  <c r="H111"/>
  <c r="H112"/>
  <c r="H113"/>
  <c r="H114"/>
  <c r="H115"/>
  <c r="H116"/>
  <c r="H117"/>
  <c r="H118"/>
  <c r="H119"/>
  <c r="H120"/>
  <c r="H121"/>
  <c r="H122"/>
  <c r="H123"/>
  <c r="H125"/>
  <c r="H126"/>
  <c r="H127"/>
  <c r="H128"/>
  <c r="H130"/>
  <c r="H131"/>
  <c r="H132"/>
  <c r="H133"/>
  <c r="S133" s="1"/>
  <c r="H134"/>
  <c r="H135"/>
  <c r="H137"/>
  <c r="H138"/>
  <c r="H139"/>
  <c r="H140"/>
  <c r="H142"/>
  <c r="H143"/>
  <c r="H144"/>
  <c r="H145"/>
  <c r="H146"/>
  <c r="H147"/>
  <c r="H149"/>
  <c r="S149" s="1"/>
  <c r="H150"/>
  <c r="H151"/>
  <c r="H152"/>
  <c r="H153"/>
  <c r="H154"/>
  <c r="H155"/>
  <c r="H156"/>
  <c r="H157"/>
  <c r="H158"/>
  <c r="H159"/>
  <c r="H160"/>
  <c r="S160" s="1"/>
  <c r="H161"/>
  <c r="H162"/>
  <c r="H163"/>
  <c r="H164"/>
  <c r="S164" s="1"/>
  <c r="H165"/>
  <c r="H166"/>
  <c r="H167"/>
  <c r="H168"/>
  <c r="H169"/>
  <c r="H170"/>
  <c r="H171"/>
  <c r="S171" s="1"/>
  <c r="H172"/>
  <c r="H173"/>
  <c r="H174"/>
  <c r="H175"/>
  <c r="H176"/>
  <c r="H177"/>
  <c r="H178"/>
  <c r="H179"/>
  <c r="H180"/>
  <c r="H181"/>
  <c r="H182"/>
  <c r="H183"/>
  <c r="H184"/>
  <c r="H185"/>
  <c r="H186"/>
  <c r="H187"/>
  <c r="H189"/>
  <c r="S189" s="1"/>
  <c r="H190"/>
  <c r="H191"/>
  <c r="H192"/>
  <c r="S192" s="1"/>
  <c r="H193"/>
  <c r="H194"/>
  <c r="H197"/>
  <c r="H198"/>
  <c r="H199"/>
  <c r="H200"/>
  <c r="H201"/>
  <c r="H202"/>
  <c r="H203"/>
  <c r="H204"/>
  <c r="H205"/>
  <c r="H206"/>
  <c r="H207"/>
  <c r="H208"/>
  <c r="H209"/>
  <c r="H210"/>
  <c r="H211"/>
  <c r="H212"/>
  <c r="H213"/>
  <c r="H214"/>
  <c r="H215"/>
  <c r="H216"/>
  <c r="H217"/>
  <c r="H218"/>
  <c r="H219"/>
  <c r="H220"/>
  <c r="H221"/>
  <c r="H222"/>
  <c r="H223"/>
  <c r="H224"/>
  <c r="H225"/>
  <c r="H226"/>
  <c r="H227"/>
  <c r="H228"/>
  <c r="H229"/>
  <c r="H230"/>
  <c r="H231"/>
  <c r="H232"/>
  <c r="H233"/>
  <c r="H234"/>
  <c r="H235"/>
  <c r="H237"/>
  <c r="H238"/>
  <c r="H239"/>
  <c r="H240"/>
  <c r="H241"/>
  <c r="H242"/>
  <c r="H245"/>
  <c r="H246"/>
  <c r="H247"/>
  <c r="H248"/>
  <c r="H249"/>
  <c r="S249" s="1"/>
  <c r="H250"/>
  <c r="H251"/>
  <c r="H252"/>
  <c r="H253"/>
  <c r="H254"/>
  <c r="H255"/>
  <c r="S255" s="1"/>
  <c r="H256"/>
  <c r="S256" s="1"/>
  <c r="H257"/>
  <c r="S257" s="1"/>
  <c r="H258"/>
  <c r="S258" s="1"/>
  <c r="E7" l="1"/>
  <c r="E6" s="1"/>
  <c r="I89"/>
  <c r="D7"/>
  <c r="D6" s="1"/>
  <c r="Q89"/>
  <c r="P89"/>
  <c r="O89"/>
  <c r="L89"/>
  <c r="N89"/>
  <c r="M89"/>
  <c r="S254"/>
  <c r="R254"/>
  <c r="S250"/>
  <c r="R250"/>
  <c r="S246"/>
  <c r="R246"/>
  <c r="S242"/>
  <c r="R242"/>
  <c r="S238"/>
  <c r="R238"/>
  <c r="S235"/>
  <c r="R235"/>
  <c r="S231"/>
  <c r="R231"/>
  <c r="S227"/>
  <c r="R227"/>
  <c r="S225"/>
  <c r="R225"/>
  <c r="S221"/>
  <c r="R221"/>
  <c r="S217"/>
  <c r="R217"/>
  <c r="S211"/>
  <c r="R211"/>
  <c r="S207"/>
  <c r="R207"/>
  <c r="S203"/>
  <c r="R203"/>
  <c r="S199"/>
  <c r="R199"/>
  <c r="S193"/>
  <c r="R193"/>
  <c r="S186"/>
  <c r="R186"/>
  <c r="R253"/>
  <c r="S253"/>
  <c r="S251"/>
  <c r="R251"/>
  <c r="S247"/>
  <c r="R247"/>
  <c r="S245"/>
  <c r="R245"/>
  <c r="S241"/>
  <c r="R241"/>
  <c r="S239"/>
  <c r="R239"/>
  <c r="S237"/>
  <c r="R237"/>
  <c r="S234"/>
  <c r="R234"/>
  <c r="S232"/>
  <c r="R232"/>
  <c r="S230"/>
  <c r="R230"/>
  <c r="S228"/>
  <c r="R228"/>
  <c r="S226"/>
  <c r="R226"/>
  <c r="S224"/>
  <c r="R224"/>
  <c r="S222"/>
  <c r="R222"/>
  <c r="S220"/>
  <c r="R220"/>
  <c r="S218"/>
  <c r="R218"/>
  <c r="S216"/>
  <c r="R216"/>
  <c r="S214"/>
  <c r="R214"/>
  <c r="S212"/>
  <c r="R212"/>
  <c r="S210"/>
  <c r="R210"/>
  <c r="S208"/>
  <c r="R208"/>
  <c r="S206"/>
  <c r="R206"/>
  <c r="S204"/>
  <c r="R204"/>
  <c r="S202"/>
  <c r="R202"/>
  <c r="S200"/>
  <c r="R200"/>
  <c r="S198"/>
  <c r="R198"/>
  <c r="S194"/>
  <c r="R194"/>
  <c r="S190"/>
  <c r="R190"/>
  <c r="S187"/>
  <c r="R187"/>
  <c r="R185"/>
  <c r="S185"/>
  <c r="S183"/>
  <c r="R183"/>
  <c r="R181"/>
  <c r="S181"/>
  <c r="S179"/>
  <c r="R179"/>
  <c r="R177"/>
  <c r="S177"/>
  <c r="S175"/>
  <c r="R175"/>
  <c r="S173"/>
  <c r="R173"/>
  <c r="S169"/>
  <c r="R169"/>
  <c r="S167"/>
  <c r="R167"/>
  <c r="S165"/>
  <c r="R165"/>
  <c r="R163"/>
  <c r="S163"/>
  <c r="S161"/>
  <c r="R161"/>
  <c r="S159"/>
  <c r="R159"/>
  <c r="S157"/>
  <c r="R157"/>
  <c r="S155"/>
  <c r="R155"/>
  <c r="S153"/>
  <c r="R153"/>
  <c r="S151"/>
  <c r="R151"/>
  <c r="S146"/>
  <c r="R146"/>
  <c r="S144"/>
  <c r="R144"/>
  <c r="S142"/>
  <c r="R142"/>
  <c r="R139"/>
  <c r="S139"/>
  <c r="S137"/>
  <c r="R137"/>
  <c r="S134"/>
  <c r="R134"/>
  <c r="S132"/>
  <c r="R132"/>
  <c r="S130"/>
  <c r="R130"/>
  <c r="S127"/>
  <c r="R127"/>
  <c r="S125"/>
  <c r="R125"/>
  <c r="S122"/>
  <c r="R122"/>
  <c r="S120"/>
  <c r="R120"/>
  <c r="S118"/>
  <c r="R118"/>
  <c r="S116"/>
  <c r="R116"/>
  <c r="S114"/>
  <c r="R114"/>
  <c r="S112"/>
  <c r="R112"/>
  <c r="S110"/>
  <c r="R110"/>
  <c r="S108"/>
  <c r="R108"/>
  <c r="S106"/>
  <c r="R106"/>
  <c r="S104"/>
  <c r="R104"/>
  <c r="S102"/>
  <c r="R102"/>
  <c r="S100"/>
  <c r="R100"/>
  <c r="S98"/>
  <c r="R98"/>
  <c r="S96"/>
  <c r="R96"/>
  <c r="S94"/>
  <c r="R94"/>
  <c r="S92"/>
  <c r="R92"/>
  <c r="S87"/>
  <c r="R87"/>
  <c r="S85"/>
  <c r="R85"/>
  <c r="R83"/>
  <c r="S83"/>
  <c r="S81"/>
  <c r="R81"/>
  <c r="S79"/>
  <c r="R79"/>
  <c r="S77"/>
  <c r="R77"/>
  <c r="R75"/>
  <c r="S75"/>
  <c r="S71"/>
  <c r="R71"/>
  <c r="S69"/>
  <c r="R69"/>
  <c r="R67"/>
  <c r="S67"/>
  <c r="S65"/>
  <c r="R65"/>
  <c r="S63"/>
  <c r="R63"/>
  <c r="S61"/>
  <c r="R61"/>
  <c r="R59"/>
  <c r="S59"/>
  <c r="S56"/>
  <c r="R56"/>
  <c r="S54"/>
  <c r="R54"/>
  <c r="S52"/>
  <c r="R52"/>
  <c r="S50"/>
  <c r="R50"/>
  <c r="S48"/>
  <c r="R48"/>
  <c r="S46"/>
  <c r="R46"/>
  <c r="S44"/>
  <c r="R44"/>
  <c r="S42"/>
  <c r="R42"/>
  <c r="S40"/>
  <c r="R40"/>
  <c r="S38"/>
  <c r="R38"/>
  <c r="S36"/>
  <c r="R36"/>
  <c r="S34"/>
  <c r="R34"/>
  <c r="S32"/>
  <c r="R32"/>
  <c r="S30"/>
  <c r="R30"/>
  <c r="S28"/>
  <c r="R28"/>
  <c r="S26"/>
  <c r="R26"/>
  <c r="S24"/>
  <c r="R24"/>
  <c r="S22"/>
  <c r="R22"/>
  <c r="S20"/>
  <c r="R20"/>
  <c r="S18"/>
  <c r="R18"/>
  <c r="S16"/>
  <c r="R16"/>
  <c r="S14"/>
  <c r="R14"/>
  <c r="S12"/>
  <c r="R12"/>
  <c r="H9"/>
  <c r="S10"/>
  <c r="R10"/>
  <c r="N90"/>
  <c r="M90"/>
  <c r="Q90"/>
  <c r="P90"/>
  <c r="O90"/>
  <c r="L90"/>
  <c r="I195"/>
  <c r="Q243"/>
  <c r="P243"/>
  <c r="O243"/>
  <c r="L243"/>
  <c r="M243"/>
  <c r="Q124"/>
  <c r="N124"/>
  <c r="M124"/>
  <c r="P124"/>
  <c r="O124"/>
  <c r="L124"/>
  <c r="S252"/>
  <c r="R252"/>
  <c r="S248"/>
  <c r="R248"/>
  <c r="S240"/>
  <c r="R240"/>
  <c r="S233"/>
  <c r="R233"/>
  <c r="S229"/>
  <c r="R229"/>
  <c r="S223"/>
  <c r="R223"/>
  <c r="S219"/>
  <c r="R219"/>
  <c r="S215"/>
  <c r="R215"/>
  <c r="S213"/>
  <c r="R213"/>
  <c r="S209"/>
  <c r="R209"/>
  <c r="S205"/>
  <c r="R205"/>
  <c r="S201"/>
  <c r="R201"/>
  <c r="S197"/>
  <c r="R197"/>
  <c r="S191"/>
  <c r="R191"/>
  <c r="S184"/>
  <c r="R184"/>
  <c r="S182"/>
  <c r="R182"/>
  <c r="S180"/>
  <c r="R180"/>
  <c r="S178"/>
  <c r="R178"/>
  <c r="S176"/>
  <c r="R176"/>
  <c r="S174"/>
  <c r="R174"/>
  <c r="S172"/>
  <c r="R172"/>
  <c r="S170"/>
  <c r="R170"/>
  <c r="S168"/>
  <c r="R168"/>
  <c r="S166"/>
  <c r="R166"/>
  <c r="S162"/>
  <c r="R162"/>
  <c r="S158"/>
  <c r="R158"/>
  <c r="S156"/>
  <c r="R156"/>
  <c r="S154"/>
  <c r="R154"/>
  <c r="S152"/>
  <c r="R152"/>
  <c r="S150"/>
  <c r="R150"/>
  <c r="R147"/>
  <c r="S147"/>
  <c r="S145"/>
  <c r="R145"/>
  <c r="S143"/>
  <c r="R143"/>
  <c r="S140"/>
  <c r="R140"/>
  <c r="S138"/>
  <c r="R138"/>
  <c r="S135"/>
  <c r="R135"/>
  <c r="S131"/>
  <c r="R131"/>
  <c r="S128"/>
  <c r="R128"/>
  <c r="S126"/>
  <c r="R126"/>
  <c r="S123"/>
  <c r="R123"/>
  <c r="S121"/>
  <c r="R121"/>
  <c r="S119"/>
  <c r="R119"/>
  <c r="S117"/>
  <c r="R117"/>
  <c r="S115"/>
  <c r="R115"/>
  <c r="S113"/>
  <c r="R113"/>
  <c r="S111"/>
  <c r="R111"/>
  <c r="S109"/>
  <c r="R109"/>
  <c r="S107"/>
  <c r="R107"/>
  <c r="S105"/>
  <c r="R105"/>
  <c r="S103"/>
  <c r="R103"/>
  <c r="S101"/>
  <c r="R101"/>
  <c r="S99"/>
  <c r="R99"/>
  <c r="S97"/>
  <c r="R97"/>
  <c r="S93"/>
  <c r="R93"/>
  <c r="S88"/>
  <c r="R88"/>
  <c r="S86"/>
  <c r="R86"/>
  <c r="S84"/>
  <c r="R84"/>
  <c r="S82"/>
  <c r="R82"/>
  <c r="S80"/>
  <c r="R80"/>
  <c r="S78"/>
  <c r="R78"/>
  <c r="S76"/>
  <c r="R76"/>
  <c r="S74"/>
  <c r="R74"/>
  <c r="S70"/>
  <c r="R70"/>
  <c r="S68"/>
  <c r="R68"/>
  <c r="S66"/>
  <c r="R66"/>
  <c r="S64"/>
  <c r="R64"/>
  <c r="S62"/>
  <c r="R62"/>
  <c r="S60"/>
  <c r="R60"/>
  <c r="S58"/>
  <c r="R58"/>
  <c r="S55"/>
  <c r="R55"/>
  <c r="S53"/>
  <c r="R53"/>
  <c r="R51"/>
  <c r="S51"/>
  <c r="S49"/>
  <c r="R49"/>
  <c r="S47"/>
  <c r="R47"/>
  <c r="S45"/>
  <c r="R45"/>
  <c r="R43"/>
  <c r="S43"/>
  <c r="S41"/>
  <c r="R41"/>
  <c r="S39"/>
  <c r="R39"/>
  <c r="S37"/>
  <c r="R37"/>
  <c r="R35"/>
  <c r="S35"/>
  <c r="S33"/>
  <c r="R33"/>
  <c r="S31"/>
  <c r="R31"/>
  <c r="S29"/>
  <c r="R29"/>
  <c r="S27"/>
  <c r="R27"/>
  <c r="S25"/>
  <c r="R25"/>
  <c r="S23"/>
  <c r="R23"/>
  <c r="S21"/>
  <c r="R21"/>
  <c r="S19"/>
  <c r="R19"/>
  <c r="S17"/>
  <c r="R17"/>
  <c r="S15"/>
  <c r="R15"/>
  <c r="S13"/>
  <c r="R13"/>
  <c r="S11"/>
  <c r="R11"/>
  <c r="Q8"/>
  <c r="N8"/>
  <c r="M8"/>
  <c r="P8"/>
  <c r="O8"/>
  <c r="L8"/>
  <c r="P136"/>
  <c r="M136"/>
  <c r="Q136"/>
  <c r="O136"/>
  <c r="N136"/>
  <c r="L136"/>
  <c r="N196"/>
  <c r="M196"/>
  <c r="L196"/>
  <c r="Q196"/>
  <c r="P196"/>
  <c r="O196"/>
  <c r="N72"/>
  <c r="M72"/>
  <c r="Q72"/>
  <c r="P72"/>
  <c r="O72"/>
  <c r="L72"/>
  <c r="I7"/>
  <c r="K8" s="1"/>
  <c r="F7"/>
  <c r="F6" s="1"/>
  <c r="H188"/>
  <c r="S188" s="1"/>
  <c r="H73"/>
  <c r="H244"/>
  <c r="H236"/>
  <c r="H148"/>
  <c r="H141"/>
  <c r="H129"/>
  <c r="H91"/>
  <c r="G7"/>
  <c r="G6" s="1"/>
  <c r="H57"/>
  <c r="S57" l="1"/>
  <c r="R57"/>
  <c r="H90"/>
  <c r="S91"/>
  <c r="R91"/>
  <c r="H196"/>
  <c r="R236"/>
  <c r="S236"/>
  <c r="H124"/>
  <c r="S129"/>
  <c r="R129"/>
  <c r="R148"/>
  <c r="S148"/>
  <c r="H243"/>
  <c r="S244"/>
  <c r="R244"/>
  <c r="Q7"/>
  <c r="P7"/>
  <c r="O7"/>
  <c r="L7"/>
  <c r="K11"/>
  <c r="K13"/>
  <c r="K15"/>
  <c r="K17"/>
  <c r="K19"/>
  <c r="K21"/>
  <c r="K23"/>
  <c r="K25"/>
  <c r="K27"/>
  <c r="K29"/>
  <c r="K31"/>
  <c r="K33"/>
  <c r="K35"/>
  <c r="K37"/>
  <c r="K39"/>
  <c r="K41"/>
  <c r="K45"/>
  <c r="K47"/>
  <c r="K49"/>
  <c r="K51"/>
  <c r="K53"/>
  <c r="K55"/>
  <c r="K59"/>
  <c r="K61"/>
  <c r="K63"/>
  <c r="K67"/>
  <c r="K71"/>
  <c r="K77"/>
  <c r="K87"/>
  <c r="K92"/>
  <c r="K98"/>
  <c r="K102"/>
  <c r="K106"/>
  <c r="K112"/>
  <c r="K116"/>
  <c r="K122"/>
  <c r="K126"/>
  <c r="K130"/>
  <c r="K134"/>
  <c r="K140"/>
  <c r="K144"/>
  <c r="K152"/>
  <c r="K158"/>
  <c r="K162"/>
  <c r="K166"/>
  <c r="K170"/>
  <c r="K176"/>
  <c r="K180"/>
  <c r="K184"/>
  <c r="N7"/>
  <c r="M7"/>
  <c r="K10"/>
  <c r="K12"/>
  <c r="K14"/>
  <c r="K16"/>
  <c r="K18"/>
  <c r="K20"/>
  <c r="K22"/>
  <c r="K24"/>
  <c r="K26"/>
  <c r="K28"/>
  <c r="K30"/>
  <c r="K32"/>
  <c r="K34"/>
  <c r="K36"/>
  <c r="K38"/>
  <c r="K40"/>
  <c r="K42"/>
  <c r="K44"/>
  <c r="K46"/>
  <c r="K48"/>
  <c r="K50"/>
  <c r="K52"/>
  <c r="K54"/>
  <c r="K56"/>
  <c r="K58"/>
  <c r="K60"/>
  <c r="K62"/>
  <c r="K64"/>
  <c r="K66"/>
  <c r="K68"/>
  <c r="K70"/>
  <c r="K74"/>
  <c r="K76"/>
  <c r="K78"/>
  <c r="K80"/>
  <c r="K82"/>
  <c r="K84"/>
  <c r="K86"/>
  <c r="K88"/>
  <c r="K93"/>
  <c r="K95"/>
  <c r="K97"/>
  <c r="K99"/>
  <c r="K101"/>
  <c r="K103"/>
  <c r="K105"/>
  <c r="K107"/>
  <c r="K109"/>
  <c r="K111"/>
  <c r="K113"/>
  <c r="K115"/>
  <c r="K117"/>
  <c r="K119"/>
  <c r="K121"/>
  <c r="K123"/>
  <c r="K125"/>
  <c r="K127"/>
  <c r="K131"/>
  <c r="K133"/>
  <c r="K135"/>
  <c r="K137"/>
  <c r="K139"/>
  <c r="K143"/>
  <c r="K145"/>
  <c r="K147"/>
  <c r="K149"/>
  <c r="K151"/>
  <c r="K153"/>
  <c r="K155"/>
  <c r="K157"/>
  <c r="K159"/>
  <c r="K161"/>
  <c r="K163"/>
  <c r="K165"/>
  <c r="K167"/>
  <c r="K169"/>
  <c r="K171"/>
  <c r="K173"/>
  <c r="K175"/>
  <c r="K177"/>
  <c r="K179"/>
  <c r="K181"/>
  <c r="K183"/>
  <c r="K185"/>
  <c r="K187"/>
  <c r="K189"/>
  <c r="K191"/>
  <c r="K7"/>
  <c r="K43"/>
  <c r="K65"/>
  <c r="K69"/>
  <c r="K75"/>
  <c r="K79"/>
  <c r="K81"/>
  <c r="K83"/>
  <c r="K85"/>
  <c r="K94"/>
  <c r="K96"/>
  <c r="K100"/>
  <c r="K104"/>
  <c r="K108"/>
  <c r="K110"/>
  <c r="K114"/>
  <c r="K118"/>
  <c r="K120"/>
  <c r="K128"/>
  <c r="K132"/>
  <c r="K138"/>
  <c r="K142"/>
  <c r="K146"/>
  <c r="K150"/>
  <c r="K154"/>
  <c r="K156"/>
  <c r="K160"/>
  <c r="K164"/>
  <c r="K168"/>
  <c r="K172"/>
  <c r="K174"/>
  <c r="K178"/>
  <c r="K182"/>
  <c r="K186"/>
  <c r="K190"/>
  <c r="K192"/>
  <c r="K188"/>
  <c r="K129"/>
  <c r="K91"/>
  <c r="K57"/>
  <c r="K148"/>
  <c r="K73"/>
  <c r="K9"/>
  <c r="K141"/>
  <c r="K72"/>
  <c r="K136"/>
  <c r="K124"/>
  <c r="Q195"/>
  <c r="P195"/>
  <c r="O195"/>
  <c r="N195"/>
  <c r="M195"/>
  <c r="L195"/>
  <c r="K90"/>
  <c r="K89"/>
  <c r="H136"/>
  <c r="R141"/>
  <c r="S141"/>
  <c r="H72"/>
  <c r="R73"/>
  <c r="S73"/>
  <c r="R9"/>
  <c r="S9"/>
  <c r="I6"/>
  <c r="H195"/>
  <c r="S195" s="1"/>
  <c r="H89"/>
  <c r="R195" l="1"/>
  <c r="Q6"/>
  <c r="N6"/>
  <c r="L6"/>
  <c r="J11"/>
  <c r="J17"/>
  <c r="J23"/>
  <c r="J27"/>
  <c r="J31"/>
  <c r="J35"/>
  <c r="J39"/>
  <c r="J45"/>
  <c r="J49"/>
  <c r="J53"/>
  <c r="J59"/>
  <c r="J63"/>
  <c r="J67"/>
  <c r="J71"/>
  <c r="J77"/>
  <c r="J81"/>
  <c r="J85"/>
  <c r="J95"/>
  <c r="J99"/>
  <c r="J103"/>
  <c r="J107"/>
  <c r="J113"/>
  <c r="J117"/>
  <c r="J121"/>
  <c r="P6"/>
  <c r="O6"/>
  <c r="M6"/>
  <c r="J10"/>
  <c r="J12"/>
  <c r="J14"/>
  <c r="J16"/>
  <c r="J18"/>
  <c r="J20"/>
  <c r="J22"/>
  <c r="J24"/>
  <c r="J26"/>
  <c r="J28"/>
  <c r="J30"/>
  <c r="J32"/>
  <c r="J34"/>
  <c r="J36"/>
  <c r="J38"/>
  <c r="J40"/>
  <c r="J42"/>
  <c r="J44"/>
  <c r="J46"/>
  <c r="J48"/>
  <c r="J50"/>
  <c r="J52"/>
  <c r="J54"/>
  <c r="J56"/>
  <c r="J58"/>
  <c r="J60"/>
  <c r="J62"/>
  <c r="J64"/>
  <c r="J66"/>
  <c r="J68"/>
  <c r="J70"/>
  <c r="J74"/>
  <c r="J76"/>
  <c r="J78"/>
  <c r="J80"/>
  <c r="J82"/>
  <c r="J84"/>
  <c r="J86"/>
  <c r="J88"/>
  <c r="J92"/>
  <c r="J94"/>
  <c r="J96"/>
  <c r="J98"/>
  <c r="J100"/>
  <c r="J102"/>
  <c r="J104"/>
  <c r="J106"/>
  <c r="J108"/>
  <c r="J110"/>
  <c r="J112"/>
  <c r="J114"/>
  <c r="J116"/>
  <c r="J118"/>
  <c r="J120"/>
  <c r="J122"/>
  <c r="J126"/>
  <c r="J128"/>
  <c r="J130"/>
  <c r="J132"/>
  <c r="J134"/>
  <c r="J138"/>
  <c r="J140"/>
  <c r="J142"/>
  <c r="J144"/>
  <c r="J146"/>
  <c r="J150"/>
  <c r="J152"/>
  <c r="J154"/>
  <c r="J156"/>
  <c r="J158"/>
  <c r="J160"/>
  <c r="J162"/>
  <c r="J164"/>
  <c r="J166"/>
  <c r="J168"/>
  <c r="J170"/>
  <c r="J172"/>
  <c r="J174"/>
  <c r="J176"/>
  <c r="J178"/>
  <c r="J180"/>
  <c r="J182"/>
  <c r="J184"/>
  <c r="J186"/>
  <c r="J190"/>
  <c r="J192"/>
  <c r="J194"/>
  <c r="J198"/>
  <c r="J200"/>
  <c r="J202"/>
  <c r="J204"/>
  <c r="J206"/>
  <c r="J208"/>
  <c r="J210"/>
  <c r="J212"/>
  <c r="J214"/>
  <c r="J216"/>
  <c r="J218"/>
  <c r="J220"/>
  <c r="J222"/>
  <c r="J224"/>
  <c r="J226"/>
  <c r="J228"/>
  <c r="J230"/>
  <c r="J232"/>
  <c r="J234"/>
  <c r="J238"/>
  <c r="J240"/>
  <c r="J242"/>
  <c r="J246"/>
  <c r="J248"/>
  <c r="J250"/>
  <c r="J252"/>
  <c r="J254"/>
  <c r="J13"/>
  <c r="J15"/>
  <c r="J19"/>
  <c r="J21"/>
  <c r="J25"/>
  <c r="J29"/>
  <c r="J33"/>
  <c r="J37"/>
  <c r="J41"/>
  <c r="J43"/>
  <c r="J47"/>
  <c r="J51"/>
  <c r="J55"/>
  <c r="J61"/>
  <c r="J65"/>
  <c r="J69"/>
  <c r="J75"/>
  <c r="J79"/>
  <c r="J83"/>
  <c r="J87"/>
  <c r="J93"/>
  <c r="J97"/>
  <c r="J101"/>
  <c r="J105"/>
  <c r="J109"/>
  <c r="J111"/>
  <c r="J115"/>
  <c r="J119"/>
  <c r="J165"/>
  <c r="J181"/>
  <c r="J193"/>
  <c r="J205"/>
  <c r="J217"/>
  <c r="J225"/>
  <c r="J233"/>
  <c r="J241"/>
  <c r="J253"/>
  <c r="J123"/>
  <c r="J127"/>
  <c r="J131"/>
  <c r="J135"/>
  <c r="J139"/>
  <c r="J143"/>
  <c r="J147"/>
  <c r="J151"/>
  <c r="J155"/>
  <c r="J159"/>
  <c r="J163"/>
  <c r="J167"/>
  <c r="J171"/>
  <c r="J175"/>
  <c r="J179"/>
  <c r="J183"/>
  <c r="J187"/>
  <c r="J191"/>
  <c r="J199"/>
  <c r="J203"/>
  <c r="J207"/>
  <c r="J211"/>
  <c r="J215"/>
  <c r="J219"/>
  <c r="J223"/>
  <c r="J227"/>
  <c r="J231"/>
  <c r="J235"/>
  <c r="J239"/>
  <c r="J247"/>
  <c r="J251"/>
  <c r="J255"/>
  <c r="J125"/>
  <c r="J133"/>
  <c r="J137"/>
  <c r="J145"/>
  <c r="J149"/>
  <c r="J153"/>
  <c r="J157"/>
  <c r="J161"/>
  <c r="J169"/>
  <c r="J173"/>
  <c r="J177"/>
  <c r="J185"/>
  <c r="J189"/>
  <c r="J197"/>
  <c r="J201"/>
  <c r="J209"/>
  <c r="J213"/>
  <c r="J221"/>
  <c r="J229"/>
  <c r="J237"/>
  <c r="J245"/>
  <c r="J249"/>
  <c r="J188"/>
  <c r="J148"/>
  <c r="J73"/>
  <c r="J9"/>
  <c r="J141"/>
  <c r="J129"/>
  <c r="J244"/>
  <c r="J236"/>
  <c r="J91"/>
  <c r="J57"/>
  <c r="J89"/>
  <c r="J90"/>
  <c r="J124"/>
  <c r="J243"/>
  <c r="J8"/>
  <c r="J136"/>
  <c r="J196"/>
  <c r="J72"/>
  <c r="R136"/>
  <c r="S136"/>
  <c r="R72"/>
  <c r="S72"/>
  <c r="J195"/>
  <c r="S124"/>
  <c r="R124"/>
  <c r="R90"/>
  <c r="S90"/>
  <c r="S89"/>
  <c r="R89"/>
  <c r="J7"/>
  <c r="S243"/>
  <c r="R243"/>
  <c r="S196"/>
  <c r="R196"/>
  <c r="H8"/>
  <c r="J6"/>
  <c r="S8" l="1"/>
  <c r="R8"/>
  <c r="H7"/>
  <c r="R7" l="1"/>
  <c r="S7"/>
  <c r="H6"/>
  <c r="R6" l="1"/>
  <c r="S6"/>
</calcChain>
</file>

<file path=xl/sharedStrings.xml><?xml version="1.0" encoding="utf-8"?>
<sst xmlns="http://schemas.openxmlformats.org/spreadsheetml/2006/main" count="544" uniqueCount="360">
  <si>
    <t>Единица измерения руб.</t>
  </si>
  <si>
    <t>КВД</t>
  </si>
  <si>
    <t>Наименование КВД</t>
  </si>
  <si>
    <t>КП - доходы 1кв</t>
  </si>
  <si>
    <t>КП - доходы 2кв</t>
  </si>
  <si>
    <t>Итого</t>
  </si>
  <si>
    <t>10000000000000000</t>
  </si>
  <si>
    <t>НАЛОГОВЫЕ И НЕНАЛОГОВЫЕ ДОХОДЫ</t>
  </si>
  <si>
    <t>10100000000000000</t>
  </si>
  <si>
    <t>НАЛОГИ НА ПРИБЫЛЬ, ДОХОДЫ</t>
  </si>
  <si>
    <t>10102000010000110</t>
  </si>
  <si>
    <t>Налог на доходы физических лиц</t>
  </si>
  <si>
    <t>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</si>
  <si>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</si>
  <si>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</si>
  <si>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</si>
  <si>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</si>
  <si>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</si>
  <si>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</si>
  <si>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</si>
  <si>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</si>
  <si>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</si>
  <si>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</si>
  <si>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</si>
  <si>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</si>
  <si>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</si>
  <si>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</si>
  <si>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</si>
  <si>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</si>
  <si>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</si>
  <si>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</si>
  <si>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</si>
  <si>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</si>
  <si>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</si>
  <si>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</si>
  <si>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</si>
  <si>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</si>
  <si>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</si>
  <si>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</si>
  <si>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</si>
  <si>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10300000000000000</t>
  </si>
  <si>
    <t>НАЛОГИ НА ТОВАРЫ (РАБОТЫ, УСЛУГИ), РЕАЛИЗУЕМЫЕ НА ТЕРРИТОРИИ РОССИЙСКОЙ ФЕДЕРАЦИИ</t>
  </si>
  <si>
    <t>10302000010000110</t>
  </si>
  <si>
    <t>Акцизы по подакцизным товарам (продукции), производимым на территории Российской Федерации</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</si>
  <si>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</si>
  <si>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</si>
  <si>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</si>
  <si>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</si>
  <si>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</si>
  <si>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</si>
  <si>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</si>
  <si>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</si>
  <si>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</si>
  <si>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</si>
  <si>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</si>
  <si>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</si>
  <si>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</si>
  <si>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</si>
  <si>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</si>
  <si>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</si>
  <si>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10500000000000000</t>
  </si>
  <si>
    <t>НАЛОГИ НА СОВОКУПНЫЙ ДОХОД</t>
  </si>
  <si>
    <t>10502000020000110</t>
  </si>
  <si>
    <t>Единый налог на вмененный доход для отдельных видов деятельности</t>
  </si>
  <si>
    <t>10502010020000110</t>
  </si>
  <si>
    <t>10502010021000110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</si>
  <si>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</si>
  <si>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10502010022100110</t>
  </si>
  <si>
    <t>Единый налог на вмененный доход для отдельных видов деятельности (пени по соответствующему платежу)</t>
  </si>
  <si>
    <t>10502010023000110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</si>
  <si>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</si>
  <si>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10504000020000110</t>
  </si>
  <si>
    <t>Налог, взимаемый в связи с применением патентной системы налогообложения</t>
  </si>
  <si>
    <t>10504020020000110</t>
  </si>
  <si>
    <t>Налог, взимаемый в связи с применением патентной системы налогообложения, зачисляемый в бюджеты муниципальных районов</t>
  </si>
  <si>
    <t>10504020021000110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</si>
  <si>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</si>
  <si>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10504020022100110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</si>
  <si>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</si>
  <si>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10600000000000000</t>
  </si>
  <si>
    <t>НАЛОГИ НА ИМУЩЕСТВО</t>
  </si>
  <si>
    <t>10604000020000110</t>
  </si>
  <si>
    <t>Транспортный налог</t>
  </si>
  <si>
    <t>10604011020000110</t>
  </si>
  <si>
    <t>Транспортный налог с организаций</t>
  </si>
  <si>
    <t>10604011021000110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</si>
  <si>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</si>
  <si>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10604011022100110</t>
  </si>
  <si>
    <t>Транспортный налог с организаций (пени по соответствующему платежу)</t>
  </si>
  <si>
    <t>10604012020000110</t>
  </si>
  <si>
    <t>Транспортный налог с физических лиц</t>
  </si>
  <si>
    <t>10604012021000110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</si>
  <si>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</si>
  <si>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10604012022100110</t>
  </si>
  <si>
    <t>Транспортный налог с физических лиц (пени по соответствующему платежу)</t>
  </si>
  <si>
    <t>10800000000000000</t>
  </si>
  <si>
    <t>ГОСУДАРСТВЕННАЯ ПОШЛИНА</t>
  </si>
  <si>
    <t>10803000010000110</t>
  </si>
  <si>
    <t>Государственная пошлина по делам, рассматриваемым в судах общей юрисдикции, мировыми судьями</t>
  </si>
  <si>
    <t>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</si>
  <si>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</si>
  <si>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</si>
  <si>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</si>
  <si>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11100000000000000</t>
  </si>
  <si>
    <t>ДОХОДЫ ОТ ИСПОЛЬЗОВАНИЯ ИМУЩЕСТВА, НАХОДЯЩЕГОСЯ В ГОСУДАРСТВЕННОЙ И МУНИЦИПАЛЬНОЙ СОБСТВЕННОСТИ</t>
  </si>
  <si>
    <t>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</si>
  <si>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</si>
  <si>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11105010000000120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</si>
  <si>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</si>
  <si>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</si>
  <si>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</si>
  <si>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11105020000000120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</si>
  <si>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</si>
  <si>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11105025050000120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</si>
  <si>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</si>
  <si>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11105030000000120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</si>
  <si>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</si>
  <si>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11105035050000120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</si>
  <si>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</si>
  <si>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11105070000000120</t>
  </si>
  <si>
    <t>Доходы от сдачи в аренду имущества, составляющего государственную (муниципальную) казну (за исключением земельных участков)</t>
  </si>
  <si>
    <t>11105075050000120</t>
  </si>
  <si>
    <t>Доходы от сдачи в аренду имущества, составляющего казну муниципальных районов (за исключением земельных участков)</t>
  </si>
  <si>
    <t>11107000000000120</t>
  </si>
  <si>
    <t>Платежи от государственных и муниципальных унитарных предприятий</t>
  </si>
  <si>
    <t>11107010000000120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</si>
  <si>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</si>
  <si>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11107015050000120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</si>
  <si>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</si>
  <si>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11109000000000120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</si>
  <si>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</si>
  <si>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</si>
  <si>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</si>
  <si>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11109045050000120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</si>
  <si>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</si>
  <si>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11200000000000000</t>
  </si>
  <si>
    <t>ПЛАТЕЖИ ПРИ ПОЛЬЗОВАНИИ ПРИРОДНЫМИ РЕСУРСАМИ</t>
  </si>
  <si>
    <t>11201000010000120</t>
  </si>
  <si>
    <t>Плата за негативное воздействие на окружающую среду</t>
  </si>
  <si>
    <t>11201010010000120</t>
  </si>
  <si>
    <t>Плата за выбросы загрязняющих веществ в атмосферный воздух стационарными объектами</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</si>
  <si>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</si>
  <si>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</si>
  <si>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11201040010000120</t>
  </si>
  <si>
    <t>Плата за размещение отходов производства и потребления</t>
  </si>
  <si>
    <t>11201041010000120</t>
  </si>
  <si>
    <t>Плата за размещение отходов производства</t>
  </si>
  <si>
    <t>11201041016000120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</si>
  <si>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</si>
  <si>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11201070010000120</t>
  </si>
  <si>
    <t>Плата за выбросы загрязняющих веществ, образующихся при сжигании на факельных установках и (или) рассеивании попутного нефтяного газа</t>
  </si>
  <si>
    <t>11201070016000120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</si>
  <si>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</si>
  <si>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11300000000000000</t>
  </si>
  <si>
    <t>ДОХОДЫ ОТ ОКАЗАНИЯ ПЛАТНЫХ УСЛУГ И КОМПЕНСАЦИИ ЗАТРАТ ГОСУДАРСТВА</t>
  </si>
  <si>
    <t>11301000000000130</t>
  </si>
  <si>
    <t>Доходы от оказания платных услуг (работ)</t>
  </si>
  <si>
    <t>11301990000000130</t>
  </si>
  <si>
    <t>Прочие доходы от оказания платных услуг (работ)</t>
  </si>
  <si>
    <t>11301995050000130</t>
  </si>
  <si>
    <t>Прочие доходы от оказания платных услуг (работ) получателями средств бюджетов муниципальных районов</t>
  </si>
  <si>
    <t>11302000000000130</t>
  </si>
  <si>
    <t>Доходы от компенсации затрат государства</t>
  </si>
  <si>
    <t>11302060000000130</t>
  </si>
  <si>
    <t>Доходы, поступающие в порядке возмещения расходов, понесенных в связи с эксплуатацией имущества</t>
  </si>
  <si>
    <t>11302065050000130</t>
  </si>
  <si>
    <t>Доходы, поступающие в порядке возмещения расходов, понесенных в связи с эксплуатацией имущества муниципальных районов</t>
  </si>
  <si>
    <t>11302990000000130</t>
  </si>
  <si>
    <t>Прочие доходы от компенсации затрат государства</t>
  </si>
  <si>
    <t>11302995050000130</t>
  </si>
  <si>
    <t>Прочие доходы от компенсации затрат бюджетов муниципальных районов</t>
  </si>
  <si>
    <t>11400000000000000</t>
  </si>
  <si>
    <t>ДОХОДЫ ОТ ПРОДАЖИ МАТЕРИАЛЬНЫХ И НЕМАТЕРИАЛЬНЫХ АКТИВОВ</t>
  </si>
  <si>
    <t>11402000000000000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</si>
  <si>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</si>
  <si>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11402050050000410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</si>
  <si>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</si>
  <si>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11402053050000410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</si>
  <si>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</si>
  <si>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11406000000000430</t>
  </si>
  <si>
    <t>Доходы от продажи земельных участков, находящихся в государственной и муниципальной собственности</t>
  </si>
  <si>
    <t>11406010000000430</t>
  </si>
  <si>
    <t>Доходы от продажи земельных участков, государственная собственность на которые не разграничена</t>
  </si>
  <si>
    <t>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</si>
  <si>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</si>
  <si>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11406020000000430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</si>
  <si>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</si>
  <si>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11406025050000430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</si>
  <si>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</si>
  <si>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11600000000000000</t>
  </si>
  <si>
    <t>ШТРАФЫ, САНКЦИИ, ВОЗМЕЩЕНИЕ УЩЕРБА</t>
  </si>
  <si>
    <t>11603000000000140</t>
  </si>
  <si>
    <t>Денежные взыскания (штрафы) за нарушение законодательства о налогах и сборах</t>
  </si>
  <si>
    <t>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</si>
  <si>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</si>
  <si>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11603010016000140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</si>
  <si>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</si>
  <si>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</si>
  <si>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</si>
  <si>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11603030016000140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</si>
  <si>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</si>
  <si>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</si>
  <si>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</si>
  <si>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</si>
  <si>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</si>
  <si>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11608010016000140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</si>
  <si>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</si>
  <si>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11625000000000140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</si>
  <si>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</si>
  <si>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11625060010000140</t>
  </si>
  <si>
    <t>Денежные взыскания (штрафы) за нарушение земельного законодательства</t>
  </si>
  <si>
    <t>11625060016000140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</si>
  <si>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</si>
  <si>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</si>
  <si>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</si>
  <si>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11628000016000140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</si>
  <si>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</si>
  <si>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11630000010000140</t>
  </si>
  <si>
    <t>Денежные взыскания (штрафы) за правонарушения в области дорожного движения</t>
  </si>
  <si>
    <t>11630030010000140</t>
  </si>
  <si>
    <t>Прочие денежные взыскания (штрафы) за правонарушения в области дорожного движения</t>
  </si>
  <si>
    <t>11630030016000140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</si>
  <si>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</si>
  <si>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</si>
  <si>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</si>
  <si>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11633050050000140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</si>
  <si>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</si>
  <si>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11635000000000140</t>
  </si>
  <si>
    <t>Суммы по искам о возмещении вреда, причиненного окружающей среде</t>
  </si>
  <si>
    <t>11635030050000140</t>
  </si>
  <si>
    <t>Суммы по искам о возмещении вреда, причиненного окружающей среде, подлежащие зачислению в бюджеты муниципальных районов</t>
  </si>
  <si>
    <t>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</si>
  <si>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</si>
  <si>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</si>
  <si>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</si>
  <si>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11690000000000140</t>
  </si>
  <si>
    <t>Прочие поступления от денежных взысканий (штрафов) и иных сумм в возмещение ущерба</t>
  </si>
  <si>
    <t>11690050050000140</t>
  </si>
  <si>
    <t>Прочие поступления от денежных взысканий (штрафов) и иных сумм в возмещение ущерба, зачисляемые в бюджеты муниципальных районов</t>
  </si>
  <si>
    <t>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</si>
  <si>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</si>
  <si>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11700000000000000</t>
  </si>
  <si>
    <t>ПРОЧИЕ НЕНАЛОГОВЫЕ ДОХОДЫ</t>
  </si>
  <si>
    <t>11701000000000180</t>
  </si>
  <si>
    <t>Невыясненные поступления</t>
  </si>
  <si>
    <t>11701050050000180</t>
  </si>
  <si>
    <t>Невыясненные поступления, зачисляемые в бюджеты муниципальных районов</t>
  </si>
  <si>
    <t>11705000000000180</t>
  </si>
  <si>
    <t>Прочие неналоговые доходы</t>
  </si>
  <si>
    <t>11705050050000180</t>
  </si>
  <si>
    <t>Прочие неналоговые доходы бюджетов муниципальных районов</t>
  </si>
  <si>
    <t>20000000000000000</t>
  </si>
  <si>
    <t>БЕЗВОЗМЕЗДНЫЕ ПОСТУПЛЕНИЯ</t>
  </si>
  <si>
    <t>20200000000000000</t>
  </si>
  <si>
    <t>БЕЗВОЗМЕЗДНЫЕ ПОСТУПЛЕНИЯ ОТ ДРУГИХ БЮДЖЕТОВ БЮДЖЕТНОЙ СИСТЕМЫ РОССИЙСКОЙ ФЕДЕРАЦИИ</t>
  </si>
  <si>
    <t>20210000000000150</t>
  </si>
  <si>
    <t>Дотации бюджетам бюджетной системы Российской Федерации</t>
  </si>
  <si>
    <t>20215001000000150</t>
  </si>
  <si>
    <t>Дотации на выравнивание бюджетной обеспеченности</t>
  </si>
  <si>
    <t>20215001050000150</t>
  </si>
  <si>
    <t>Дотации бюджетам муниципальных районов на выравнивание бюджетной обеспеченности</t>
  </si>
  <si>
    <t>20220000000000150</t>
  </si>
  <si>
    <t>Субсидии бюджетам бюджетной системы Российской Федерации (межбюджетные субсидии)</t>
  </si>
  <si>
    <t>20220077000000150</t>
  </si>
  <si>
    <t>Субсидии бюджетам на софинансирование капитальных вложений в объекты государственной (муниципальной) собственности</t>
  </si>
  <si>
    <t>20220077050000150</t>
  </si>
  <si>
    <t>Субсидии бюджетам муниципальных районов на софинансирование капитальных вложений в объекты муниципальной собственности</t>
  </si>
  <si>
    <t>20225497000000150</t>
  </si>
  <si>
    <t>Субсидии бюджетам на реализацию мероприятий по обеспечению жильем молодых семей</t>
  </si>
  <si>
    <t>20225497050000150</t>
  </si>
  <si>
    <t>Субсидии бюджетам муниципальных районов на реализацию мероприятий по обеспечению жильем молодых семей</t>
  </si>
  <si>
    <t>20225519000000150</t>
  </si>
  <si>
    <t>Субсидия бюджетам на поддержку отрасли культуры</t>
  </si>
  <si>
    <t>20225519050000150</t>
  </si>
  <si>
    <t>Субсидия бюджетам муниципальных районов на поддержку отрасли культуры</t>
  </si>
  <si>
    <t>20225555000000150</t>
  </si>
  <si>
    <t>Субсидии бюджетам на реализацию программ формирования современной городской среды</t>
  </si>
  <si>
    <t>20225555050000150</t>
  </si>
  <si>
    <t>Субсидии бюджетам муниципальных районов на реализацию программ формирования современной городской среды</t>
  </si>
  <si>
    <t>20229999000000150</t>
  </si>
  <si>
    <t>Прочие субсидии</t>
  </si>
  <si>
    <t>20229999050000150</t>
  </si>
  <si>
    <t>Прочие субсидии бюджетам муниципальных районов</t>
  </si>
  <si>
    <t>20230000000000150</t>
  </si>
  <si>
    <t>Субвенции бюджетам бюджетной системы Российской Федерации</t>
  </si>
  <si>
    <t>20230024000000150</t>
  </si>
  <si>
    <t>Субвенции местным бюджетам на выполнение передаваемых полномочий субъектов Российской Федерации</t>
  </si>
  <si>
    <t>20230024050000150</t>
  </si>
  <si>
    <t>Субвенции бюджетам муниципальных районов на выполнение передаваемых полномочий субъектов Российской Федерации</t>
  </si>
  <si>
    <t>20235082000000150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</si>
  <si>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</si>
  <si>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20235082050000150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</si>
  <si>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</si>
  <si>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20235120000000150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</si>
  <si>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</si>
  <si>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20235120050000150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</si>
  <si>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</si>
  <si>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20235543000000150</t>
  </si>
  <si>
    <t>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t>
  </si>
  <si>
    <t>20235543050000150</t>
  </si>
  <si>
    <t>Субвенции бюджетам муниципальных районов на содействие достижению целевых показателей региональных программ развития агропромышленного комплекса</t>
  </si>
  <si>
    <t>20235930000000150</t>
  </si>
  <si>
    <t>Субвенции бюджетам на государственную регистрацию актов гражданского состояния</t>
  </si>
  <si>
    <t>20235930050000150</t>
  </si>
  <si>
    <t>Субвенции бюджетам муниципальных районов на государственную регистрацию актов гражданского состояния</t>
  </si>
  <si>
    <t>20239999000000150</t>
  </si>
  <si>
    <t>Прочие субвенции</t>
  </si>
  <si>
    <t>20239999050000150</t>
  </si>
  <si>
    <t>Прочие субвенции бюджетам муниципальных районов</t>
  </si>
  <si>
    <t>20240000000000150</t>
  </si>
  <si>
    <t>Иные межбюджетные трансферты</t>
  </si>
  <si>
    <t>20240014000000150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</si>
  <si>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</si>
  <si>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20240014050000150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</si>
  <si>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</si>
  <si>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20249999000000150</t>
  </si>
  <si>
    <t>Прочие межбюджетные трансферты, передаваемые бюджетам</t>
  </si>
  <si>
    <t>20249999050000150</t>
  </si>
  <si>
    <t>Прочие межбюджетные трансферты, передаваемые бюджетам муниципальных районов</t>
  </si>
  <si>
    <t>20700000000000000</t>
  </si>
  <si>
    <t>ПРОЧИЕ БЕЗВОЗМЕЗДНЫЕ ПОСТУПЛЕНИЯ</t>
  </si>
  <si>
    <t>20705000050000150</t>
  </si>
  <si>
    <t>Прочие безвозмездные поступления в бюджеты муниципальных районов</t>
  </si>
  <si>
    <t>20705020050000150</t>
  </si>
  <si>
    <t>Поступления от денежных пожертвований, предоставляемых физическими лицами получателям средств бюджетов муниципальных районов</t>
  </si>
  <si>
    <t>20705030050000150</t>
  </si>
  <si>
    <t>21800000000000000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</si>
  <si>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</si>
  <si>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21800000000000150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</si>
  <si>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</si>
  <si>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21800000050000150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</si>
  <si>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</si>
  <si>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21805000050000150</t>
  </si>
  <si>
    <t>Доходы бюджетов муниципальных районов от возврата организациями остатков субсидий прошлых лет</t>
  </si>
  <si>
    <t>21805010050000150</t>
  </si>
  <si>
    <t>Доходы бюджетов муниципальных районов от возврата бюджетными учреждениями остатков субсидий прошлых лет</t>
  </si>
  <si>
    <t>21900000000000000</t>
  </si>
  <si>
    <t>ВОЗВРАТ ОСТАТКОВ СУБСИДИЙ, СУБВЕНЦИЙ И ИНЫХ МЕЖБЮДЖЕТНЫХ ТРАНСФЕРТОВ, ИМЕЮЩИХ ЦЕЛЕВОЕ НАЗНАЧЕНИЕ, ПРОШЛЫХ ЛЕТ</t>
  </si>
  <si>
    <t>21900000050000150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</si>
  <si>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</si>
  <si>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21960010050000150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</si>
  <si>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</si>
  <si>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Анализ исполнения доходной части бюджета Уинского района за 1 полугодие 2019 года</t>
  </si>
  <si>
    <t>Факт за 1 п/г 2018 года</t>
  </si>
  <si>
    <t>Первонач. план на 2019 год</t>
  </si>
  <si>
    <t>Уточн. план на 2019 год</t>
  </si>
  <si>
    <t>План на 1 п/г 2019 года</t>
  </si>
  <si>
    <t>Факт за 1 п/г 2019 года</t>
  </si>
  <si>
    <t>НАЛОГОВЫЕ ДОХОДЫ</t>
  </si>
  <si>
    <t>НЕНАЛОГОВЫЕ ДОХОДЫ</t>
  </si>
  <si>
    <t>Уд.вес</t>
  </si>
  <si>
    <t>в общ. дох.</t>
  </si>
  <si>
    <t>в нал. и н/нал. дох.</t>
  </si>
  <si>
    <t>%</t>
  </si>
  <si>
    <t>(+,-)</t>
  </si>
  <si>
    <t>Исполнение к факту 1 п/г 2018 года</t>
  </si>
  <si>
    <t>Исполнение к первонач. плану</t>
  </si>
  <si>
    <t>Исполнение к уточн. плану</t>
  </si>
  <si>
    <t>х</t>
  </si>
  <si>
    <t>Исполнение к плану 1 п/г 2019 г.</t>
  </si>
</sst>
</file>

<file path=xl/styles.xml><?xml version="1.0" encoding="utf-8"?>
<styleSheet xmlns="http://schemas.openxmlformats.org/spreadsheetml/2006/main">
  <numFmts count="2">
    <numFmt numFmtId="164" formatCode="?"/>
    <numFmt numFmtId="165" formatCode="#,##0.0"/>
  </numFmts>
  <fonts count="10">
    <font>
      <sz val="10"/>
      <name val="Arial"/>
    </font>
    <font>
      <b/>
      <sz val="8.5"/>
      <name val="MS Sans Serif"/>
      <family val="2"/>
      <charset val="204"/>
    </font>
    <font>
      <b/>
      <sz val="8"/>
      <name val="Arial Narrow"/>
      <family val="2"/>
      <charset val="204"/>
    </font>
    <font>
      <b/>
      <sz val="10"/>
      <name val="Arial"/>
      <family val="2"/>
      <charset val="204"/>
    </font>
    <font>
      <b/>
      <sz val="8"/>
      <name val="MS Sans Serif"/>
      <family val="2"/>
      <charset val="204"/>
    </font>
    <font>
      <sz val="8.5"/>
      <name val="MS Sans Serif"/>
      <family val="2"/>
      <charset val="204"/>
    </font>
    <font>
      <sz val="10"/>
      <name val="Arial"/>
      <family val="2"/>
      <charset val="204"/>
    </font>
    <font>
      <sz val="11"/>
      <name val="Times New Roman"/>
      <family val="1"/>
      <charset val="204"/>
    </font>
    <font>
      <sz val="8"/>
      <name val="Arial Narrow"/>
      <family val="2"/>
      <charset val="204"/>
    </font>
    <font>
      <b/>
      <sz val="12"/>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36">
    <xf numFmtId="0" fontId="0" fillId="0" borderId="0" xfId="0"/>
    <xf numFmtId="49" fontId="1" fillId="0" borderId="1" xfId="0" applyNumberFormat="1" applyFont="1" applyBorder="1" applyAlignment="1" applyProtection="1">
      <alignment horizontal="center" vertical="center" wrapText="1"/>
    </xf>
    <xf numFmtId="0" fontId="3" fillId="0" borderId="0" xfId="0" applyFont="1"/>
    <xf numFmtId="49" fontId="1" fillId="0" borderId="0" xfId="0" applyNumberFormat="1" applyFont="1" applyBorder="1" applyAlignment="1" applyProtection="1">
      <alignment horizontal="center" vertical="center" wrapText="1"/>
    </xf>
    <xf numFmtId="0" fontId="5" fillId="0" borderId="0" xfId="0" applyFont="1" applyBorder="1" applyAlignment="1" applyProtection="1"/>
    <xf numFmtId="0" fontId="6" fillId="0" borderId="0" xfId="0" applyFont="1"/>
    <xf numFmtId="0" fontId="7" fillId="0" borderId="0" xfId="0" applyFont="1" applyBorder="1" applyAlignment="1" applyProtection="1">
      <alignment horizontal="center"/>
    </xf>
    <xf numFmtId="0" fontId="5" fillId="0" borderId="0" xfId="0" applyFont="1" applyBorder="1" applyAlignment="1" applyProtection="1">
      <alignment wrapText="1"/>
    </xf>
    <xf numFmtId="4" fontId="8" fillId="0" borderId="3" xfId="0" applyNumberFormat="1" applyFont="1" applyBorder="1" applyAlignment="1" applyProtection="1">
      <alignment horizontal="right"/>
    </xf>
    <xf numFmtId="4" fontId="8" fillId="0" borderId="3" xfId="0" applyNumberFormat="1" applyFont="1" applyBorder="1" applyAlignment="1" applyProtection="1">
      <alignment horizontal="right" vertical="center"/>
    </xf>
    <xf numFmtId="49" fontId="8" fillId="0" borderId="2" xfId="0" applyNumberFormat="1" applyFont="1" applyBorder="1" applyAlignment="1" applyProtection="1">
      <alignment horizontal="center" vertical="center" wrapText="1"/>
    </xf>
    <xf numFmtId="49" fontId="8" fillId="0" borderId="3" xfId="0" applyNumberFormat="1" applyFont="1" applyBorder="1" applyAlignment="1" applyProtection="1">
      <alignment horizontal="left" vertical="center" wrapText="1"/>
    </xf>
    <xf numFmtId="4" fontId="8" fillId="0" borderId="3" xfId="0" applyNumberFormat="1" applyFont="1" applyBorder="1" applyAlignment="1" applyProtection="1">
      <alignment horizontal="right" vertical="center" wrapText="1"/>
    </xf>
    <xf numFmtId="49" fontId="8" fillId="0" borderId="4" xfId="0" applyNumberFormat="1" applyFont="1" applyBorder="1" applyAlignment="1" applyProtection="1">
      <alignment horizontal="center" vertical="center" wrapText="1"/>
    </xf>
    <xf numFmtId="4" fontId="8" fillId="0" borderId="4" xfId="0" applyNumberFormat="1" applyFont="1" applyBorder="1" applyAlignment="1" applyProtection="1">
      <alignment horizontal="right" vertical="center" wrapText="1"/>
    </xf>
    <xf numFmtId="49" fontId="8" fillId="0" borderId="4" xfId="0" applyNumberFormat="1" applyFont="1" applyBorder="1" applyAlignment="1" applyProtection="1">
      <alignment horizontal="left" vertical="center" wrapText="1"/>
    </xf>
    <xf numFmtId="49" fontId="4" fillId="0" borderId="1" xfId="0" applyNumberFormat="1" applyFont="1" applyBorder="1" applyAlignment="1" applyProtection="1">
      <alignment horizontal="center"/>
    </xf>
    <xf numFmtId="49" fontId="2" fillId="0" borderId="1" xfId="0" applyNumberFormat="1" applyFont="1" applyBorder="1" applyAlignment="1" applyProtection="1">
      <alignment horizontal="left"/>
    </xf>
    <xf numFmtId="4" fontId="2" fillId="0" borderId="1" xfId="0" applyNumberFormat="1" applyFont="1" applyBorder="1" applyAlignment="1" applyProtection="1">
      <alignment horizontal="right"/>
    </xf>
    <xf numFmtId="165" fontId="2" fillId="0" borderId="1" xfId="0" applyNumberFormat="1" applyFont="1" applyBorder="1" applyAlignment="1" applyProtection="1">
      <alignment horizontal="right" vertical="center"/>
    </xf>
    <xf numFmtId="4" fontId="2" fillId="0" borderId="1" xfId="0" applyNumberFormat="1" applyFont="1" applyBorder="1" applyAlignment="1" applyProtection="1">
      <alignment horizontal="right" vertical="center"/>
    </xf>
    <xf numFmtId="49" fontId="2" fillId="0" borderId="1" xfId="0" applyNumberFormat="1" applyFont="1" applyBorder="1" applyAlignment="1" applyProtection="1">
      <alignment horizontal="center" vertical="center" wrapText="1"/>
    </xf>
    <xf numFmtId="49" fontId="2" fillId="0" borderId="1" xfId="0" applyNumberFormat="1" applyFont="1" applyBorder="1" applyAlignment="1" applyProtection="1">
      <alignment horizontal="left" vertical="center" wrapText="1"/>
    </xf>
    <xf numFmtId="4" fontId="2" fillId="0" borderId="1" xfId="0" applyNumberFormat="1" applyFont="1" applyBorder="1" applyAlignment="1" applyProtection="1">
      <alignment horizontal="right" vertical="center" wrapText="1"/>
    </xf>
    <xf numFmtId="165" fontId="2" fillId="0" borderId="1" xfId="0" applyNumberFormat="1" applyFont="1" applyBorder="1" applyAlignment="1" applyProtection="1">
      <alignment horizontal="right" vertical="center" wrapText="1"/>
    </xf>
    <xf numFmtId="49" fontId="8" fillId="0" borderId="1" xfId="0" applyNumberFormat="1" applyFont="1" applyBorder="1" applyAlignment="1" applyProtection="1">
      <alignment horizontal="center" vertical="center" wrapText="1"/>
    </xf>
    <xf numFmtId="49" fontId="8" fillId="0" borderId="1" xfId="0" applyNumberFormat="1" applyFont="1" applyBorder="1" applyAlignment="1" applyProtection="1">
      <alignment horizontal="left" vertical="center" wrapText="1"/>
    </xf>
    <xf numFmtId="4" fontId="8" fillId="0" borderId="1" xfId="0" applyNumberFormat="1" applyFont="1" applyBorder="1" applyAlignment="1" applyProtection="1">
      <alignment horizontal="right" vertical="center" wrapText="1"/>
    </xf>
    <xf numFmtId="4" fontId="8" fillId="0" borderId="1" xfId="0" applyNumberFormat="1" applyFont="1" applyBorder="1" applyAlignment="1" applyProtection="1">
      <alignment horizontal="right" vertical="center"/>
    </xf>
    <xf numFmtId="165" fontId="8" fillId="0" borderId="1" xfId="0" applyNumberFormat="1" applyFont="1" applyBorder="1" applyAlignment="1" applyProtection="1">
      <alignment horizontal="right" vertical="center"/>
    </xf>
    <xf numFmtId="165" fontId="8" fillId="0" borderId="1" xfId="0" applyNumberFormat="1" applyFont="1" applyBorder="1" applyAlignment="1" applyProtection="1">
      <alignment horizontal="right" vertical="center" wrapText="1"/>
    </xf>
    <xf numFmtId="164" fontId="8" fillId="0" borderId="1" xfId="0" applyNumberFormat="1" applyFont="1" applyBorder="1" applyAlignment="1" applyProtection="1">
      <alignment horizontal="left" vertical="center" wrapText="1"/>
    </xf>
    <xf numFmtId="164" fontId="2" fillId="0" borderId="1" xfId="0" applyNumberFormat="1" applyFont="1" applyBorder="1" applyAlignment="1" applyProtection="1">
      <alignment horizontal="left" vertical="center" wrapText="1"/>
    </xf>
    <xf numFmtId="49" fontId="1" fillId="0" borderId="1" xfId="0" applyNumberFormat="1" applyFont="1" applyBorder="1" applyAlignment="1" applyProtection="1">
      <alignment horizontal="center" vertical="center" wrapText="1"/>
    </xf>
    <xf numFmtId="0" fontId="9" fillId="0" borderId="0" xfId="0" applyFont="1" applyBorder="1" applyAlignment="1" applyProtection="1">
      <alignment horizontal="center"/>
    </xf>
    <xf numFmtId="0" fontId="5" fillId="0" borderId="0" xfId="0" applyFont="1" applyBorder="1" applyAlignment="1" applyProtection="1">
      <alignment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U258"/>
  <sheetViews>
    <sheetView showGridLines="0" tabSelected="1" workbookViewId="0">
      <selection activeCell="T6" sqref="T6"/>
    </sheetView>
  </sheetViews>
  <sheetFormatPr defaultRowHeight="12.75" customHeight="1" outlineLevelRow="7"/>
  <cols>
    <col min="1" max="1" width="13.140625" style="5" customWidth="1"/>
    <col min="2" max="2" width="28.140625" style="5" customWidth="1"/>
    <col min="3" max="5" width="10.140625" style="5" customWidth="1"/>
    <col min="6" max="7" width="15.42578125" style="5" hidden="1" customWidth="1"/>
    <col min="8" max="9" width="10" style="5" customWidth="1"/>
    <col min="10" max="10" width="6.5703125" style="5" customWidth="1"/>
    <col min="11" max="11" width="8" style="5" customWidth="1"/>
    <col min="12" max="12" width="5.28515625" style="5" customWidth="1"/>
    <col min="13" max="13" width="9.42578125" style="5" customWidth="1"/>
    <col min="14" max="14" width="4.28515625" style="5" customWidth="1"/>
    <col min="15" max="15" width="10.7109375" style="5" customWidth="1"/>
    <col min="16" max="16" width="4.28515625" style="5" customWidth="1"/>
    <col min="17" max="17" width="10.7109375" style="5" customWidth="1"/>
    <col min="18" max="18" width="5" style="5" customWidth="1"/>
    <col min="19" max="19" width="10.140625" style="5" customWidth="1"/>
    <col min="20" max="21" width="9.140625" style="5" customWidth="1"/>
    <col min="22" max="16384" width="9.140625" style="5"/>
  </cols>
  <sheetData>
    <row r="1" spans="1:21" ht="15.75">
      <c r="A1" s="34" t="s">
        <v>342</v>
      </c>
      <c r="B1" s="34"/>
      <c r="C1" s="34"/>
      <c r="D1" s="34"/>
      <c r="E1" s="34"/>
      <c r="F1" s="34"/>
      <c r="G1" s="34"/>
      <c r="H1" s="34"/>
      <c r="I1" s="34"/>
      <c r="J1" s="34"/>
      <c r="K1" s="34"/>
      <c r="L1" s="34"/>
      <c r="M1" s="34"/>
      <c r="N1" s="34"/>
      <c r="O1" s="34"/>
      <c r="P1" s="34"/>
      <c r="Q1" s="34"/>
      <c r="R1" s="34"/>
      <c r="S1" s="34"/>
      <c r="T1" s="6"/>
      <c r="U1" s="6"/>
    </row>
    <row r="2" spans="1:21">
      <c r="A2" s="35"/>
      <c r="B2" s="35"/>
      <c r="C2" s="35"/>
      <c r="D2" s="35"/>
      <c r="E2" s="35"/>
      <c r="F2" s="35"/>
      <c r="G2" s="35"/>
      <c r="H2" s="35"/>
      <c r="I2" s="35"/>
      <c r="J2" s="7"/>
      <c r="K2" s="7"/>
      <c r="L2" s="7"/>
      <c r="M2" s="7"/>
      <c r="N2" s="7"/>
      <c r="O2" s="7"/>
      <c r="P2" s="7"/>
      <c r="Q2" s="7"/>
      <c r="R2" s="7"/>
      <c r="S2" s="7"/>
    </row>
    <row r="3" spans="1:21">
      <c r="A3" s="4"/>
      <c r="B3" s="4"/>
      <c r="C3" s="4"/>
      <c r="D3" s="4"/>
      <c r="E3" s="4"/>
      <c r="F3" s="4"/>
      <c r="G3" s="4"/>
      <c r="H3" s="4"/>
      <c r="I3" s="4"/>
      <c r="J3" s="4"/>
      <c r="K3" s="4"/>
      <c r="L3" s="4"/>
      <c r="M3" s="4"/>
      <c r="N3" s="4"/>
      <c r="O3" s="4"/>
      <c r="P3" s="4"/>
      <c r="Q3" s="4" t="s">
        <v>0</v>
      </c>
      <c r="S3" s="4"/>
      <c r="T3" s="4"/>
      <c r="U3" s="4"/>
    </row>
    <row r="4" spans="1:21" s="2" customFormat="1" ht="31.5" customHeight="1">
      <c r="A4" s="33" t="s">
        <v>1</v>
      </c>
      <c r="B4" s="33" t="s">
        <v>2</v>
      </c>
      <c r="C4" s="33" t="s">
        <v>343</v>
      </c>
      <c r="D4" s="33" t="s">
        <v>344</v>
      </c>
      <c r="E4" s="33" t="s">
        <v>345</v>
      </c>
      <c r="F4" s="1" t="s">
        <v>3</v>
      </c>
      <c r="G4" s="1" t="s">
        <v>4</v>
      </c>
      <c r="H4" s="33" t="s">
        <v>346</v>
      </c>
      <c r="I4" s="33" t="s">
        <v>347</v>
      </c>
      <c r="J4" s="33" t="s">
        <v>350</v>
      </c>
      <c r="K4" s="33"/>
      <c r="L4" s="33" t="s">
        <v>355</v>
      </c>
      <c r="M4" s="33"/>
      <c r="N4" s="33" t="s">
        <v>356</v>
      </c>
      <c r="O4" s="33"/>
      <c r="P4" s="33" t="s">
        <v>357</v>
      </c>
      <c r="Q4" s="33"/>
      <c r="R4" s="33" t="s">
        <v>359</v>
      </c>
      <c r="S4" s="33"/>
    </row>
    <row r="5" spans="1:21" s="2" customFormat="1" ht="38.25" customHeight="1">
      <c r="A5" s="33"/>
      <c r="B5" s="33"/>
      <c r="C5" s="33"/>
      <c r="D5" s="33"/>
      <c r="E5" s="33"/>
      <c r="F5" s="1"/>
      <c r="G5" s="1"/>
      <c r="H5" s="33"/>
      <c r="I5" s="33"/>
      <c r="J5" s="1" t="s">
        <v>351</v>
      </c>
      <c r="K5" s="1" t="s">
        <v>352</v>
      </c>
      <c r="L5" s="1" t="s">
        <v>353</v>
      </c>
      <c r="M5" s="1" t="s">
        <v>354</v>
      </c>
      <c r="N5" s="1" t="s">
        <v>353</v>
      </c>
      <c r="O5" s="1" t="s">
        <v>354</v>
      </c>
      <c r="P5" s="1" t="s">
        <v>353</v>
      </c>
      <c r="Q5" s="1" t="s">
        <v>354</v>
      </c>
      <c r="R5" s="1" t="s">
        <v>353</v>
      </c>
      <c r="S5" s="1" t="s">
        <v>354</v>
      </c>
      <c r="T5" s="3"/>
    </row>
    <row r="6" spans="1:21" s="2" customFormat="1" ht="13.5">
      <c r="A6" s="16" t="s">
        <v>5</v>
      </c>
      <c r="B6" s="17"/>
      <c r="C6" s="18">
        <f>C7+C195</f>
        <v>170134379.78999999</v>
      </c>
      <c r="D6" s="18">
        <f>D7+D195</f>
        <v>332569866.44</v>
      </c>
      <c r="E6" s="18">
        <f t="shared" ref="E6:I6" si="0">E7+E195</f>
        <v>375220780.65000004</v>
      </c>
      <c r="F6" s="18">
        <f t="shared" si="0"/>
        <v>76732762.060000002</v>
      </c>
      <c r="G6" s="18">
        <f t="shared" si="0"/>
        <v>107107156.36</v>
      </c>
      <c r="H6" s="18">
        <f t="shared" si="0"/>
        <v>183839918.41999999</v>
      </c>
      <c r="I6" s="18">
        <f t="shared" si="0"/>
        <v>166204255.95999998</v>
      </c>
      <c r="J6" s="19">
        <f>I6/I$6*100</f>
        <v>100</v>
      </c>
      <c r="K6" s="18" t="s">
        <v>358</v>
      </c>
      <c r="L6" s="19">
        <f>I6/C6*100</f>
        <v>97.68998844627933</v>
      </c>
      <c r="M6" s="20">
        <f>I6-C6</f>
        <v>-3930123.8300000131</v>
      </c>
      <c r="N6" s="19">
        <f>I6/D6*100</f>
        <v>49.97574125976486</v>
      </c>
      <c r="O6" s="20">
        <f>I6-D6</f>
        <v>-166365610.48000002</v>
      </c>
      <c r="P6" s="19">
        <f>I6/E6*100</f>
        <v>44.295056279154394</v>
      </c>
      <c r="Q6" s="20">
        <f>I6-E6</f>
        <v>-209016524.69000006</v>
      </c>
      <c r="R6" s="19">
        <f>I6/H6*100</f>
        <v>90.40705489233865</v>
      </c>
      <c r="S6" s="20">
        <f>I6-H6</f>
        <v>-17635662.460000008</v>
      </c>
    </row>
    <row r="7" spans="1:21" s="2" customFormat="1" ht="17.25" customHeight="1">
      <c r="A7" s="21" t="s">
        <v>6</v>
      </c>
      <c r="B7" s="22" t="s">
        <v>7</v>
      </c>
      <c r="C7" s="23">
        <f>C8+C89</f>
        <v>28917657.43</v>
      </c>
      <c r="D7" s="23">
        <f t="shared" ref="D7:I7" si="1">D8+D89</f>
        <v>52182200</v>
      </c>
      <c r="E7" s="23">
        <f t="shared" si="1"/>
        <v>54357193.43</v>
      </c>
      <c r="F7" s="23">
        <f t="shared" si="1"/>
        <v>12250450</v>
      </c>
      <c r="G7" s="23">
        <f t="shared" si="1"/>
        <v>13642000.800000001</v>
      </c>
      <c r="H7" s="23">
        <f t="shared" si="1"/>
        <v>25892450.800000001</v>
      </c>
      <c r="I7" s="23">
        <f t="shared" si="1"/>
        <v>28518752.219999999</v>
      </c>
      <c r="J7" s="19">
        <f t="shared" ref="J7:J70" si="2">I7/I$6*100</f>
        <v>17.158857969836554</v>
      </c>
      <c r="K7" s="24">
        <f>I7/I$7*100</f>
        <v>100</v>
      </c>
      <c r="L7" s="19">
        <f t="shared" ref="L7:L70" si="3">I7/C7*100</f>
        <v>98.620547978460507</v>
      </c>
      <c r="M7" s="20">
        <f t="shared" ref="M7:M70" si="4">I7-C7</f>
        <v>-398905.21000000089</v>
      </c>
      <c r="N7" s="19">
        <f t="shared" ref="N7:N70" si="5">I7/D7*100</f>
        <v>54.652261154186675</v>
      </c>
      <c r="O7" s="20">
        <f t="shared" ref="O7:O70" si="6">I7-D7</f>
        <v>-23663447.780000001</v>
      </c>
      <c r="P7" s="19">
        <f t="shared" ref="P7:P70" si="7">I7/E7*100</f>
        <v>52.46546118449956</v>
      </c>
      <c r="Q7" s="20">
        <f t="shared" ref="Q7:Q70" si="8">I7-E7</f>
        <v>-25838441.210000001</v>
      </c>
      <c r="R7" s="19">
        <f t="shared" ref="R7:R70" si="9">I7/H7*100</f>
        <v>110.14311638664964</v>
      </c>
      <c r="S7" s="20">
        <f t="shared" ref="S7:S70" si="10">I7-H7</f>
        <v>2626301.4199999981</v>
      </c>
    </row>
    <row r="8" spans="1:21" s="2" customFormat="1">
      <c r="A8" s="21"/>
      <c r="B8" s="22" t="s">
        <v>348</v>
      </c>
      <c r="C8" s="23">
        <f>C9+C35+C57+C72+C84</f>
        <v>11390135.23</v>
      </c>
      <c r="D8" s="23">
        <f t="shared" ref="D8:I8" si="11">D9+D35+D57+D72+D84</f>
        <v>27735800</v>
      </c>
      <c r="E8" s="23">
        <f t="shared" si="11"/>
        <v>28372523.23</v>
      </c>
      <c r="F8" s="23">
        <f t="shared" si="11"/>
        <v>6585900</v>
      </c>
      <c r="G8" s="23">
        <f t="shared" si="11"/>
        <v>6450623.2300000004</v>
      </c>
      <c r="H8" s="23">
        <f t="shared" si="11"/>
        <v>13036523.23</v>
      </c>
      <c r="I8" s="23">
        <f t="shared" si="11"/>
        <v>12968866.859999999</v>
      </c>
      <c r="J8" s="19">
        <f t="shared" si="2"/>
        <v>7.8029691749416985</v>
      </c>
      <c r="K8" s="24">
        <f t="shared" ref="K8:K71" si="12">I8/I$7*100</f>
        <v>45.474874776972271</v>
      </c>
      <c r="L8" s="19">
        <f t="shared" si="3"/>
        <v>113.86051700107865</v>
      </c>
      <c r="M8" s="20">
        <f t="shared" si="4"/>
        <v>1578731.629999999</v>
      </c>
      <c r="N8" s="19">
        <f t="shared" si="5"/>
        <v>46.758582265519649</v>
      </c>
      <c r="O8" s="20">
        <f t="shared" si="6"/>
        <v>-14766933.140000001</v>
      </c>
      <c r="P8" s="19">
        <f t="shared" si="7"/>
        <v>45.709247481687584</v>
      </c>
      <c r="Q8" s="20">
        <f t="shared" si="8"/>
        <v>-15403656.370000001</v>
      </c>
      <c r="R8" s="19">
        <f t="shared" si="9"/>
        <v>99.481024435684589</v>
      </c>
      <c r="S8" s="20">
        <f t="shared" si="10"/>
        <v>-67656.370000001043</v>
      </c>
    </row>
    <row r="9" spans="1:21" s="2" customFormat="1" ht="16.5" customHeight="1" outlineLevel="1">
      <c r="A9" s="21" t="s">
        <v>8</v>
      </c>
      <c r="B9" s="22" t="s">
        <v>9</v>
      </c>
      <c r="C9" s="23">
        <f>C10</f>
        <v>6993499.4500000002</v>
      </c>
      <c r="D9" s="23">
        <f t="shared" ref="D9:I9" si="13">D10</f>
        <v>14692100</v>
      </c>
      <c r="E9" s="23">
        <f t="shared" si="13"/>
        <v>15328823.23</v>
      </c>
      <c r="F9" s="23">
        <f t="shared" si="13"/>
        <v>4022000</v>
      </c>
      <c r="G9" s="23">
        <f t="shared" si="13"/>
        <v>4157723.23</v>
      </c>
      <c r="H9" s="23">
        <f t="shared" si="13"/>
        <v>8179723.2300000004</v>
      </c>
      <c r="I9" s="23">
        <f t="shared" si="13"/>
        <v>8209406.1799999997</v>
      </c>
      <c r="J9" s="19">
        <f t="shared" si="2"/>
        <v>4.9393477517060331</v>
      </c>
      <c r="K9" s="24">
        <f t="shared" si="12"/>
        <v>28.78599356897109</v>
      </c>
      <c r="L9" s="19">
        <f t="shared" si="3"/>
        <v>117.38624187637564</v>
      </c>
      <c r="M9" s="20">
        <f t="shared" si="4"/>
        <v>1215906.7299999995</v>
      </c>
      <c r="N9" s="19">
        <f t="shared" si="5"/>
        <v>55.876329319838547</v>
      </c>
      <c r="O9" s="20">
        <f t="shared" si="6"/>
        <v>-6482693.8200000003</v>
      </c>
      <c r="P9" s="19">
        <f t="shared" si="7"/>
        <v>53.555358143431341</v>
      </c>
      <c r="Q9" s="20">
        <f t="shared" si="8"/>
        <v>-7119417.0500000007</v>
      </c>
      <c r="R9" s="19">
        <f t="shared" si="9"/>
        <v>100.36288452757343</v>
      </c>
      <c r="S9" s="20">
        <f t="shared" si="10"/>
        <v>29682.949999999255</v>
      </c>
    </row>
    <row r="10" spans="1:21" ht="16.5" customHeight="1" outlineLevel="2" collapsed="1">
      <c r="A10" s="25" t="s">
        <v>10</v>
      </c>
      <c r="B10" s="26" t="s">
        <v>11</v>
      </c>
      <c r="C10" s="27">
        <v>6993499.4500000002</v>
      </c>
      <c r="D10" s="27">
        <v>14692100</v>
      </c>
      <c r="E10" s="27">
        <v>15328823.23</v>
      </c>
      <c r="F10" s="27">
        <v>4022000</v>
      </c>
      <c r="G10" s="27">
        <v>4157723.23</v>
      </c>
      <c r="H10" s="28">
        <f t="shared" ref="H10:H71" si="14">F10+G10</f>
        <v>8179723.2300000004</v>
      </c>
      <c r="I10" s="27">
        <v>8209406.1799999997</v>
      </c>
      <c r="J10" s="29">
        <f t="shared" si="2"/>
        <v>4.9393477517060331</v>
      </c>
      <c r="K10" s="30">
        <f t="shared" si="12"/>
        <v>28.78599356897109</v>
      </c>
      <c r="L10" s="29">
        <f t="shared" si="3"/>
        <v>117.38624187637564</v>
      </c>
      <c r="M10" s="28">
        <f t="shared" si="4"/>
        <v>1215906.7299999995</v>
      </c>
      <c r="N10" s="29">
        <f t="shared" si="5"/>
        <v>55.876329319838547</v>
      </c>
      <c r="O10" s="28">
        <f t="shared" si="6"/>
        <v>-6482693.8200000003</v>
      </c>
      <c r="P10" s="29">
        <f t="shared" si="7"/>
        <v>53.555358143431341</v>
      </c>
      <c r="Q10" s="28">
        <f t="shared" si="8"/>
        <v>-7119417.0500000007</v>
      </c>
      <c r="R10" s="29">
        <f t="shared" si="9"/>
        <v>100.36288452757343</v>
      </c>
      <c r="S10" s="28">
        <f t="shared" si="10"/>
        <v>29682.949999999255</v>
      </c>
    </row>
    <row r="11" spans="1:21" ht="102" hidden="1" outlineLevel="3">
      <c r="A11" s="25" t="s">
        <v>12</v>
      </c>
      <c r="B11" s="31" t="s">
        <v>13</v>
      </c>
      <c r="C11" s="27"/>
      <c r="D11" s="27">
        <v>14589200</v>
      </c>
      <c r="E11" s="27">
        <v>15225923.23</v>
      </c>
      <c r="F11" s="27">
        <v>4001000</v>
      </c>
      <c r="G11" s="27">
        <v>4136723.23</v>
      </c>
      <c r="H11" s="28">
        <f t="shared" si="14"/>
        <v>8137723.2300000004</v>
      </c>
      <c r="I11" s="27">
        <v>8175015.8600000003</v>
      </c>
      <c r="J11" s="29">
        <f t="shared" si="2"/>
        <v>4.9186561516014748</v>
      </c>
      <c r="K11" s="30">
        <f t="shared" si="12"/>
        <v>28.665405123394283</v>
      </c>
      <c r="L11" s="29" t="e">
        <f t="shared" si="3"/>
        <v>#DIV/0!</v>
      </c>
      <c r="M11" s="28">
        <f t="shared" si="4"/>
        <v>8175015.8600000003</v>
      </c>
      <c r="N11" s="29">
        <f t="shared" si="5"/>
        <v>56.034709648232941</v>
      </c>
      <c r="O11" s="28">
        <f t="shared" si="6"/>
        <v>-6414184.1399999997</v>
      </c>
      <c r="P11" s="29">
        <f t="shared" si="7"/>
        <v>53.691429652637225</v>
      </c>
      <c r="Q11" s="28">
        <f t="shared" si="8"/>
        <v>-7050907.3700000001</v>
      </c>
      <c r="R11" s="29">
        <f t="shared" si="9"/>
        <v>100.45826859609232</v>
      </c>
      <c r="S11" s="28">
        <f t="shared" si="10"/>
        <v>37292.629999999888</v>
      </c>
    </row>
    <row r="12" spans="1:21" ht="140.25" hidden="1" outlineLevel="4">
      <c r="A12" s="25" t="s">
        <v>14</v>
      </c>
      <c r="B12" s="31" t="s">
        <v>15</v>
      </c>
      <c r="C12" s="27"/>
      <c r="D12" s="27">
        <v>14589200</v>
      </c>
      <c r="E12" s="27">
        <v>15225923.23</v>
      </c>
      <c r="F12" s="27">
        <v>4001000</v>
      </c>
      <c r="G12" s="27">
        <v>4136723.23</v>
      </c>
      <c r="H12" s="28">
        <f t="shared" si="14"/>
        <v>8137723.2300000004</v>
      </c>
      <c r="I12" s="27">
        <v>8118314.8200000003</v>
      </c>
      <c r="J12" s="29">
        <f t="shared" si="2"/>
        <v>4.8845408759892512</v>
      </c>
      <c r="K12" s="30">
        <f t="shared" si="12"/>
        <v>28.466584924100164</v>
      </c>
      <c r="L12" s="29" t="e">
        <f t="shared" si="3"/>
        <v>#DIV/0!</v>
      </c>
      <c r="M12" s="28">
        <f t="shared" si="4"/>
        <v>8118314.8200000003</v>
      </c>
      <c r="N12" s="29">
        <f t="shared" si="5"/>
        <v>55.646058865462123</v>
      </c>
      <c r="O12" s="28">
        <f t="shared" si="6"/>
        <v>-6470885.1799999997</v>
      </c>
      <c r="P12" s="29">
        <f t="shared" si="7"/>
        <v>53.319031610538339</v>
      </c>
      <c r="Q12" s="28">
        <f t="shared" si="8"/>
        <v>-7107608.4100000001</v>
      </c>
      <c r="R12" s="29">
        <f t="shared" si="9"/>
        <v>99.761500736121747</v>
      </c>
      <c r="S12" s="28">
        <f t="shared" si="10"/>
        <v>-19408.410000000149</v>
      </c>
    </row>
    <row r="13" spans="1:21" ht="140.25" hidden="1" outlineLevel="7">
      <c r="A13" s="25" t="s">
        <v>14</v>
      </c>
      <c r="B13" s="31" t="s">
        <v>15</v>
      </c>
      <c r="C13" s="27"/>
      <c r="D13" s="27">
        <v>14589200</v>
      </c>
      <c r="E13" s="27">
        <v>15225923.23</v>
      </c>
      <c r="F13" s="27">
        <v>4001000</v>
      </c>
      <c r="G13" s="27">
        <v>4136723.23</v>
      </c>
      <c r="H13" s="28">
        <f t="shared" si="14"/>
        <v>8137723.2300000004</v>
      </c>
      <c r="I13" s="27">
        <v>8118314.8200000003</v>
      </c>
      <c r="J13" s="29">
        <f t="shared" si="2"/>
        <v>4.8845408759892512</v>
      </c>
      <c r="K13" s="30">
        <f t="shared" si="12"/>
        <v>28.466584924100164</v>
      </c>
      <c r="L13" s="29" t="e">
        <f t="shared" si="3"/>
        <v>#DIV/0!</v>
      </c>
      <c r="M13" s="28">
        <f t="shared" si="4"/>
        <v>8118314.8200000003</v>
      </c>
      <c r="N13" s="29">
        <f t="shared" si="5"/>
        <v>55.646058865462123</v>
      </c>
      <c r="O13" s="28">
        <f t="shared" si="6"/>
        <v>-6470885.1799999997</v>
      </c>
      <c r="P13" s="29">
        <f t="shared" si="7"/>
        <v>53.319031610538339</v>
      </c>
      <c r="Q13" s="28">
        <f t="shared" si="8"/>
        <v>-7107608.4100000001</v>
      </c>
      <c r="R13" s="29">
        <f t="shared" si="9"/>
        <v>99.761500736121747</v>
      </c>
      <c r="S13" s="28">
        <f t="shared" si="10"/>
        <v>-19408.410000000149</v>
      </c>
    </row>
    <row r="14" spans="1:21" ht="114.75" hidden="1" outlineLevel="4">
      <c r="A14" s="25" t="s">
        <v>16</v>
      </c>
      <c r="B14" s="31" t="s">
        <v>17</v>
      </c>
      <c r="C14" s="27"/>
      <c r="D14" s="27">
        <v>0</v>
      </c>
      <c r="E14" s="27">
        <v>0</v>
      </c>
      <c r="F14" s="27">
        <v>0</v>
      </c>
      <c r="G14" s="27">
        <v>0</v>
      </c>
      <c r="H14" s="28">
        <f t="shared" si="14"/>
        <v>0</v>
      </c>
      <c r="I14" s="27">
        <v>10197.950000000001</v>
      </c>
      <c r="J14" s="29">
        <f t="shared" si="2"/>
        <v>6.1357935397600887E-3</v>
      </c>
      <c r="K14" s="30">
        <f t="shared" si="12"/>
        <v>3.5758752421321753E-2</v>
      </c>
      <c r="L14" s="29" t="e">
        <f t="shared" si="3"/>
        <v>#DIV/0!</v>
      </c>
      <c r="M14" s="28">
        <f t="shared" si="4"/>
        <v>10197.950000000001</v>
      </c>
      <c r="N14" s="29" t="e">
        <f t="shared" si="5"/>
        <v>#DIV/0!</v>
      </c>
      <c r="O14" s="28">
        <f t="shared" si="6"/>
        <v>10197.950000000001</v>
      </c>
      <c r="P14" s="29" t="e">
        <f t="shared" si="7"/>
        <v>#DIV/0!</v>
      </c>
      <c r="Q14" s="28">
        <f t="shared" si="8"/>
        <v>10197.950000000001</v>
      </c>
      <c r="R14" s="29" t="e">
        <f t="shared" si="9"/>
        <v>#DIV/0!</v>
      </c>
      <c r="S14" s="28">
        <f t="shared" si="10"/>
        <v>10197.950000000001</v>
      </c>
    </row>
    <row r="15" spans="1:21" ht="114.75" hidden="1" outlineLevel="7">
      <c r="A15" s="25" t="s">
        <v>16</v>
      </c>
      <c r="B15" s="31" t="s">
        <v>17</v>
      </c>
      <c r="C15" s="27"/>
      <c r="D15" s="27">
        <v>0</v>
      </c>
      <c r="E15" s="27">
        <v>0</v>
      </c>
      <c r="F15" s="27">
        <v>0</v>
      </c>
      <c r="G15" s="27">
        <v>0</v>
      </c>
      <c r="H15" s="28">
        <f t="shared" si="14"/>
        <v>0</v>
      </c>
      <c r="I15" s="27">
        <v>10197.950000000001</v>
      </c>
      <c r="J15" s="29">
        <f t="shared" si="2"/>
        <v>6.1357935397600887E-3</v>
      </c>
      <c r="K15" s="30">
        <f t="shared" si="12"/>
        <v>3.5758752421321753E-2</v>
      </c>
      <c r="L15" s="29" t="e">
        <f t="shared" si="3"/>
        <v>#DIV/0!</v>
      </c>
      <c r="M15" s="28">
        <f t="shared" si="4"/>
        <v>10197.950000000001</v>
      </c>
      <c r="N15" s="29" t="e">
        <f t="shared" si="5"/>
        <v>#DIV/0!</v>
      </c>
      <c r="O15" s="28">
        <f t="shared" si="6"/>
        <v>10197.950000000001</v>
      </c>
      <c r="P15" s="29" t="e">
        <f t="shared" si="7"/>
        <v>#DIV/0!</v>
      </c>
      <c r="Q15" s="28">
        <f t="shared" si="8"/>
        <v>10197.950000000001</v>
      </c>
      <c r="R15" s="29" t="e">
        <f t="shared" si="9"/>
        <v>#DIV/0!</v>
      </c>
      <c r="S15" s="28">
        <f t="shared" si="10"/>
        <v>10197.950000000001</v>
      </c>
    </row>
    <row r="16" spans="1:21" ht="140.25" hidden="1" outlineLevel="4">
      <c r="A16" s="25" t="s">
        <v>18</v>
      </c>
      <c r="B16" s="31" t="s">
        <v>19</v>
      </c>
      <c r="C16" s="27"/>
      <c r="D16" s="27">
        <v>0</v>
      </c>
      <c r="E16" s="27">
        <v>0</v>
      </c>
      <c r="F16" s="27">
        <v>0</v>
      </c>
      <c r="G16" s="27">
        <v>0</v>
      </c>
      <c r="H16" s="28">
        <f t="shared" si="14"/>
        <v>0</v>
      </c>
      <c r="I16" s="27">
        <v>46503.09</v>
      </c>
      <c r="J16" s="29">
        <f t="shared" si="2"/>
        <v>2.7979482072463775E-2</v>
      </c>
      <c r="K16" s="30">
        <f t="shared" si="12"/>
        <v>0.16306144687279731</v>
      </c>
      <c r="L16" s="29" t="e">
        <f t="shared" si="3"/>
        <v>#DIV/0!</v>
      </c>
      <c r="M16" s="28">
        <f t="shared" si="4"/>
        <v>46503.09</v>
      </c>
      <c r="N16" s="29" t="e">
        <f t="shared" si="5"/>
        <v>#DIV/0!</v>
      </c>
      <c r="O16" s="28">
        <f t="shared" si="6"/>
        <v>46503.09</v>
      </c>
      <c r="P16" s="29" t="e">
        <f t="shared" si="7"/>
        <v>#DIV/0!</v>
      </c>
      <c r="Q16" s="28">
        <f t="shared" si="8"/>
        <v>46503.09</v>
      </c>
      <c r="R16" s="29" t="e">
        <f t="shared" si="9"/>
        <v>#DIV/0!</v>
      </c>
      <c r="S16" s="28">
        <f t="shared" si="10"/>
        <v>46503.09</v>
      </c>
    </row>
    <row r="17" spans="1:19" ht="140.25" hidden="1" outlineLevel="7">
      <c r="A17" s="25" t="s">
        <v>18</v>
      </c>
      <c r="B17" s="31" t="s">
        <v>19</v>
      </c>
      <c r="C17" s="27"/>
      <c r="D17" s="27">
        <v>0</v>
      </c>
      <c r="E17" s="27">
        <v>0</v>
      </c>
      <c r="F17" s="27">
        <v>0</v>
      </c>
      <c r="G17" s="27">
        <v>0</v>
      </c>
      <c r="H17" s="28">
        <f t="shared" si="14"/>
        <v>0</v>
      </c>
      <c r="I17" s="27">
        <v>46503.09</v>
      </c>
      <c r="J17" s="29">
        <f t="shared" si="2"/>
        <v>2.7979482072463775E-2</v>
      </c>
      <c r="K17" s="30">
        <f t="shared" si="12"/>
        <v>0.16306144687279731</v>
      </c>
      <c r="L17" s="29" t="e">
        <f t="shared" si="3"/>
        <v>#DIV/0!</v>
      </c>
      <c r="M17" s="28">
        <f t="shared" si="4"/>
        <v>46503.09</v>
      </c>
      <c r="N17" s="29" t="e">
        <f t="shared" si="5"/>
        <v>#DIV/0!</v>
      </c>
      <c r="O17" s="28">
        <f t="shared" si="6"/>
        <v>46503.09</v>
      </c>
      <c r="P17" s="29" t="e">
        <f t="shared" si="7"/>
        <v>#DIV/0!</v>
      </c>
      <c r="Q17" s="28">
        <f t="shared" si="8"/>
        <v>46503.09</v>
      </c>
      <c r="R17" s="29" t="e">
        <f t="shared" si="9"/>
        <v>#DIV/0!</v>
      </c>
      <c r="S17" s="28">
        <f t="shared" si="10"/>
        <v>46503.09</v>
      </c>
    </row>
    <row r="18" spans="1:19" ht="140.25" hidden="1" outlineLevel="3">
      <c r="A18" s="25" t="s">
        <v>20</v>
      </c>
      <c r="B18" s="31" t="s">
        <v>21</v>
      </c>
      <c r="C18" s="27"/>
      <c r="D18" s="27">
        <v>44100</v>
      </c>
      <c r="E18" s="27">
        <v>44100</v>
      </c>
      <c r="F18" s="27">
        <v>11000</v>
      </c>
      <c r="G18" s="27">
        <v>11000</v>
      </c>
      <c r="H18" s="28">
        <f t="shared" si="14"/>
        <v>22000</v>
      </c>
      <c r="I18" s="27">
        <v>5962.45</v>
      </c>
      <c r="J18" s="29">
        <f t="shared" si="2"/>
        <v>3.5874231773192194E-3</v>
      </c>
      <c r="K18" s="30">
        <f t="shared" si="12"/>
        <v>2.090712087963854E-2</v>
      </c>
      <c r="L18" s="29" t="e">
        <f t="shared" si="3"/>
        <v>#DIV/0!</v>
      </c>
      <c r="M18" s="28">
        <f t="shared" si="4"/>
        <v>5962.45</v>
      </c>
      <c r="N18" s="29">
        <f t="shared" si="5"/>
        <v>13.520294784580496</v>
      </c>
      <c r="O18" s="28">
        <f t="shared" si="6"/>
        <v>-38137.550000000003</v>
      </c>
      <c r="P18" s="29">
        <f t="shared" si="7"/>
        <v>13.520294784580496</v>
      </c>
      <c r="Q18" s="28">
        <f t="shared" si="8"/>
        <v>-38137.550000000003</v>
      </c>
      <c r="R18" s="29">
        <f t="shared" si="9"/>
        <v>27.102045454545454</v>
      </c>
      <c r="S18" s="28">
        <f t="shared" si="10"/>
        <v>-16037.55</v>
      </c>
    </row>
    <row r="19" spans="1:19" ht="178.5" hidden="1" outlineLevel="4">
      <c r="A19" s="25" t="s">
        <v>22</v>
      </c>
      <c r="B19" s="31" t="s">
        <v>23</v>
      </c>
      <c r="C19" s="27"/>
      <c r="D19" s="27">
        <v>44100</v>
      </c>
      <c r="E19" s="27">
        <v>44100</v>
      </c>
      <c r="F19" s="27">
        <v>11000</v>
      </c>
      <c r="G19" s="27">
        <v>11000</v>
      </c>
      <c r="H19" s="28">
        <f t="shared" si="14"/>
        <v>22000</v>
      </c>
      <c r="I19" s="27">
        <v>3193.02</v>
      </c>
      <c r="J19" s="29">
        <f t="shared" si="2"/>
        <v>1.9211421401678528E-3</v>
      </c>
      <c r="K19" s="30">
        <f t="shared" si="12"/>
        <v>1.1196212146198871E-2</v>
      </c>
      <c r="L19" s="29" t="e">
        <f t="shared" si="3"/>
        <v>#DIV/0!</v>
      </c>
      <c r="M19" s="28">
        <f t="shared" si="4"/>
        <v>3193.02</v>
      </c>
      <c r="N19" s="29">
        <f t="shared" si="5"/>
        <v>7.2404081632653066</v>
      </c>
      <c r="O19" s="28">
        <f t="shared" si="6"/>
        <v>-40906.980000000003</v>
      </c>
      <c r="P19" s="29">
        <f t="shared" si="7"/>
        <v>7.2404081632653066</v>
      </c>
      <c r="Q19" s="28">
        <f t="shared" si="8"/>
        <v>-40906.980000000003</v>
      </c>
      <c r="R19" s="29">
        <f t="shared" si="9"/>
        <v>14.513727272727273</v>
      </c>
      <c r="S19" s="28">
        <f t="shared" si="10"/>
        <v>-18806.98</v>
      </c>
    </row>
    <row r="20" spans="1:19" ht="178.5" hidden="1" outlineLevel="7">
      <c r="A20" s="25" t="s">
        <v>22</v>
      </c>
      <c r="B20" s="31" t="s">
        <v>23</v>
      </c>
      <c r="C20" s="27"/>
      <c r="D20" s="27">
        <v>44100</v>
      </c>
      <c r="E20" s="27">
        <v>44100</v>
      </c>
      <c r="F20" s="27">
        <v>11000</v>
      </c>
      <c r="G20" s="27">
        <v>11000</v>
      </c>
      <c r="H20" s="28">
        <f t="shared" si="14"/>
        <v>22000</v>
      </c>
      <c r="I20" s="27">
        <v>3193.02</v>
      </c>
      <c r="J20" s="29">
        <f t="shared" si="2"/>
        <v>1.9211421401678528E-3</v>
      </c>
      <c r="K20" s="30">
        <f t="shared" si="12"/>
        <v>1.1196212146198871E-2</v>
      </c>
      <c r="L20" s="29" t="e">
        <f t="shared" si="3"/>
        <v>#DIV/0!</v>
      </c>
      <c r="M20" s="28">
        <f t="shared" si="4"/>
        <v>3193.02</v>
      </c>
      <c r="N20" s="29">
        <f t="shared" si="5"/>
        <v>7.2404081632653066</v>
      </c>
      <c r="O20" s="28">
        <f t="shared" si="6"/>
        <v>-40906.980000000003</v>
      </c>
      <c r="P20" s="29">
        <f t="shared" si="7"/>
        <v>7.2404081632653066</v>
      </c>
      <c r="Q20" s="28">
        <f t="shared" si="8"/>
        <v>-40906.980000000003</v>
      </c>
      <c r="R20" s="29">
        <f t="shared" si="9"/>
        <v>14.513727272727273</v>
      </c>
      <c r="S20" s="28">
        <f t="shared" si="10"/>
        <v>-18806.98</v>
      </c>
    </row>
    <row r="21" spans="1:19" ht="153" hidden="1" outlineLevel="4">
      <c r="A21" s="25" t="s">
        <v>24</v>
      </c>
      <c r="B21" s="31" t="s">
        <v>25</v>
      </c>
      <c r="C21" s="27"/>
      <c r="D21" s="27">
        <v>0</v>
      </c>
      <c r="E21" s="27">
        <v>0</v>
      </c>
      <c r="F21" s="27">
        <v>0</v>
      </c>
      <c r="G21" s="27">
        <v>0</v>
      </c>
      <c r="H21" s="28">
        <f t="shared" si="14"/>
        <v>0</v>
      </c>
      <c r="I21" s="27">
        <v>2634.43</v>
      </c>
      <c r="J21" s="29">
        <f t="shared" si="2"/>
        <v>1.585055680303411E-3</v>
      </c>
      <c r="K21" s="30">
        <f t="shared" si="12"/>
        <v>9.2375359892235848E-3</v>
      </c>
      <c r="L21" s="29" t="e">
        <f t="shared" si="3"/>
        <v>#DIV/0!</v>
      </c>
      <c r="M21" s="28">
        <f t="shared" si="4"/>
        <v>2634.43</v>
      </c>
      <c r="N21" s="29" t="e">
        <f t="shared" si="5"/>
        <v>#DIV/0!</v>
      </c>
      <c r="O21" s="28">
        <f t="shared" si="6"/>
        <v>2634.43</v>
      </c>
      <c r="P21" s="29" t="e">
        <f t="shared" si="7"/>
        <v>#DIV/0!</v>
      </c>
      <c r="Q21" s="28">
        <f t="shared" si="8"/>
        <v>2634.43</v>
      </c>
      <c r="R21" s="29" t="e">
        <f t="shared" si="9"/>
        <v>#DIV/0!</v>
      </c>
      <c r="S21" s="28">
        <f t="shared" si="10"/>
        <v>2634.43</v>
      </c>
    </row>
    <row r="22" spans="1:19" ht="153" hidden="1" outlineLevel="7">
      <c r="A22" s="25" t="s">
        <v>24</v>
      </c>
      <c r="B22" s="31" t="s">
        <v>25</v>
      </c>
      <c r="C22" s="27"/>
      <c r="D22" s="27">
        <v>0</v>
      </c>
      <c r="E22" s="27">
        <v>0</v>
      </c>
      <c r="F22" s="27">
        <v>0</v>
      </c>
      <c r="G22" s="27">
        <v>0</v>
      </c>
      <c r="H22" s="28">
        <f t="shared" si="14"/>
        <v>0</v>
      </c>
      <c r="I22" s="27">
        <v>2634.43</v>
      </c>
      <c r="J22" s="29">
        <f t="shared" si="2"/>
        <v>1.585055680303411E-3</v>
      </c>
      <c r="K22" s="30">
        <f t="shared" si="12"/>
        <v>9.2375359892235848E-3</v>
      </c>
      <c r="L22" s="29" t="e">
        <f t="shared" si="3"/>
        <v>#DIV/0!</v>
      </c>
      <c r="M22" s="28">
        <f t="shared" si="4"/>
        <v>2634.43</v>
      </c>
      <c r="N22" s="29" t="e">
        <f t="shared" si="5"/>
        <v>#DIV/0!</v>
      </c>
      <c r="O22" s="28">
        <f t="shared" si="6"/>
        <v>2634.43</v>
      </c>
      <c r="P22" s="29" t="e">
        <f t="shared" si="7"/>
        <v>#DIV/0!</v>
      </c>
      <c r="Q22" s="28">
        <f t="shared" si="8"/>
        <v>2634.43</v>
      </c>
      <c r="R22" s="29" t="e">
        <f t="shared" si="9"/>
        <v>#DIV/0!</v>
      </c>
      <c r="S22" s="28">
        <f t="shared" si="10"/>
        <v>2634.43</v>
      </c>
    </row>
    <row r="23" spans="1:19" ht="178.5" hidden="1" outlineLevel="4">
      <c r="A23" s="25" t="s">
        <v>26</v>
      </c>
      <c r="B23" s="31" t="s">
        <v>27</v>
      </c>
      <c r="C23" s="27"/>
      <c r="D23" s="27">
        <v>0</v>
      </c>
      <c r="E23" s="27">
        <v>0</v>
      </c>
      <c r="F23" s="27">
        <v>0</v>
      </c>
      <c r="G23" s="27">
        <v>0</v>
      </c>
      <c r="H23" s="28">
        <f t="shared" si="14"/>
        <v>0</v>
      </c>
      <c r="I23" s="27">
        <v>135</v>
      </c>
      <c r="J23" s="29">
        <f t="shared" si="2"/>
        <v>8.1225356847955898E-5</v>
      </c>
      <c r="K23" s="30">
        <f t="shared" si="12"/>
        <v>4.7337274421608623E-4</v>
      </c>
      <c r="L23" s="29" t="e">
        <f t="shared" si="3"/>
        <v>#DIV/0!</v>
      </c>
      <c r="M23" s="28">
        <f t="shared" si="4"/>
        <v>135</v>
      </c>
      <c r="N23" s="29" t="e">
        <f t="shared" si="5"/>
        <v>#DIV/0!</v>
      </c>
      <c r="O23" s="28">
        <f t="shared" si="6"/>
        <v>135</v>
      </c>
      <c r="P23" s="29" t="e">
        <f t="shared" si="7"/>
        <v>#DIV/0!</v>
      </c>
      <c r="Q23" s="28">
        <f t="shared" si="8"/>
        <v>135</v>
      </c>
      <c r="R23" s="29" t="e">
        <f t="shared" si="9"/>
        <v>#DIV/0!</v>
      </c>
      <c r="S23" s="28">
        <f t="shared" si="10"/>
        <v>135</v>
      </c>
    </row>
    <row r="24" spans="1:19" ht="178.5" hidden="1" outlineLevel="7">
      <c r="A24" s="25" t="s">
        <v>26</v>
      </c>
      <c r="B24" s="31" t="s">
        <v>27</v>
      </c>
      <c r="C24" s="27"/>
      <c r="D24" s="27">
        <v>0</v>
      </c>
      <c r="E24" s="27">
        <v>0</v>
      </c>
      <c r="F24" s="27">
        <v>0</v>
      </c>
      <c r="G24" s="27">
        <v>0</v>
      </c>
      <c r="H24" s="28">
        <f t="shared" si="14"/>
        <v>0</v>
      </c>
      <c r="I24" s="27">
        <v>135</v>
      </c>
      <c r="J24" s="29">
        <f t="shared" si="2"/>
        <v>8.1225356847955898E-5</v>
      </c>
      <c r="K24" s="30">
        <f t="shared" si="12"/>
        <v>4.7337274421608623E-4</v>
      </c>
      <c r="L24" s="29" t="e">
        <f t="shared" si="3"/>
        <v>#DIV/0!</v>
      </c>
      <c r="M24" s="28">
        <f t="shared" si="4"/>
        <v>135</v>
      </c>
      <c r="N24" s="29" t="e">
        <f t="shared" si="5"/>
        <v>#DIV/0!</v>
      </c>
      <c r="O24" s="28">
        <f t="shared" si="6"/>
        <v>135</v>
      </c>
      <c r="P24" s="29" t="e">
        <f t="shared" si="7"/>
        <v>#DIV/0!</v>
      </c>
      <c r="Q24" s="28">
        <f t="shared" si="8"/>
        <v>135</v>
      </c>
      <c r="R24" s="29" t="e">
        <f t="shared" si="9"/>
        <v>#DIV/0!</v>
      </c>
      <c r="S24" s="28">
        <f t="shared" si="10"/>
        <v>135</v>
      </c>
    </row>
    <row r="25" spans="1:19" ht="51" hidden="1" outlineLevel="3">
      <c r="A25" s="25" t="s">
        <v>28</v>
      </c>
      <c r="B25" s="26" t="s">
        <v>29</v>
      </c>
      <c r="C25" s="27"/>
      <c r="D25" s="27">
        <v>58800</v>
      </c>
      <c r="E25" s="27">
        <v>58800</v>
      </c>
      <c r="F25" s="27">
        <v>10000</v>
      </c>
      <c r="G25" s="27">
        <v>10000</v>
      </c>
      <c r="H25" s="28">
        <f t="shared" si="14"/>
        <v>20000</v>
      </c>
      <c r="I25" s="27">
        <v>24727.87</v>
      </c>
      <c r="J25" s="29">
        <f t="shared" si="2"/>
        <v>1.4878000480295285E-2</v>
      </c>
      <c r="K25" s="30">
        <f t="shared" si="12"/>
        <v>8.6707405040878746E-2</v>
      </c>
      <c r="L25" s="29" t="e">
        <f t="shared" si="3"/>
        <v>#DIV/0!</v>
      </c>
      <c r="M25" s="28">
        <f t="shared" si="4"/>
        <v>24727.87</v>
      </c>
      <c r="N25" s="29">
        <f t="shared" si="5"/>
        <v>42.05420068027211</v>
      </c>
      <c r="O25" s="28">
        <f t="shared" si="6"/>
        <v>-34072.130000000005</v>
      </c>
      <c r="P25" s="29">
        <f t="shared" si="7"/>
        <v>42.05420068027211</v>
      </c>
      <c r="Q25" s="28">
        <f t="shared" si="8"/>
        <v>-34072.130000000005</v>
      </c>
      <c r="R25" s="29">
        <f t="shared" si="9"/>
        <v>123.63934999999999</v>
      </c>
      <c r="S25" s="28">
        <f t="shared" si="10"/>
        <v>4727.869999999999</v>
      </c>
    </row>
    <row r="26" spans="1:19" ht="89.25" hidden="1" outlineLevel="4">
      <c r="A26" s="25" t="s">
        <v>30</v>
      </c>
      <c r="B26" s="26" t="s">
        <v>31</v>
      </c>
      <c r="C26" s="27"/>
      <c r="D26" s="27">
        <v>58800</v>
      </c>
      <c r="E26" s="27">
        <v>58800</v>
      </c>
      <c r="F26" s="27">
        <v>10000</v>
      </c>
      <c r="G26" s="27">
        <v>10000</v>
      </c>
      <c r="H26" s="28">
        <f t="shared" si="14"/>
        <v>20000</v>
      </c>
      <c r="I26" s="27">
        <v>23154.76</v>
      </c>
      <c r="J26" s="29">
        <f t="shared" si="2"/>
        <v>1.3931508472065002E-2</v>
      </c>
      <c r="K26" s="30">
        <f t="shared" si="12"/>
        <v>8.1191350243443441E-2</v>
      </c>
      <c r="L26" s="29" t="e">
        <f t="shared" si="3"/>
        <v>#DIV/0!</v>
      </c>
      <c r="M26" s="28">
        <f t="shared" si="4"/>
        <v>23154.76</v>
      </c>
      <c r="N26" s="29">
        <f t="shared" si="5"/>
        <v>39.378843537414966</v>
      </c>
      <c r="O26" s="28">
        <f t="shared" si="6"/>
        <v>-35645.240000000005</v>
      </c>
      <c r="P26" s="29">
        <f t="shared" si="7"/>
        <v>39.378843537414966</v>
      </c>
      <c r="Q26" s="28">
        <f t="shared" si="8"/>
        <v>-35645.240000000005</v>
      </c>
      <c r="R26" s="29">
        <f t="shared" si="9"/>
        <v>115.77379999999999</v>
      </c>
      <c r="S26" s="28">
        <f t="shared" si="10"/>
        <v>3154.7599999999984</v>
      </c>
    </row>
    <row r="27" spans="1:19" ht="89.25" hidden="1" outlineLevel="7">
      <c r="A27" s="25" t="s">
        <v>30</v>
      </c>
      <c r="B27" s="26" t="s">
        <v>31</v>
      </c>
      <c r="C27" s="27"/>
      <c r="D27" s="27">
        <v>58800</v>
      </c>
      <c r="E27" s="27">
        <v>58800</v>
      </c>
      <c r="F27" s="27">
        <v>10000</v>
      </c>
      <c r="G27" s="27">
        <v>10000</v>
      </c>
      <c r="H27" s="28">
        <f t="shared" si="14"/>
        <v>20000</v>
      </c>
      <c r="I27" s="27">
        <v>23154.76</v>
      </c>
      <c r="J27" s="29">
        <f t="shared" si="2"/>
        <v>1.3931508472065002E-2</v>
      </c>
      <c r="K27" s="30">
        <f t="shared" si="12"/>
        <v>8.1191350243443441E-2</v>
      </c>
      <c r="L27" s="29" t="e">
        <f t="shared" si="3"/>
        <v>#DIV/0!</v>
      </c>
      <c r="M27" s="28">
        <f t="shared" si="4"/>
        <v>23154.76</v>
      </c>
      <c r="N27" s="29">
        <f t="shared" si="5"/>
        <v>39.378843537414966</v>
      </c>
      <c r="O27" s="28">
        <f t="shared" si="6"/>
        <v>-35645.240000000005</v>
      </c>
      <c r="P27" s="29">
        <f t="shared" si="7"/>
        <v>39.378843537414966</v>
      </c>
      <c r="Q27" s="28">
        <f t="shared" si="8"/>
        <v>-35645.240000000005</v>
      </c>
      <c r="R27" s="29">
        <f t="shared" si="9"/>
        <v>115.77379999999999</v>
      </c>
      <c r="S27" s="28">
        <f t="shared" si="10"/>
        <v>3154.7599999999984</v>
      </c>
    </row>
    <row r="28" spans="1:19" ht="63.75" hidden="1" outlineLevel="4">
      <c r="A28" s="25" t="s">
        <v>32</v>
      </c>
      <c r="B28" s="26" t="s">
        <v>33</v>
      </c>
      <c r="C28" s="27"/>
      <c r="D28" s="27">
        <v>0</v>
      </c>
      <c r="E28" s="27">
        <v>0</v>
      </c>
      <c r="F28" s="27">
        <v>0</v>
      </c>
      <c r="G28" s="27">
        <v>0</v>
      </c>
      <c r="H28" s="28">
        <f t="shared" si="14"/>
        <v>0</v>
      </c>
      <c r="I28" s="27">
        <v>19.260000000000002</v>
      </c>
      <c r="J28" s="29">
        <f t="shared" si="2"/>
        <v>1.1588150910308375E-5</v>
      </c>
      <c r="K28" s="30">
        <f t="shared" si="12"/>
        <v>6.753451150816164E-5</v>
      </c>
      <c r="L28" s="29" t="e">
        <f t="shared" si="3"/>
        <v>#DIV/0!</v>
      </c>
      <c r="M28" s="28">
        <f t="shared" si="4"/>
        <v>19.260000000000002</v>
      </c>
      <c r="N28" s="29" t="e">
        <f t="shared" si="5"/>
        <v>#DIV/0!</v>
      </c>
      <c r="O28" s="28">
        <f t="shared" si="6"/>
        <v>19.260000000000002</v>
      </c>
      <c r="P28" s="29" t="e">
        <f t="shared" si="7"/>
        <v>#DIV/0!</v>
      </c>
      <c r="Q28" s="28">
        <f t="shared" si="8"/>
        <v>19.260000000000002</v>
      </c>
      <c r="R28" s="29" t="e">
        <f t="shared" si="9"/>
        <v>#DIV/0!</v>
      </c>
      <c r="S28" s="28">
        <f t="shared" si="10"/>
        <v>19.260000000000002</v>
      </c>
    </row>
    <row r="29" spans="1:19" ht="63.75" hidden="1" outlineLevel="7">
      <c r="A29" s="25" t="s">
        <v>32</v>
      </c>
      <c r="B29" s="26" t="s">
        <v>33</v>
      </c>
      <c r="C29" s="27"/>
      <c r="D29" s="27">
        <v>0</v>
      </c>
      <c r="E29" s="27">
        <v>0</v>
      </c>
      <c r="F29" s="27">
        <v>0</v>
      </c>
      <c r="G29" s="27">
        <v>0</v>
      </c>
      <c r="H29" s="28">
        <f t="shared" si="14"/>
        <v>0</v>
      </c>
      <c r="I29" s="27">
        <v>19.260000000000002</v>
      </c>
      <c r="J29" s="29">
        <f t="shared" si="2"/>
        <v>1.1588150910308375E-5</v>
      </c>
      <c r="K29" s="30">
        <f t="shared" si="12"/>
        <v>6.753451150816164E-5</v>
      </c>
      <c r="L29" s="29" t="e">
        <f t="shared" si="3"/>
        <v>#DIV/0!</v>
      </c>
      <c r="M29" s="28">
        <f t="shared" si="4"/>
        <v>19.260000000000002</v>
      </c>
      <c r="N29" s="29" t="e">
        <f t="shared" si="5"/>
        <v>#DIV/0!</v>
      </c>
      <c r="O29" s="28">
        <f t="shared" si="6"/>
        <v>19.260000000000002</v>
      </c>
      <c r="P29" s="29" t="e">
        <f t="shared" si="7"/>
        <v>#DIV/0!</v>
      </c>
      <c r="Q29" s="28">
        <f t="shared" si="8"/>
        <v>19.260000000000002</v>
      </c>
      <c r="R29" s="29" t="e">
        <f t="shared" si="9"/>
        <v>#DIV/0!</v>
      </c>
      <c r="S29" s="28">
        <f t="shared" si="10"/>
        <v>19.260000000000002</v>
      </c>
    </row>
    <row r="30" spans="1:19" ht="89.25" hidden="1" outlineLevel="4">
      <c r="A30" s="25" t="s">
        <v>34</v>
      </c>
      <c r="B30" s="26" t="s">
        <v>35</v>
      </c>
      <c r="C30" s="27"/>
      <c r="D30" s="27">
        <v>0</v>
      </c>
      <c r="E30" s="27">
        <v>0</v>
      </c>
      <c r="F30" s="27">
        <v>0</v>
      </c>
      <c r="G30" s="27">
        <v>0</v>
      </c>
      <c r="H30" s="28">
        <f t="shared" si="14"/>
        <v>0</v>
      </c>
      <c r="I30" s="27">
        <v>1553.85</v>
      </c>
      <c r="J30" s="29">
        <f t="shared" si="2"/>
        <v>9.3490385731997234E-4</v>
      </c>
      <c r="K30" s="30">
        <f t="shared" si="12"/>
        <v>5.4485202859271518E-3</v>
      </c>
      <c r="L30" s="29" t="e">
        <f t="shared" si="3"/>
        <v>#DIV/0!</v>
      </c>
      <c r="M30" s="28">
        <f t="shared" si="4"/>
        <v>1553.85</v>
      </c>
      <c r="N30" s="29" t="e">
        <f t="shared" si="5"/>
        <v>#DIV/0!</v>
      </c>
      <c r="O30" s="28">
        <f t="shared" si="6"/>
        <v>1553.85</v>
      </c>
      <c r="P30" s="29" t="e">
        <f t="shared" si="7"/>
        <v>#DIV/0!</v>
      </c>
      <c r="Q30" s="28">
        <f t="shared" si="8"/>
        <v>1553.85</v>
      </c>
      <c r="R30" s="29" t="e">
        <f t="shared" si="9"/>
        <v>#DIV/0!</v>
      </c>
      <c r="S30" s="28">
        <f t="shared" si="10"/>
        <v>1553.85</v>
      </c>
    </row>
    <row r="31" spans="1:19" ht="89.25" hidden="1" outlineLevel="7">
      <c r="A31" s="25" t="s">
        <v>34</v>
      </c>
      <c r="B31" s="26" t="s">
        <v>35</v>
      </c>
      <c r="C31" s="27"/>
      <c r="D31" s="27">
        <v>0</v>
      </c>
      <c r="E31" s="27">
        <v>0</v>
      </c>
      <c r="F31" s="27">
        <v>0</v>
      </c>
      <c r="G31" s="27">
        <v>0</v>
      </c>
      <c r="H31" s="28">
        <f t="shared" si="14"/>
        <v>0</v>
      </c>
      <c r="I31" s="27">
        <v>1553.85</v>
      </c>
      <c r="J31" s="29">
        <f t="shared" si="2"/>
        <v>9.3490385731997234E-4</v>
      </c>
      <c r="K31" s="30">
        <f t="shared" si="12"/>
        <v>5.4485202859271518E-3</v>
      </c>
      <c r="L31" s="29" t="e">
        <f t="shared" si="3"/>
        <v>#DIV/0!</v>
      </c>
      <c r="M31" s="28">
        <f t="shared" si="4"/>
        <v>1553.85</v>
      </c>
      <c r="N31" s="29" t="e">
        <f t="shared" si="5"/>
        <v>#DIV/0!</v>
      </c>
      <c r="O31" s="28">
        <f t="shared" si="6"/>
        <v>1553.85</v>
      </c>
      <c r="P31" s="29" t="e">
        <f t="shared" si="7"/>
        <v>#DIV/0!</v>
      </c>
      <c r="Q31" s="28">
        <f t="shared" si="8"/>
        <v>1553.85</v>
      </c>
      <c r="R31" s="29" t="e">
        <f t="shared" si="9"/>
        <v>#DIV/0!</v>
      </c>
      <c r="S31" s="28">
        <f t="shared" si="10"/>
        <v>1553.85</v>
      </c>
    </row>
    <row r="32" spans="1:19" ht="102" hidden="1" outlineLevel="3">
      <c r="A32" s="25" t="s">
        <v>36</v>
      </c>
      <c r="B32" s="31" t="s">
        <v>37</v>
      </c>
      <c r="C32" s="27"/>
      <c r="D32" s="27">
        <v>0</v>
      </c>
      <c r="E32" s="27">
        <v>0</v>
      </c>
      <c r="F32" s="27">
        <v>0</v>
      </c>
      <c r="G32" s="27">
        <v>0</v>
      </c>
      <c r="H32" s="28">
        <f t="shared" si="14"/>
        <v>0</v>
      </c>
      <c r="I32" s="27">
        <v>3700</v>
      </c>
      <c r="J32" s="29">
        <f t="shared" si="2"/>
        <v>2.2261764469439765E-3</v>
      </c>
      <c r="K32" s="30">
        <f t="shared" si="12"/>
        <v>1.2973919656292734E-2</v>
      </c>
      <c r="L32" s="29" t="e">
        <f t="shared" si="3"/>
        <v>#DIV/0!</v>
      </c>
      <c r="M32" s="28">
        <f t="shared" si="4"/>
        <v>3700</v>
      </c>
      <c r="N32" s="29" t="e">
        <f t="shared" si="5"/>
        <v>#DIV/0!</v>
      </c>
      <c r="O32" s="28">
        <f t="shared" si="6"/>
        <v>3700</v>
      </c>
      <c r="P32" s="29" t="e">
        <f t="shared" si="7"/>
        <v>#DIV/0!</v>
      </c>
      <c r="Q32" s="28">
        <f t="shared" si="8"/>
        <v>3700</v>
      </c>
      <c r="R32" s="29" t="e">
        <f t="shared" si="9"/>
        <v>#DIV/0!</v>
      </c>
      <c r="S32" s="28">
        <f t="shared" si="10"/>
        <v>3700</v>
      </c>
    </row>
    <row r="33" spans="1:19" ht="140.25" hidden="1" outlineLevel="4">
      <c r="A33" s="25" t="s">
        <v>38</v>
      </c>
      <c r="B33" s="31" t="s">
        <v>39</v>
      </c>
      <c r="C33" s="27"/>
      <c r="D33" s="27">
        <v>0</v>
      </c>
      <c r="E33" s="27">
        <v>0</v>
      </c>
      <c r="F33" s="27">
        <v>0</v>
      </c>
      <c r="G33" s="27">
        <v>0</v>
      </c>
      <c r="H33" s="28">
        <f t="shared" si="14"/>
        <v>0</v>
      </c>
      <c r="I33" s="27">
        <v>3700</v>
      </c>
      <c r="J33" s="29">
        <f t="shared" si="2"/>
        <v>2.2261764469439765E-3</v>
      </c>
      <c r="K33" s="30">
        <f t="shared" si="12"/>
        <v>1.2973919656292734E-2</v>
      </c>
      <c r="L33" s="29" t="e">
        <f t="shared" si="3"/>
        <v>#DIV/0!</v>
      </c>
      <c r="M33" s="28">
        <f t="shared" si="4"/>
        <v>3700</v>
      </c>
      <c r="N33" s="29" t="e">
        <f t="shared" si="5"/>
        <v>#DIV/0!</v>
      </c>
      <c r="O33" s="28">
        <f t="shared" si="6"/>
        <v>3700</v>
      </c>
      <c r="P33" s="29" t="e">
        <f t="shared" si="7"/>
        <v>#DIV/0!</v>
      </c>
      <c r="Q33" s="28">
        <f t="shared" si="8"/>
        <v>3700</v>
      </c>
      <c r="R33" s="29" t="e">
        <f t="shared" si="9"/>
        <v>#DIV/0!</v>
      </c>
      <c r="S33" s="28">
        <f t="shared" si="10"/>
        <v>3700</v>
      </c>
    </row>
    <row r="34" spans="1:19" ht="140.25" hidden="1" outlineLevel="7">
      <c r="A34" s="25" t="s">
        <v>38</v>
      </c>
      <c r="B34" s="31" t="s">
        <v>39</v>
      </c>
      <c r="C34" s="27"/>
      <c r="D34" s="27">
        <v>0</v>
      </c>
      <c r="E34" s="27">
        <v>0</v>
      </c>
      <c r="F34" s="27">
        <v>0</v>
      </c>
      <c r="G34" s="27">
        <v>0</v>
      </c>
      <c r="H34" s="28">
        <f t="shared" si="14"/>
        <v>0</v>
      </c>
      <c r="I34" s="27">
        <v>3700</v>
      </c>
      <c r="J34" s="29">
        <f t="shared" si="2"/>
        <v>2.2261764469439765E-3</v>
      </c>
      <c r="K34" s="30">
        <f t="shared" si="12"/>
        <v>1.2973919656292734E-2</v>
      </c>
      <c r="L34" s="29" t="e">
        <f t="shared" si="3"/>
        <v>#DIV/0!</v>
      </c>
      <c r="M34" s="28">
        <f t="shared" si="4"/>
        <v>3700</v>
      </c>
      <c r="N34" s="29" t="e">
        <f t="shared" si="5"/>
        <v>#DIV/0!</v>
      </c>
      <c r="O34" s="28">
        <f t="shared" si="6"/>
        <v>3700</v>
      </c>
      <c r="P34" s="29" t="e">
        <f t="shared" si="7"/>
        <v>#DIV/0!</v>
      </c>
      <c r="Q34" s="28">
        <f t="shared" si="8"/>
        <v>3700</v>
      </c>
      <c r="R34" s="29" t="e">
        <f t="shared" si="9"/>
        <v>#DIV/0!</v>
      </c>
      <c r="S34" s="28">
        <f t="shared" si="10"/>
        <v>3700</v>
      </c>
    </row>
    <row r="35" spans="1:19" s="2" customFormat="1" ht="51" outlineLevel="1" collapsed="1">
      <c r="A35" s="21" t="s">
        <v>40</v>
      </c>
      <c r="B35" s="22" t="s">
        <v>41</v>
      </c>
      <c r="C35" s="23">
        <v>1576049.73</v>
      </c>
      <c r="D35" s="23">
        <v>4099000</v>
      </c>
      <c r="E35" s="23">
        <v>4099000</v>
      </c>
      <c r="F35" s="23">
        <v>1024200</v>
      </c>
      <c r="G35" s="23">
        <v>1024200</v>
      </c>
      <c r="H35" s="20">
        <f t="shared" si="14"/>
        <v>2048400</v>
      </c>
      <c r="I35" s="23">
        <v>1884680.2</v>
      </c>
      <c r="J35" s="19">
        <f t="shared" si="2"/>
        <v>1.1339542354761252</v>
      </c>
      <c r="K35" s="24">
        <f t="shared" si="12"/>
        <v>6.6085647277312756</v>
      </c>
      <c r="L35" s="19">
        <f t="shared" si="3"/>
        <v>119.58253373134362</v>
      </c>
      <c r="M35" s="20">
        <f t="shared" si="4"/>
        <v>308630.46999999997</v>
      </c>
      <c r="N35" s="19">
        <f t="shared" si="5"/>
        <v>45.979024152232249</v>
      </c>
      <c r="O35" s="20">
        <f t="shared" si="6"/>
        <v>-2214319.7999999998</v>
      </c>
      <c r="P35" s="19">
        <f t="shared" si="7"/>
        <v>45.979024152232249</v>
      </c>
      <c r="Q35" s="20">
        <f t="shared" si="8"/>
        <v>-2214319.7999999998</v>
      </c>
      <c r="R35" s="19">
        <f t="shared" si="9"/>
        <v>92.007430189416127</v>
      </c>
      <c r="S35" s="20">
        <f t="shared" si="10"/>
        <v>-163719.80000000005</v>
      </c>
    </row>
    <row r="36" spans="1:19" s="2" customFormat="1" ht="38.25" hidden="1" outlineLevel="2">
      <c r="A36" s="21" t="s">
        <v>42</v>
      </c>
      <c r="B36" s="22" t="s">
        <v>43</v>
      </c>
      <c r="C36" s="23"/>
      <c r="D36" s="23">
        <v>4099000</v>
      </c>
      <c r="E36" s="23">
        <v>4099000</v>
      </c>
      <c r="F36" s="23">
        <v>1024200</v>
      </c>
      <c r="G36" s="23">
        <v>1024200</v>
      </c>
      <c r="H36" s="20">
        <f t="shared" si="14"/>
        <v>2048400</v>
      </c>
      <c r="I36" s="23">
        <v>1884680.2</v>
      </c>
      <c r="J36" s="19">
        <f t="shared" si="2"/>
        <v>1.1339542354761252</v>
      </c>
      <c r="K36" s="24">
        <f t="shared" si="12"/>
        <v>6.6085647277312756</v>
      </c>
      <c r="L36" s="19" t="e">
        <f t="shared" si="3"/>
        <v>#DIV/0!</v>
      </c>
      <c r="M36" s="20">
        <f t="shared" si="4"/>
        <v>1884680.2</v>
      </c>
      <c r="N36" s="19">
        <f t="shared" si="5"/>
        <v>45.979024152232249</v>
      </c>
      <c r="O36" s="20">
        <f t="shared" si="6"/>
        <v>-2214319.7999999998</v>
      </c>
      <c r="P36" s="19">
        <f t="shared" si="7"/>
        <v>45.979024152232249</v>
      </c>
      <c r="Q36" s="20">
        <f t="shared" si="8"/>
        <v>-2214319.7999999998</v>
      </c>
      <c r="R36" s="19">
        <f t="shared" si="9"/>
        <v>92.007430189416127</v>
      </c>
      <c r="S36" s="20">
        <f t="shared" si="10"/>
        <v>-163719.80000000005</v>
      </c>
    </row>
    <row r="37" spans="1:19" s="2" customFormat="1" ht="102" hidden="1" outlineLevel="3">
      <c r="A37" s="21" t="s">
        <v>44</v>
      </c>
      <c r="B37" s="22" t="s">
        <v>45</v>
      </c>
      <c r="C37" s="23"/>
      <c r="D37" s="23">
        <v>1721900</v>
      </c>
      <c r="E37" s="23">
        <v>1721900</v>
      </c>
      <c r="F37" s="23">
        <v>430000</v>
      </c>
      <c r="G37" s="23">
        <v>430000</v>
      </c>
      <c r="H37" s="20">
        <f t="shared" si="14"/>
        <v>860000</v>
      </c>
      <c r="I37" s="23">
        <v>855565.59</v>
      </c>
      <c r="J37" s="19">
        <f t="shared" si="2"/>
        <v>0.51476755818208841</v>
      </c>
      <c r="K37" s="24">
        <f t="shared" si="12"/>
        <v>3.0000106014455916</v>
      </c>
      <c r="L37" s="19" t="e">
        <f t="shared" si="3"/>
        <v>#DIV/0!</v>
      </c>
      <c r="M37" s="20">
        <f t="shared" si="4"/>
        <v>855565.59</v>
      </c>
      <c r="N37" s="19">
        <f t="shared" si="5"/>
        <v>49.687298333236541</v>
      </c>
      <c r="O37" s="20">
        <f t="shared" si="6"/>
        <v>-866334.41</v>
      </c>
      <c r="P37" s="19">
        <f t="shared" si="7"/>
        <v>49.687298333236541</v>
      </c>
      <c r="Q37" s="20">
        <f t="shared" si="8"/>
        <v>-866334.41</v>
      </c>
      <c r="R37" s="19">
        <f t="shared" si="9"/>
        <v>99.484370930232558</v>
      </c>
      <c r="S37" s="20">
        <f t="shared" si="10"/>
        <v>-4434.4100000000326</v>
      </c>
    </row>
    <row r="38" spans="1:19" s="2" customFormat="1" ht="102" hidden="1" outlineLevel="4">
      <c r="A38" s="21" t="s">
        <v>44</v>
      </c>
      <c r="B38" s="22" t="s">
        <v>45</v>
      </c>
      <c r="C38" s="23"/>
      <c r="D38" s="23">
        <v>1721900</v>
      </c>
      <c r="E38" s="23">
        <v>0</v>
      </c>
      <c r="F38" s="23">
        <v>0</v>
      </c>
      <c r="G38" s="23">
        <v>0</v>
      </c>
      <c r="H38" s="20">
        <f t="shared" si="14"/>
        <v>0</v>
      </c>
      <c r="I38" s="23">
        <v>0</v>
      </c>
      <c r="J38" s="19">
        <f t="shared" si="2"/>
        <v>0</v>
      </c>
      <c r="K38" s="24">
        <f t="shared" si="12"/>
        <v>0</v>
      </c>
      <c r="L38" s="19" t="e">
        <f t="shared" si="3"/>
        <v>#DIV/0!</v>
      </c>
      <c r="M38" s="20">
        <f t="shared" si="4"/>
        <v>0</v>
      </c>
      <c r="N38" s="19">
        <f t="shared" si="5"/>
        <v>0</v>
      </c>
      <c r="O38" s="20">
        <f t="shared" si="6"/>
        <v>-1721900</v>
      </c>
      <c r="P38" s="19" t="e">
        <f t="shared" si="7"/>
        <v>#DIV/0!</v>
      </c>
      <c r="Q38" s="20">
        <f t="shared" si="8"/>
        <v>0</v>
      </c>
      <c r="R38" s="19" t="e">
        <f t="shared" si="9"/>
        <v>#DIV/0!</v>
      </c>
      <c r="S38" s="20">
        <f t="shared" si="10"/>
        <v>0</v>
      </c>
    </row>
    <row r="39" spans="1:19" s="2" customFormat="1" ht="102" hidden="1" outlineLevel="7">
      <c r="A39" s="21" t="s">
        <v>44</v>
      </c>
      <c r="B39" s="22" t="s">
        <v>45</v>
      </c>
      <c r="C39" s="23"/>
      <c r="D39" s="23">
        <v>1721900</v>
      </c>
      <c r="E39" s="23">
        <v>0</v>
      </c>
      <c r="F39" s="23">
        <v>0</v>
      </c>
      <c r="G39" s="23">
        <v>0</v>
      </c>
      <c r="H39" s="20">
        <f t="shared" si="14"/>
        <v>0</v>
      </c>
      <c r="I39" s="23">
        <v>0</v>
      </c>
      <c r="J39" s="19">
        <f t="shared" si="2"/>
        <v>0</v>
      </c>
      <c r="K39" s="24">
        <f t="shared" si="12"/>
        <v>0</v>
      </c>
      <c r="L39" s="19" t="e">
        <f t="shared" si="3"/>
        <v>#DIV/0!</v>
      </c>
      <c r="M39" s="20">
        <f t="shared" si="4"/>
        <v>0</v>
      </c>
      <c r="N39" s="19">
        <f t="shared" si="5"/>
        <v>0</v>
      </c>
      <c r="O39" s="20">
        <f t="shared" si="6"/>
        <v>-1721900</v>
      </c>
      <c r="P39" s="19" t="e">
        <f t="shared" si="7"/>
        <v>#DIV/0!</v>
      </c>
      <c r="Q39" s="20">
        <f t="shared" si="8"/>
        <v>0</v>
      </c>
      <c r="R39" s="19" t="e">
        <f t="shared" si="9"/>
        <v>#DIV/0!</v>
      </c>
      <c r="S39" s="20">
        <f t="shared" si="10"/>
        <v>0</v>
      </c>
    </row>
    <row r="40" spans="1:19" s="2" customFormat="1" ht="165.75" hidden="1" outlineLevel="4">
      <c r="A40" s="21" t="s">
        <v>46</v>
      </c>
      <c r="B40" s="32" t="s">
        <v>47</v>
      </c>
      <c r="C40" s="23"/>
      <c r="D40" s="23">
        <v>0</v>
      </c>
      <c r="E40" s="23">
        <v>1721900</v>
      </c>
      <c r="F40" s="23">
        <v>430000</v>
      </c>
      <c r="G40" s="23">
        <v>430000</v>
      </c>
      <c r="H40" s="20">
        <f t="shared" si="14"/>
        <v>860000</v>
      </c>
      <c r="I40" s="23">
        <v>855565.59</v>
      </c>
      <c r="J40" s="19">
        <f t="shared" si="2"/>
        <v>0.51476755818208841</v>
      </c>
      <c r="K40" s="24">
        <f t="shared" si="12"/>
        <v>3.0000106014455916</v>
      </c>
      <c r="L40" s="19" t="e">
        <f t="shared" si="3"/>
        <v>#DIV/0!</v>
      </c>
      <c r="M40" s="20">
        <f t="shared" si="4"/>
        <v>855565.59</v>
      </c>
      <c r="N40" s="19" t="e">
        <f t="shared" si="5"/>
        <v>#DIV/0!</v>
      </c>
      <c r="O40" s="20">
        <f t="shared" si="6"/>
        <v>855565.59</v>
      </c>
      <c r="P40" s="19">
        <f t="shared" si="7"/>
        <v>49.687298333236541</v>
      </c>
      <c r="Q40" s="20">
        <f t="shared" si="8"/>
        <v>-866334.41</v>
      </c>
      <c r="R40" s="19">
        <f t="shared" si="9"/>
        <v>99.484370930232558</v>
      </c>
      <c r="S40" s="20">
        <f t="shared" si="10"/>
        <v>-4434.4100000000326</v>
      </c>
    </row>
    <row r="41" spans="1:19" s="2" customFormat="1" ht="165.75" hidden="1" outlineLevel="7">
      <c r="A41" s="21" t="s">
        <v>46</v>
      </c>
      <c r="B41" s="32" t="s">
        <v>47</v>
      </c>
      <c r="C41" s="23"/>
      <c r="D41" s="23">
        <v>0</v>
      </c>
      <c r="E41" s="23">
        <v>1721900</v>
      </c>
      <c r="F41" s="23">
        <v>430000</v>
      </c>
      <c r="G41" s="23">
        <v>430000</v>
      </c>
      <c r="H41" s="20">
        <f t="shared" si="14"/>
        <v>860000</v>
      </c>
      <c r="I41" s="23">
        <v>855565.59</v>
      </c>
      <c r="J41" s="19">
        <f t="shared" si="2"/>
        <v>0.51476755818208841</v>
      </c>
      <c r="K41" s="24">
        <f t="shared" si="12"/>
        <v>3.0000106014455916</v>
      </c>
      <c r="L41" s="19" t="e">
        <f t="shared" si="3"/>
        <v>#DIV/0!</v>
      </c>
      <c r="M41" s="20">
        <f t="shared" si="4"/>
        <v>855565.59</v>
      </c>
      <c r="N41" s="19" t="e">
        <f t="shared" si="5"/>
        <v>#DIV/0!</v>
      </c>
      <c r="O41" s="20">
        <f t="shared" si="6"/>
        <v>855565.59</v>
      </c>
      <c r="P41" s="19">
        <f t="shared" si="7"/>
        <v>49.687298333236541</v>
      </c>
      <c r="Q41" s="20">
        <f t="shared" si="8"/>
        <v>-866334.41</v>
      </c>
      <c r="R41" s="19">
        <f t="shared" si="9"/>
        <v>99.484370930232558</v>
      </c>
      <c r="S41" s="20">
        <f t="shared" si="10"/>
        <v>-4434.4100000000326</v>
      </c>
    </row>
    <row r="42" spans="1:19" s="2" customFormat="1" ht="127.5" hidden="1" outlineLevel="3">
      <c r="A42" s="21" t="s">
        <v>48</v>
      </c>
      <c r="B42" s="32" t="s">
        <v>49</v>
      </c>
      <c r="C42" s="23"/>
      <c r="D42" s="23">
        <v>12000</v>
      </c>
      <c r="E42" s="23">
        <v>12000</v>
      </c>
      <c r="F42" s="23">
        <v>3000</v>
      </c>
      <c r="G42" s="23">
        <v>3000</v>
      </c>
      <c r="H42" s="20">
        <f t="shared" si="14"/>
        <v>6000</v>
      </c>
      <c r="I42" s="23">
        <v>6491.26</v>
      </c>
      <c r="J42" s="19">
        <f t="shared" si="2"/>
        <v>3.9055919251323131E-3</v>
      </c>
      <c r="K42" s="24">
        <f t="shared" si="12"/>
        <v>2.2761374515704532E-2</v>
      </c>
      <c r="L42" s="19" t="e">
        <f t="shared" si="3"/>
        <v>#DIV/0!</v>
      </c>
      <c r="M42" s="20">
        <f t="shared" si="4"/>
        <v>6491.26</v>
      </c>
      <c r="N42" s="19">
        <f t="shared" si="5"/>
        <v>54.093833333333329</v>
      </c>
      <c r="O42" s="20">
        <f t="shared" si="6"/>
        <v>-5508.74</v>
      </c>
      <c r="P42" s="19">
        <f t="shared" si="7"/>
        <v>54.093833333333329</v>
      </c>
      <c r="Q42" s="20">
        <f t="shared" si="8"/>
        <v>-5508.74</v>
      </c>
      <c r="R42" s="19">
        <f t="shared" si="9"/>
        <v>108.18766666666666</v>
      </c>
      <c r="S42" s="20">
        <f t="shared" si="10"/>
        <v>491.26000000000022</v>
      </c>
    </row>
    <row r="43" spans="1:19" s="2" customFormat="1" ht="127.5" hidden="1" outlineLevel="4">
      <c r="A43" s="21" t="s">
        <v>48</v>
      </c>
      <c r="B43" s="32" t="s">
        <v>49</v>
      </c>
      <c r="C43" s="23"/>
      <c r="D43" s="23">
        <v>12000</v>
      </c>
      <c r="E43" s="23">
        <v>0</v>
      </c>
      <c r="F43" s="23">
        <v>0</v>
      </c>
      <c r="G43" s="23">
        <v>0</v>
      </c>
      <c r="H43" s="20">
        <f t="shared" si="14"/>
        <v>0</v>
      </c>
      <c r="I43" s="23">
        <v>0</v>
      </c>
      <c r="J43" s="19">
        <f t="shared" si="2"/>
        <v>0</v>
      </c>
      <c r="K43" s="24">
        <f t="shared" si="12"/>
        <v>0</v>
      </c>
      <c r="L43" s="19" t="e">
        <f t="shared" si="3"/>
        <v>#DIV/0!</v>
      </c>
      <c r="M43" s="20">
        <f t="shared" si="4"/>
        <v>0</v>
      </c>
      <c r="N43" s="19">
        <f t="shared" si="5"/>
        <v>0</v>
      </c>
      <c r="O43" s="20">
        <f t="shared" si="6"/>
        <v>-12000</v>
      </c>
      <c r="P43" s="19" t="e">
        <f t="shared" si="7"/>
        <v>#DIV/0!</v>
      </c>
      <c r="Q43" s="20">
        <f t="shared" si="8"/>
        <v>0</v>
      </c>
      <c r="R43" s="19" t="e">
        <f t="shared" si="9"/>
        <v>#DIV/0!</v>
      </c>
      <c r="S43" s="20">
        <f t="shared" si="10"/>
        <v>0</v>
      </c>
    </row>
    <row r="44" spans="1:19" s="2" customFormat="1" ht="127.5" hidden="1" outlineLevel="7">
      <c r="A44" s="21" t="s">
        <v>48</v>
      </c>
      <c r="B44" s="32" t="s">
        <v>49</v>
      </c>
      <c r="C44" s="23"/>
      <c r="D44" s="23">
        <v>12000</v>
      </c>
      <c r="E44" s="23">
        <v>0</v>
      </c>
      <c r="F44" s="23">
        <v>0</v>
      </c>
      <c r="G44" s="23">
        <v>0</v>
      </c>
      <c r="H44" s="20">
        <f t="shared" si="14"/>
        <v>0</v>
      </c>
      <c r="I44" s="23">
        <v>0</v>
      </c>
      <c r="J44" s="19">
        <f t="shared" si="2"/>
        <v>0</v>
      </c>
      <c r="K44" s="24">
        <f t="shared" si="12"/>
        <v>0</v>
      </c>
      <c r="L44" s="19" t="e">
        <f t="shared" si="3"/>
        <v>#DIV/0!</v>
      </c>
      <c r="M44" s="20">
        <f t="shared" si="4"/>
        <v>0</v>
      </c>
      <c r="N44" s="19">
        <f t="shared" si="5"/>
        <v>0</v>
      </c>
      <c r="O44" s="20">
        <f t="shared" si="6"/>
        <v>-12000</v>
      </c>
      <c r="P44" s="19" t="e">
        <f t="shared" si="7"/>
        <v>#DIV/0!</v>
      </c>
      <c r="Q44" s="20">
        <f t="shared" si="8"/>
        <v>0</v>
      </c>
      <c r="R44" s="19" t="e">
        <f t="shared" si="9"/>
        <v>#DIV/0!</v>
      </c>
      <c r="S44" s="20">
        <f t="shared" si="10"/>
        <v>0</v>
      </c>
    </row>
    <row r="45" spans="1:19" s="2" customFormat="1" ht="191.25" hidden="1" outlineLevel="4">
      <c r="A45" s="21" t="s">
        <v>50</v>
      </c>
      <c r="B45" s="32" t="s">
        <v>51</v>
      </c>
      <c r="C45" s="23"/>
      <c r="D45" s="23">
        <v>0</v>
      </c>
      <c r="E45" s="23">
        <v>12000</v>
      </c>
      <c r="F45" s="23">
        <v>3000</v>
      </c>
      <c r="G45" s="23">
        <v>3000</v>
      </c>
      <c r="H45" s="20">
        <f t="shared" si="14"/>
        <v>6000</v>
      </c>
      <c r="I45" s="23">
        <v>6491.26</v>
      </c>
      <c r="J45" s="19">
        <f t="shared" si="2"/>
        <v>3.9055919251323131E-3</v>
      </c>
      <c r="K45" s="24">
        <f t="shared" si="12"/>
        <v>2.2761374515704532E-2</v>
      </c>
      <c r="L45" s="19" t="e">
        <f t="shared" si="3"/>
        <v>#DIV/0!</v>
      </c>
      <c r="M45" s="20">
        <f t="shared" si="4"/>
        <v>6491.26</v>
      </c>
      <c r="N45" s="19" t="e">
        <f t="shared" si="5"/>
        <v>#DIV/0!</v>
      </c>
      <c r="O45" s="20">
        <f t="shared" si="6"/>
        <v>6491.26</v>
      </c>
      <c r="P45" s="19">
        <f t="shared" si="7"/>
        <v>54.093833333333329</v>
      </c>
      <c r="Q45" s="20">
        <f t="shared" si="8"/>
        <v>-5508.74</v>
      </c>
      <c r="R45" s="19">
        <f t="shared" si="9"/>
        <v>108.18766666666666</v>
      </c>
      <c r="S45" s="20">
        <f t="shared" si="10"/>
        <v>491.26000000000022</v>
      </c>
    </row>
    <row r="46" spans="1:19" s="2" customFormat="1" ht="191.25" hidden="1" outlineLevel="7">
      <c r="A46" s="21" t="s">
        <v>50</v>
      </c>
      <c r="B46" s="32" t="s">
        <v>51</v>
      </c>
      <c r="C46" s="23"/>
      <c r="D46" s="23">
        <v>0</v>
      </c>
      <c r="E46" s="23">
        <v>12000</v>
      </c>
      <c r="F46" s="23">
        <v>3000</v>
      </c>
      <c r="G46" s="23">
        <v>3000</v>
      </c>
      <c r="H46" s="20">
        <f t="shared" si="14"/>
        <v>6000</v>
      </c>
      <c r="I46" s="23">
        <v>6491.26</v>
      </c>
      <c r="J46" s="19">
        <f t="shared" si="2"/>
        <v>3.9055919251323131E-3</v>
      </c>
      <c r="K46" s="24">
        <f t="shared" si="12"/>
        <v>2.2761374515704532E-2</v>
      </c>
      <c r="L46" s="19" t="e">
        <f t="shared" si="3"/>
        <v>#DIV/0!</v>
      </c>
      <c r="M46" s="20">
        <f t="shared" si="4"/>
        <v>6491.26</v>
      </c>
      <c r="N46" s="19" t="e">
        <f t="shared" si="5"/>
        <v>#DIV/0!</v>
      </c>
      <c r="O46" s="20">
        <f t="shared" si="6"/>
        <v>6491.26</v>
      </c>
      <c r="P46" s="19">
        <f t="shared" si="7"/>
        <v>54.093833333333329</v>
      </c>
      <c r="Q46" s="20">
        <f t="shared" si="8"/>
        <v>-5508.74</v>
      </c>
      <c r="R46" s="19">
        <f t="shared" si="9"/>
        <v>108.18766666666666</v>
      </c>
      <c r="S46" s="20">
        <f t="shared" si="10"/>
        <v>491.26000000000022</v>
      </c>
    </row>
    <row r="47" spans="1:19" s="2" customFormat="1" ht="102" hidden="1" outlineLevel="3">
      <c r="A47" s="21" t="s">
        <v>52</v>
      </c>
      <c r="B47" s="22" t="s">
        <v>53</v>
      </c>
      <c r="C47" s="23"/>
      <c r="D47" s="23">
        <v>2664300</v>
      </c>
      <c r="E47" s="23">
        <v>2664300</v>
      </c>
      <c r="F47" s="23">
        <v>666000</v>
      </c>
      <c r="G47" s="23">
        <v>666000</v>
      </c>
      <c r="H47" s="20">
        <f t="shared" si="14"/>
        <v>1332000</v>
      </c>
      <c r="I47" s="23">
        <v>1185589.3600000001</v>
      </c>
      <c r="J47" s="19">
        <f t="shared" si="2"/>
        <v>0.7133327321565901</v>
      </c>
      <c r="K47" s="24">
        <f t="shared" si="12"/>
        <v>4.1572273248636549</v>
      </c>
      <c r="L47" s="19" t="e">
        <f t="shared" si="3"/>
        <v>#DIV/0!</v>
      </c>
      <c r="M47" s="20">
        <f t="shared" si="4"/>
        <v>1185589.3600000001</v>
      </c>
      <c r="N47" s="19">
        <f t="shared" si="5"/>
        <v>44.499093945876972</v>
      </c>
      <c r="O47" s="20">
        <f t="shared" si="6"/>
        <v>-1478710.64</v>
      </c>
      <c r="P47" s="19">
        <f t="shared" si="7"/>
        <v>44.499093945876972</v>
      </c>
      <c r="Q47" s="20">
        <f t="shared" si="8"/>
        <v>-1478710.64</v>
      </c>
      <c r="R47" s="19">
        <f t="shared" si="9"/>
        <v>89.008210210210208</v>
      </c>
      <c r="S47" s="20">
        <f t="shared" si="10"/>
        <v>-146410.6399999999</v>
      </c>
    </row>
    <row r="48" spans="1:19" s="2" customFormat="1" ht="102" hidden="1" outlineLevel="4">
      <c r="A48" s="21" t="s">
        <v>52</v>
      </c>
      <c r="B48" s="22" t="s">
        <v>53</v>
      </c>
      <c r="C48" s="23"/>
      <c r="D48" s="23">
        <v>2664300</v>
      </c>
      <c r="E48" s="23">
        <v>0</v>
      </c>
      <c r="F48" s="23">
        <v>0</v>
      </c>
      <c r="G48" s="23">
        <v>0</v>
      </c>
      <c r="H48" s="20">
        <f t="shared" si="14"/>
        <v>0</v>
      </c>
      <c r="I48" s="23">
        <v>0</v>
      </c>
      <c r="J48" s="19">
        <f t="shared" si="2"/>
        <v>0</v>
      </c>
      <c r="K48" s="24">
        <f t="shared" si="12"/>
        <v>0</v>
      </c>
      <c r="L48" s="19" t="e">
        <f t="shared" si="3"/>
        <v>#DIV/0!</v>
      </c>
      <c r="M48" s="20">
        <f t="shared" si="4"/>
        <v>0</v>
      </c>
      <c r="N48" s="19">
        <f t="shared" si="5"/>
        <v>0</v>
      </c>
      <c r="O48" s="20">
        <f t="shared" si="6"/>
        <v>-2664300</v>
      </c>
      <c r="P48" s="19" t="e">
        <f t="shared" si="7"/>
        <v>#DIV/0!</v>
      </c>
      <c r="Q48" s="20">
        <f t="shared" si="8"/>
        <v>0</v>
      </c>
      <c r="R48" s="19" t="e">
        <f t="shared" si="9"/>
        <v>#DIV/0!</v>
      </c>
      <c r="S48" s="20">
        <f t="shared" si="10"/>
        <v>0</v>
      </c>
    </row>
    <row r="49" spans="1:19" s="2" customFormat="1" ht="102" hidden="1" outlineLevel="7">
      <c r="A49" s="21" t="s">
        <v>52</v>
      </c>
      <c r="B49" s="22" t="s">
        <v>53</v>
      </c>
      <c r="C49" s="23"/>
      <c r="D49" s="23">
        <v>2664300</v>
      </c>
      <c r="E49" s="23">
        <v>0</v>
      </c>
      <c r="F49" s="23">
        <v>0</v>
      </c>
      <c r="G49" s="23">
        <v>0</v>
      </c>
      <c r="H49" s="20">
        <f t="shared" si="14"/>
        <v>0</v>
      </c>
      <c r="I49" s="23">
        <v>0</v>
      </c>
      <c r="J49" s="19">
        <f t="shared" si="2"/>
        <v>0</v>
      </c>
      <c r="K49" s="24">
        <f t="shared" si="12"/>
        <v>0</v>
      </c>
      <c r="L49" s="19" t="e">
        <f t="shared" si="3"/>
        <v>#DIV/0!</v>
      </c>
      <c r="M49" s="20">
        <f t="shared" si="4"/>
        <v>0</v>
      </c>
      <c r="N49" s="19">
        <f t="shared" si="5"/>
        <v>0</v>
      </c>
      <c r="O49" s="20">
        <f t="shared" si="6"/>
        <v>-2664300</v>
      </c>
      <c r="P49" s="19" t="e">
        <f t="shared" si="7"/>
        <v>#DIV/0!</v>
      </c>
      <c r="Q49" s="20">
        <f t="shared" si="8"/>
        <v>0</v>
      </c>
      <c r="R49" s="19" t="e">
        <f t="shared" si="9"/>
        <v>#DIV/0!</v>
      </c>
      <c r="S49" s="20">
        <f t="shared" si="10"/>
        <v>0</v>
      </c>
    </row>
    <row r="50" spans="1:19" s="2" customFormat="1" ht="165.75" hidden="1" outlineLevel="4">
      <c r="A50" s="21" t="s">
        <v>54</v>
      </c>
      <c r="B50" s="32" t="s">
        <v>55</v>
      </c>
      <c r="C50" s="23"/>
      <c r="D50" s="23">
        <v>0</v>
      </c>
      <c r="E50" s="23">
        <v>2664300</v>
      </c>
      <c r="F50" s="23">
        <v>666000</v>
      </c>
      <c r="G50" s="23">
        <v>666000</v>
      </c>
      <c r="H50" s="20">
        <f t="shared" si="14"/>
        <v>1332000</v>
      </c>
      <c r="I50" s="23">
        <v>1185589.3600000001</v>
      </c>
      <c r="J50" s="19">
        <f t="shared" si="2"/>
        <v>0.7133327321565901</v>
      </c>
      <c r="K50" s="24">
        <f t="shared" si="12"/>
        <v>4.1572273248636549</v>
      </c>
      <c r="L50" s="19" t="e">
        <f t="shared" si="3"/>
        <v>#DIV/0!</v>
      </c>
      <c r="M50" s="20">
        <f t="shared" si="4"/>
        <v>1185589.3600000001</v>
      </c>
      <c r="N50" s="19" t="e">
        <f t="shared" si="5"/>
        <v>#DIV/0!</v>
      </c>
      <c r="O50" s="20">
        <f t="shared" si="6"/>
        <v>1185589.3600000001</v>
      </c>
      <c r="P50" s="19">
        <f t="shared" si="7"/>
        <v>44.499093945876972</v>
      </c>
      <c r="Q50" s="20">
        <f t="shared" si="8"/>
        <v>-1478710.64</v>
      </c>
      <c r="R50" s="19">
        <f t="shared" si="9"/>
        <v>89.008210210210208</v>
      </c>
      <c r="S50" s="20">
        <f t="shared" si="10"/>
        <v>-146410.6399999999</v>
      </c>
    </row>
    <row r="51" spans="1:19" s="2" customFormat="1" ht="165.75" hidden="1" outlineLevel="7">
      <c r="A51" s="21" t="s">
        <v>54</v>
      </c>
      <c r="B51" s="32" t="s">
        <v>55</v>
      </c>
      <c r="C51" s="23"/>
      <c r="D51" s="23">
        <v>0</v>
      </c>
      <c r="E51" s="23">
        <v>2664300</v>
      </c>
      <c r="F51" s="23">
        <v>666000</v>
      </c>
      <c r="G51" s="23">
        <v>666000</v>
      </c>
      <c r="H51" s="20">
        <f t="shared" si="14"/>
        <v>1332000</v>
      </c>
      <c r="I51" s="23">
        <v>1185589.3600000001</v>
      </c>
      <c r="J51" s="19">
        <f t="shared" si="2"/>
        <v>0.7133327321565901</v>
      </c>
      <c r="K51" s="24">
        <f t="shared" si="12"/>
        <v>4.1572273248636549</v>
      </c>
      <c r="L51" s="19" t="e">
        <f t="shared" si="3"/>
        <v>#DIV/0!</v>
      </c>
      <c r="M51" s="20">
        <f t="shared" si="4"/>
        <v>1185589.3600000001</v>
      </c>
      <c r="N51" s="19" t="e">
        <f t="shared" si="5"/>
        <v>#DIV/0!</v>
      </c>
      <c r="O51" s="20">
        <f t="shared" si="6"/>
        <v>1185589.3600000001</v>
      </c>
      <c r="P51" s="19">
        <f t="shared" si="7"/>
        <v>44.499093945876972</v>
      </c>
      <c r="Q51" s="20">
        <f t="shared" si="8"/>
        <v>-1478710.64</v>
      </c>
      <c r="R51" s="19">
        <f t="shared" si="9"/>
        <v>89.008210210210208</v>
      </c>
      <c r="S51" s="20">
        <f t="shared" si="10"/>
        <v>-146410.6399999999</v>
      </c>
    </row>
    <row r="52" spans="1:19" s="2" customFormat="1" ht="102" hidden="1" outlineLevel="3">
      <c r="A52" s="21" t="s">
        <v>56</v>
      </c>
      <c r="B52" s="22" t="s">
        <v>57</v>
      </c>
      <c r="C52" s="23"/>
      <c r="D52" s="23">
        <v>-299200</v>
      </c>
      <c r="E52" s="23">
        <v>-299200</v>
      </c>
      <c r="F52" s="23">
        <v>-74800</v>
      </c>
      <c r="G52" s="23">
        <v>-74800</v>
      </c>
      <c r="H52" s="20">
        <f t="shared" si="14"/>
        <v>-149600</v>
      </c>
      <c r="I52" s="23">
        <v>-162966.01</v>
      </c>
      <c r="J52" s="19">
        <f t="shared" si="2"/>
        <v>-9.8051646787685562E-2</v>
      </c>
      <c r="K52" s="24">
        <f t="shared" si="12"/>
        <v>-0.57143457309367518</v>
      </c>
      <c r="L52" s="19" t="e">
        <f t="shared" si="3"/>
        <v>#DIV/0!</v>
      </c>
      <c r="M52" s="20">
        <f t="shared" si="4"/>
        <v>-162966.01</v>
      </c>
      <c r="N52" s="19">
        <f t="shared" si="5"/>
        <v>54.467249331550804</v>
      </c>
      <c r="O52" s="20">
        <f t="shared" si="6"/>
        <v>136233.99</v>
      </c>
      <c r="P52" s="19">
        <f t="shared" si="7"/>
        <v>54.467249331550804</v>
      </c>
      <c r="Q52" s="20">
        <f t="shared" si="8"/>
        <v>136233.99</v>
      </c>
      <c r="R52" s="19">
        <f t="shared" si="9"/>
        <v>108.93449866310161</v>
      </c>
      <c r="S52" s="20">
        <f t="shared" si="10"/>
        <v>-13366.010000000009</v>
      </c>
    </row>
    <row r="53" spans="1:19" s="2" customFormat="1" ht="102" hidden="1" outlineLevel="4">
      <c r="A53" s="21" t="s">
        <v>56</v>
      </c>
      <c r="B53" s="22" t="s">
        <v>57</v>
      </c>
      <c r="C53" s="23"/>
      <c r="D53" s="23">
        <v>-299200</v>
      </c>
      <c r="E53" s="23">
        <v>0</v>
      </c>
      <c r="F53" s="23">
        <v>0</v>
      </c>
      <c r="G53" s="23">
        <v>0</v>
      </c>
      <c r="H53" s="20">
        <f t="shared" si="14"/>
        <v>0</v>
      </c>
      <c r="I53" s="23">
        <v>0</v>
      </c>
      <c r="J53" s="19">
        <f t="shared" si="2"/>
        <v>0</v>
      </c>
      <c r="K53" s="24">
        <f t="shared" si="12"/>
        <v>0</v>
      </c>
      <c r="L53" s="19" t="e">
        <f t="shared" si="3"/>
        <v>#DIV/0!</v>
      </c>
      <c r="M53" s="20">
        <f t="shared" si="4"/>
        <v>0</v>
      </c>
      <c r="N53" s="19">
        <f t="shared" si="5"/>
        <v>0</v>
      </c>
      <c r="O53" s="20">
        <f t="shared" si="6"/>
        <v>299200</v>
      </c>
      <c r="P53" s="19" t="e">
        <f t="shared" si="7"/>
        <v>#DIV/0!</v>
      </c>
      <c r="Q53" s="20">
        <f t="shared" si="8"/>
        <v>0</v>
      </c>
      <c r="R53" s="19" t="e">
        <f t="shared" si="9"/>
        <v>#DIV/0!</v>
      </c>
      <c r="S53" s="20">
        <f t="shared" si="10"/>
        <v>0</v>
      </c>
    </row>
    <row r="54" spans="1:19" s="2" customFormat="1" ht="102" hidden="1" outlineLevel="7">
      <c r="A54" s="21" t="s">
        <v>56</v>
      </c>
      <c r="B54" s="22" t="s">
        <v>57</v>
      </c>
      <c r="C54" s="23"/>
      <c r="D54" s="23">
        <v>-299200</v>
      </c>
      <c r="E54" s="23">
        <v>0</v>
      </c>
      <c r="F54" s="23">
        <v>0</v>
      </c>
      <c r="G54" s="23">
        <v>0</v>
      </c>
      <c r="H54" s="20">
        <f t="shared" si="14"/>
        <v>0</v>
      </c>
      <c r="I54" s="23">
        <v>0</v>
      </c>
      <c r="J54" s="19">
        <f t="shared" si="2"/>
        <v>0</v>
      </c>
      <c r="K54" s="24">
        <f t="shared" si="12"/>
        <v>0</v>
      </c>
      <c r="L54" s="19" t="e">
        <f t="shared" si="3"/>
        <v>#DIV/0!</v>
      </c>
      <c r="M54" s="20">
        <f t="shared" si="4"/>
        <v>0</v>
      </c>
      <c r="N54" s="19">
        <f t="shared" si="5"/>
        <v>0</v>
      </c>
      <c r="O54" s="20">
        <f t="shared" si="6"/>
        <v>299200</v>
      </c>
      <c r="P54" s="19" t="e">
        <f t="shared" si="7"/>
        <v>#DIV/0!</v>
      </c>
      <c r="Q54" s="20">
        <f t="shared" si="8"/>
        <v>0</v>
      </c>
      <c r="R54" s="19" t="e">
        <f t="shared" si="9"/>
        <v>#DIV/0!</v>
      </c>
      <c r="S54" s="20">
        <f t="shared" si="10"/>
        <v>0</v>
      </c>
    </row>
    <row r="55" spans="1:19" s="2" customFormat="1" ht="165.75" hidden="1" outlineLevel="4">
      <c r="A55" s="21" t="s">
        <v>58</v>
      </c>
      <c r="B55" s="32" t="s">
        <v>59</v>
      </c>
      <c r="C55" s="23"/>
      <c r="D55" s="23">
        <v>0</v>
      </c>
      <c r="E55" s="23">
        <v>-299200</v>
      </c>
      <c r="F55" s="23">
        <v>-74800</v>
      </c>
      <c r="G55" s="23">
        <v>-74800</v>
      </c>
      <c r="H55" s="20">
        <f t="shared" si="14"/>
        <v>-149600</v>
      </c>
      <c r="I55" s="23">
        <v>-162966.01</v>
      </c>
      <c r="J55" s="19">
        <f t="shared" si="2"/>
        <v>-9.8051646787685562E-2</v>
      </c>
      <c r="K55" s="24">
        <f t="shared" si="12"/>
        <v>-0.57143457309367518</v>
      </c>
      <c r="L55" s="19" t="e">
        <f t="shared" si="3"/>
        <v>#DIV/0!</v>
      </c>
      <c r="M55" s="20">
        <f t="shared" si="4"/>
        <v>-162966.01</v>
      </c>
      <c r="N55" s="19" t="e">
        <f t="shared" si="5"/>
        <v>#DIV/0!</v>
      </c>
      <c r="O55" s="20">
        <f t="shared" si="6"/>
        <v>-162966.01</v>
      </c>
      <c r="P55" s="19">
        <f t="shared" si="7"/>
        <v>54.467249331550804</v>
      </c>
      <c r="Q55" s="20">
        <f t="shared" si="8"/>
        <v>136233.99</v>
      </c>
      <c r="R55" s="19">
        <f t="shared" si="9"/>
        <v>108.93449866310161</v>
      </c>
      <c r="S55" s="20">
        <f t="shared" si="10"/>
        <v>-13366.010000000009</v>
      </c>
    </row>
    <row r="56" spans="1:19" s="2" customFormat="1" ht="165.75" hidden="1" outlineLevel="7">
      <c r="A56" s="21" t="s">
        <v>58</v>
      </c>
      <c r="B56" s="32" t="s">
        <v>59</v>
      </c>
      <c r="C56" s="23"/>
      <c r="D56" s="23">
        <v>0</v>
      </c>
      <c r="E56" s="23">
        <v>-299200</v>
      </c>
      <c r="F56" s="23">
        <v>-74800</v>
      </c>
      <c r="G56" s="23">
        <v>-74800</v>
      </c>
      <c r="H56" s="20">
        <f t="shared" si="14"/>
        <v>-149600</v>
      </c>
      <c r="I56" s="23">
        <v>-162966.01</v>
      </c>
      <c r="J56" s="19">
        <f t="shared" si="2"/>
        <v>-9.8051646787685562E-2</v>
      </c>
      <c r="K56" s="24">
        <f t="shared" si="12"/>
        <v>-0.57143457309367518</v>
      </c>
      <c r="L56" s="19" t="e">
        <f t="shared" si="3"/>
        <v>#DIV/0!</v>
      </c>
      <c r="M56" s="20">
        <f t="shared" si="4"/>
        <v>-162966.01</v>
      </c>
      <c r="N56" s="19" t="e">
        <f t="shared" si="5"/>
        <v>#DIV/0!</v>
      </c>
      <c r="O56" s="20">
        <f t="shared" si="6"/>
        <v>-162966.01</v>
      </c>
      <c r="P56" s="19">
        <f t="shared" si="7"/>
        <v>54.467249331550804</v>
      </c>
      <c r="Q56" s="20">
        <f t="shared" si="8"/>
        <v>136233.99</v>
      </c>
      <c r="R56" s="19">
        <f t="shared" si="9"/>
        <v>108.93449866310161</v>
      </c>
      <c r="S56" s="20">
        <f t="shared" si="10"/>
        <v>-13366.010000000009</v>
      </c>
    </row>
    <row r="57" spans="1:19" s="2" customFormat="1" ht="25.5" outlineLevel="1">
      <c r="A57" s="21" t="s">
        <v>60</v>
      </c>
      <c r="B57" s="22" t="s">
        <v>61</v>
      </c>
      <c r="C57" s="23">
        <f>C58+C66</f>
        <v>1635539.83</v>
      </c>
      <c r="D57" s="23">
        <f t="shared" ref="D57:I57" si="15">D58+D66</f>
        <v>3139900</v>
      </c>
      <c r="E57" s="23">
        <f t="shared" si="15"/>
        <v>3139900</v>
      </c>
      <c r="F57" s="23">
        <f t="shared" si="15"/>
        <v>785700</v>
      </c>
      <c r="G57" s="23">
        <f t="shared" si="15"/>
        <v>784700</v>
      </c>
      <c r="H57" s="23">
        <f t="shared" si="15"/>
        <v>1570400</v>
      </c>
      <c r="I57" s="23">
        <f t="shared" si="15"/>
        <v>1507057.0799999998</v>
      </c>
      <c r="J57" s="19">
        <f t="shared" si="2"/>
        <v>0.90674999343139573</v>
      </c>
      <c r="K57" s="24">
        <f t="shared" si="12"/>
        <v>5.2844425603694942</v>
      </c>
      <c r="L57" s="19">
        <f t="shared" si="3"/>
        <v>92.144321547950298</v>
      </c>
      <c r="M57" s="20">
        <f t="shared" si="4"/>
        <v>-128482.75000000023</v>
      </c>
      <c r="N57" s="19">
        <f t="shared" si="5"/>
        <v>47.996976973788968</v>
      </c>
      <c r="O57" s="20">
        <f t="shared" si="6"/>
        <v>-1632842.9200000002</v>
      </c>
      <c r="P57" s="19">
        <f t="shared" si="7"/>
        <v>47.996976973788968</v>
      </c>
      <c r="Q57" s="20">
        <f t="shared" si="8"/>
        <v>-1632842.9200000002</v>
      </c>
      <c r="R57" s="19">
        <f t="shared" si="9"/>
        <v>95.966446765155368</v>
      </c>
      <c r="S57" s="20">
        <f t="shared" si="10"/>
        <v>-63342.920000000158</v>
      </c>
    </row>
    <row r="58" spans="1:19" ht="25.5" outlineLevel="2" collapsed="1">
      <c r="A58" s="25" t="s">
        <v>62</v>
      </c>
      <c r="B58" s="26" t="s">
        <v>63</v>
      </c>
      <c r="C58" s="27">
        <v>1609586.83</v>
      </c>
      <c r="D58" s="27">
        <v>3117000</v>
      </c>
      <c r="E58" s="27">
        <v>3117000</v>
      </c>
      <c r="F58" s="27">
        <v>780000</v>
      </c>
      <c r="G58" s="27">
        <v>779000</v>
      </c>
      <c r="H58" s="28">
        <f t="shared" si="14"/>
        <v>1559000</v>
      </c>
      <c r="I58" s="27">
        <v>1498896.42</v>
      </c>
      <c r="J58" s="29">
        <f t="shared" si="2"/>
        <v>0.90183997476017463</v>
      </c>
      <c r="K58" s="30">
        <f t="shared" si="12"/>
        <v>5.2558274935634612</v>
      </c>
      <c r="L58" s="29">
        <f t="shared" si="3"/>
        <v>93.123054442486946</v>
      </c>
      <c r="M58" s="28">
        <f t="shared" si="4"/>
        <v>-110690.41000000015</v>
      </c>
      <c r="N58" s="29">
        <f t="shared" si="5"/>
        <v>48.08779018286814</v>
      </c>
      <c r="O58" s="28">
        <f t="shared" si="6"/>
        <v>-1618103.58</v>
      </c>
      <c r="P58" s="29">
        <f t="shared" si="7"/>
        <v>48.08779018286814</v>
      </c>
      <c r="Q58" s="28">
        <f t="shared" si="8"/>
        <v>-1618103.58</v>
      </c>
      <c r="R58" s="29">
        <f t="shared" si="9"/>
        <v>96.144735086593968</v>
      </c>
      <c r="S58" s="28">
        <f t="shared" si="10"/>
        <v>-60103.580000000075</v>
      </c>
    </row>
    <row r="59" spans="1:19" ht="25.5" hidden="1" outlineLevel="3">
      <c r="A59" s="25" t="s">
        <v>64</v>
      </c>
      <c r="B59" s="26" t="s">
        <v>63</v>
      </c>
      <c r="C59" s="27"/>
      <c r="D59" s="27">
        <v>3117000</v>
      </c>
      <c r="E59" s="27">
        <v>3117000</v>
      </c>
      <c r="F59" s="27">
        <v>780000</v>
      </c>
      <c r="G59" s="27">
        <v>779000</v>
      </c>
      <c r="H59" s="28">
        <f t="shared" si="14"/>
        <v>1559000</v>
      </c>
      <c r="I59" s="27">
        <v>1498896.42</v>
      </c>
      <c r="J59" s="29">
        <f t="shared" si="2"/>
        <v>0.90183997476017463</v>
      </c>
      <c r="K59" s="30">
        <f t="shared" si="12"/>
        <v>5.2558274935634612</v>
      </c>
      <c r="L59" s="29" t="e">
        <f t="shared" si="3"/>
        <v>#DIV/0!</v>
      </c>
      <c r="M59" s="28">
        <f t="shared" si="4"/>
        <v>1498896.42</v>
      </c>
      <c r="N59" s="29">
        <f t="shared" si="5"/>
        <v>48.08779018286814</v>
      </c>
      <c r="O59" s="28">
        <f t="shared" si="6"/>
        <v>-1618103.58</v>
      </c>
      <c r="P59" s="29">
        <f t="shared" si="7"/>
        <v>48.08779018286814</v>
      </c>
      <c r="Q59" s="28">
        <f t="shared" si="8"/>
        <v>-1618103.58</v>
      </c>
      <c r="R59" s="29">
        <f t="shared" si="9"/>
        <v>96.144735086593968</v>
      </c>
      <c r="S59" s="28">
        <f t="shared" si="10"/>
        <v>-60103.580000000075</v>
      </c>
    </row>
    <row r="60" spans="1:19" ht="63.75" hidden="1" outlineLevel="4">
      <c r="A60" s="25" t="s">
        <v>65</v>
      </c>
      <c r="B60" s="26" t="s">
        <v>66</v>
      </c>
      <c r="C60" s="27"/>
      <c r="D60" s="27">
        <v>3117000</v>
      </c>
      <c r="E60" s="27">
        <v>3117000</v>
      </c>
      <c r="F60" s="27">
        <v>780000</v>
      </c>
      <c r="G60" s="27">
        <v>779000</v>
      </c>
      <c r="H60" s="28">
        <f t="shared" si="14"/>
        <v>1559000</v>
      </c>
      <c r="I60" s="27">
        <v>1495698.34</v>
      </c>
      <c r="J60" s="29">
        <f t="shared" si="2"/>
        <v>0.89991578817329843</v>
      </c>
      <c r="K60" s="30">
        <f t="shared" si="12"/>
        <v>5.2446135387055168</v>
      </c>
      <c r="L60" s="29" t="e">
        <f t="shared" si="3"/>
        <v>#DIV/0!</v>
      </c>
      <c r="M60" s="28">
        <f t="shared" si="4"/>
        <v>1495698.34</v>
      </c>
      <c r="N60" s="29">
        <f t="shared" si="5"/>
        <v>47.985188963747191</v>
      </c>
      <c r="O60" s="28">
        <f t="shared" si="6"/>
        <v>-1621301.66</v>
      </c>
      <c r="P60" s="29">
        <f t="shared" si="7"/>
        <v>47.985188963747191</v>
      </c>
      <c r="Q60" s="28">
        <f t="shared" si="8"/>
        <v>-1621301.66</v>
      </c>
      <c r="R60" s="29">
        <f t="shared" si="9"/>
        <v>95.93959846055165</v>
      </c>
      <c r="S60" s="28">
        <f t="shared" si="10"/>
        <v>-63301.659999999916</v>
      </c>
    </row>
    <row r="61" spans="1:19" ht="63.75" hidden="1" outlineLevel="7">
      <c r="A61" s="25" t="s">
        <v>65</v>
      </c>
      <c r="B61" s="26" t="s">
        <v>66</v>
      </c>
      <c r="C61" s="27"/>
      <c r="D61" s="27">
        <v>3117000</v>
      </c>
      <c r="E61" s="27">
        <v>3117000</v>
      </c>
      <c r="F61" s="27">
        <v>780000</v>
      </c>
      <c r="G61" s="27">
        <v>779000</v>
      </c>
      <c r="H61" s="28">
        <f t="shared" si="14"/>
        <v>1559000</v>
      </c>
      <c r="I61" s="27">
        <v>1495698.34</v>
      </c>
      <c r="J61" s="29">
        <f t="shared" si="2"/>
        <v>0.89991578817329843</v>
      </c>
      <c r="K61" s="30">
        <f t="shared" si="12"/>
        <v>5.2446135387055168</v>
      </c>
      <c r="L61" s="29" t="e">
        <f t="shared" si="3"/>
        <v>#DIV/0!</v>
      </c>
      <c r="M61" s="28">
        <f t="shared" si="4"/>
        <v>1495698.34</v>
      </c>
      <c r="N61" s="29">
        <f t="shared" si="5"/>
        <v>47.985188963747191</v>
      </c>
      <c r="O61" s="28">
        <f t="shared" si="6"/>
        <v>-1621301.66</v>
      </c>
      <c r="P61" s="29">
        <f t="shared" si="7"/>
        <v>47.985188963747191</v>
      </c>
      <c r="Q61" s="28">
        <f t="shared" si="8"/>
        <v>-1621301.66</v>
      </c>
      <c r="R61" s="29">
        <f t="shared" si="9"/>
        <v>95.93959846055165</v>
      </c>
      <c r="S61" s="28">
        <f t="shared" si="10"/>
        <v>-63301.659999999916</v>
      </c>
    </row>
    <row r="62" spans="1:19" ht="38.25" hidden="1" outlineLevel="4">
      <c r="A62" s="25" t="s">
        <v>67</v>
      </c>
      <c r="B62" s="26" t="s">
        <v>68</v>
      </c>
      <c r="C62" s="27"/>
      <c r="D62" s="27">
        <v>0</v>
      </c>
      <c r="E62" s="27">
        <v>0</v>
      </c>
      <c r="F62" s="27">
        <v>0</v>
      </c>
      <c r="G62" s="27">
        <v>0</v>
      </c>
      <c r="H62" s="28">
        <f t="shared" si="14"/>
        <v>0</v>
      </c>
      <c r="I62" s="27">
        <v>1832.18</v>
      </c>
      <c r="J62" s="29">
        <f t="shared" si="2"/>
        <v>1.1023664763680581E-3</v>
      </c>
      <c r="K62" s="30">
        <f t="shared" si="12"/>
        <v>6.4244746259098442E-3</v>
      </c>
      <c r="L62" s="29" t="e">
        <f t="shared" si="3"/>
        <v>#DIV/0!</v>
      </c>
      <c r="M62" s="28">
        <f t="shared" si="4"/>
        <v>1832.18</v>
      </c>
      <c r="N62" s="29" t="e">
        <f t="shared" si="5"/>
        <v>#DIV/0!</v>
      </c>
      <c r="O62" s="28">
        <f t="shared" si="6"/>
        <v>1832.18</v>
      </c>
      <c r="P62" s="29" t="e">
        <f t="shared" si="7"/>
        <v>#DIV/0!</v>
      </c>
      <c r="Q62" s="28">
        <f t="shared" si="8"/>
        <v>1832.18</v>
      </c>
      <c r="R62" s="29" t="e">
        <f t="shared" si="9"/>
        <v>#DIV/0!</v>
      </c>
      <c r="S62" s="28">
        <f t="shared" si="10"/>
        <v>1832.18</v>
      </c>
    </row>
    <row r="63" spans="1:19" ht="38.25" hidden="1" outlineLevel="7">
      <c r="A63" s="25" t="s">
        <v>67</v>
      </c>
      <c r="B63" s="26" t="s">
        <v>68</v>
      </c>
      <c r="C63" s="27"/>
      <c r="D63" s="27">
        <v>0</v>
      </c>
      <c r="E63" s="27">
        <v>0</v>
      </c>
      <c r="F63" s="27">
        <v>0</v>
      </c>
      <c r="G63" s="27">
        <v>0</v>
      </c>
      <c r="H63" s="28">
        <f t="shared" si="14"/>
        <v>0</v>
      </c>
      <c r="I63" s="27">
        <v>1832.18</v>
      </c>
      <c r="J63" s="29">
        <f t="shared" si="2"/>
        <v>1.1023664763680581E-3</v>
      </c>
      <c r="K63" s="30">
        <f t="shared" si="12"/>
        <v>6.4244746259098442E-3</v>
      </c>
      <c r="L63" s="29" t="e">
        <f t="shared" si="3"/>
        <v>#DIV/0!</v>
      </c>
      <c r="M63" s="28">
        <f t="shared" si="4"/>
        <v>1832.18</v>
      </c>
      <c r="N63" s="29" t="e">
        <f t="shared" si="5"/>
        <v>#DIV/0!</v>
      </c>
      <c r="O63" s="28">
        <f t="shared" si="6"/>
        <v>1832.18</v>
      </c>
      <c r="P63" s="29" t="e">
        <f t="shared" si="7"/>
        <v>#DIV/0!</v>
      </c>
      <c r="Q63" s="28">
        <f t="shared" si="8"/>
        <v>1832.18</v>
      </c>
      <c r="R63" s="29" t="e">
        <f t="shared" si="9"/>
        <v>#DIV/0!</v>
      </c>
      <c r="S63" s="28">
        <f t="shared" si="10"/>
        <v>1832.18</v>
      </c>
    </row>
    <row r="64" spans="1:19" ht="63.75" hidden="1" outlineLevel="4">
      <c r="A64" s="25" t="s">
        <v>69</v>
      </c>
      <c r="B64" s="26" t="s">
        <v>70</v>
      </c>
      <c r="C64" s="27"/>
      <c r="D64" s="27">
        <v>0</v>
      </c>
      <c r="E64" s="27">
        <v>0</v>
      </c>
      <c r="F64" s="27">
        <v>0</v>
      </c>
      <c r="G64" s="27">
        <v>0</v>
      </c>
      <c r="H64" s="28">
        <f t="shared" si="14"/>
        <v>0</v>
      </c>
      <c r="I64" s="27">
        <v>1365.9</v>
      </c>
      <c r="J64" s="29">
        <f t="shared" si="2"/>
        <v>8.2182011050831833E-4</v>
      </c>
      <c r="K64" s="30">
        <f t="shared" si="12"/>
        <v>4.7894802320352014E-3</v>
      </c>
      <c r="L64" s="29" t="e">
        <f t="shared" si="3"/>
        <v>#DIV/0!</v>
      </c>
      <c r="M64" s="28">
        <f t="shared" si="4"/>
        <v>1365.9</v>
      </c>
      <c r="N64" s="29" t="e">
        <f t="shared" si="5"/>
        <v>#DIV/0!</v>
      </c>
      <c r="O64" s="28">
        <f t="shared" si="6"/>
        <v>1365.9</v>
      </c>
      <c r="P64" s="29" t="e">
        <f t="shared" si="7"/>
        <v>#DIV/0!</v>
      </c>
      <c r="Q64" s="28">
        <f t="shared" si="8"/>
        <v>1365.9</v>
      </c>
      <c r="R64" s="29" t="e">
        <f t="shared" si="9"/>
        <v>#DIV/0!</v>
      </c>
      <c r="S64" s="28">
        <f t="shared" si="10"/>
        <v>1365.9</v>
      </c>
    </row>
    <row r="65" spans="1:19" ht="63.75" hidden="1" outlineLevel="7">
      <c r="A65" s="25" t="s">
        <v>69</v>
      </c>
      <c r="B65" s="26" t="s">
        <v>70</v>
      </c>
      <c r="C65" s="27"/>
      <c r="D65" s="27">
        <v>0</v>
      </c>
      <c r="E65" s="27">
        <v>0</v>
      </c>
      <c r="F65" s="27">
        <v>0</v>
      </c>
      <c r="G65" s="27">
        <v>0</v>
      </c>
      <c r="H65" s="28">
        <f t="shared" si="14"/>
        <v>0</v>
      </c>
      <c r="I65" s="27">
        <v>1365.9</v>
      </c>
      <c r="J65" s="29">
        <f t="shared" si="2"/>
        <v>8.2182011050831833E-4</v>
      </c>
      <c r="K65" s="30">
        <f t="shared" si="12"/>
        <v>4.7894802320352014E-3</v>
      </c>
      <c r="L65" s="29" t="e">
        <f t="shared" si="3"/>
        <v>#DIV/0!</v>
      </c>
      <c r="M65" s="28">
        <f t="shared" si="4"/>
        <v>1365.9</v>
      </c>
      <c r="N65" s="29" t="e">
        <f t="shared" si="5"/>
        <v>#DIV/0!</v>
      </c>
      <c r="O65" s="28">
        <f t="shared" si="6"/>
        <v>1365.9</v>
      </c>
      <c r="P65" s="29" t="e">
        <f t="shared" si="7"/>
        <v>#DIV/0!</v>
      </c>
      <c r="Q65" s="28">
        <f t="shared" si="8"/>
        <v>1365.9</v>
      </c>
      <c r="R65" s="29" t="e">
        <f t="shared" si="9"/>
        <v>#DIV/0!</v>
      </c>
      <c r="S65" s="28">
        <f t="shared" si="10"/>
        <v>1365.9</v>
      </c>
    </row>
    <row r="66" spans="1:19" ht="25.5" outlineLevel="2" collapsed="1">
      <c r="A66" s="25" t="s">
        <v>71</v>
      </c>
      <c r="B66" s="26" t="s">
        <v>72</v>
      </c>
      <c r="C66" s="27">
        <v>25953</v>
      </c>
      <c r="D66" s="27">
        <v>22900</v>
      </c>
      <c r="E66" s="27">
        <v>22900</v>
      </c>
      <c r="F66" s="27">
        <v>5700</v>
      </c>
      <c r="G66" s="27">
        <v>5700</v>
      </c>
      <c r="H66" s="28">
        <f t="shared" si="14"/>
        <v>11400</v>
      </c>
      <c r="I66" s="27">
        <v>8160.66</v>
      </c>
      <c r="J66" s="29">
        <f t="shared" si="2"/>
        <v>4.9100186712210357E-3</v>
      </c>
      <c r="K66" s="30">
        <f t="shared" si="12"/>
        <v>2.8615066806032933E-2</v>
      </c>
      <c r="L66" s="29">
        <f t="shared" si="3"/>
        <v>31.44399491388279</v>
      </c>
      <c r="M66" s="28">
        <f t="shared" si="4"/>
        <v>-17792.34</v>
      </c>
      <c r="N66" s="29">
        <f t="shared" si="5"/>
        <v>35.636069868995634</v>
      </c>
      <c r="O66" s="28">
        <f t="shared" si="6"/>
        <v>-14739.34</v>
      </c>
      <c r="P66" s="29">
        <f t="shared" si="7"/>
        <v>35.636069868995634</v>
      </c>
      <c r="Q66" s="28">
        <f t="shared" si="8"/>
        <v>-14739.34</v>
      </c>
      <c r="R66" s="29">
        <f t="shared" si="9"/>
        <v>71.584736842105258</v>
      </c>
      <c r="S66" s="28">
        <f t="shared" si="10"/>
        <v>-3239.34</v>
      </c>
    </row>
    <row r="67" spans="1:19" ht="51" hidden="1" outlineLevel="3">
      <c r="A67" s="25" t="s">
        <v>73</v>
      </c>
      <c r="B67" s="26" t="s">
        <v>74</v>
      </c>
      <c r="C67" s="27"/>
      <c r="D67" s="27">
        <v>22900</v>
      </c>
      <c r="E67" s="27">
        <v>22900</v>
      </c>
      <c r="F67" s="27">
        <v>5700</v>
      </c>
      <c r="G67" s="27">
        <v>5700</v>
      </c>
      <c r="H67" s="28">
        <f t="shared" si="14"/>
        <v>11400</v>
      </c>
      <c r="I67" s="27">
        <v>8160.66</v>
      </c>
      <c r="J67" s="29">
        <f t="shared" si="2"/>
        <v>4.9100186712210357E-3</v>
      </c>
      <c r="K67" s="30">
        <f t="shared" si="12"/>
        <v>2.8615066806032933E-2</v>
      </c>
      <c r="L67" s="29" t="e">
        <f t="shared" si="3"/>
        <v>#DIV/0!</v>
      </c>
      <c r="M67" s="28">
        <f t="shared" si="4"/>
        <v>8160.66</v>
      </c>
      <c r="N67" s="29">
        <f t="shared" si="5"/>
        <v>35.636069868995634</v>
      </c>
      <c r="O67" s="28">
        <f t="shared" si="6"/>
        <v>-14739.34</v>
      </c>
      <c r="P67" s="29">
        <f t="shared" si="7"/>
        <v>35.636069868995634</v>
      </c>
      <c r="Q67" s="28">
        <f t="shared" si="8"/>
        <v>-14739.34</v>
      </c>
      <c r="R67" s="29">
        <f t="shared" si="9"/>
        <v>71.584736842105258</v>
      </c>
      <c r="S67" s="28">
        <f t="shared" si="10"/>
        <v>-3239.34</v>
      </c>
    </row>
    <row r="68" spans="1:19" ht="89.25" hidden="1" outlineLevel="4">
      <c r="A68" s="25" t="s">
        <v>75</v>
      </c>
      <c r="B68" s="26" t="s">
        <v>76</v>
      </c>
      <c r="C68" s="27"/>
      <c r="D68" s="27">
        <v>22900</v>
      </c>
      <c r="E68" s="27">
        <v>22900</v>
      </c>
      <c r="F68" s="27">
        <v>5700</v>
      </c>
      <c r="G68" s="27">
        <v>5700</v>
      </c>
      <c r="H68" s="28">
        <f t="shared" si="14"/>
        <v>11400</v>
      </c>
      <c r="I68" s="27">
        <v>8160</v>
      </c>
      <c r="J68" s="29">
        <f t="shared" si="2"/>
        <v>4.9096215694764455E-3</v>
      </c>
      <c r="K68" s="30">
        <f t="shared" si="12"/>
        <v>2.8612752539283432E-2</v>
      </c>
      <c r="L68" s="29" t="e">
        <f t="shared" si="3"/>
        <v>#DIV/0!</v>
      </c>
      <c r="M68" s="28">
        <f t="shared" si="4"/>
        <v>8160</v>
      </c>
      <c r="N68" s="29">
        <f t="shared" si="5"/>
        <v>35.633187772925758</v>
      </c>
      <c r="O68" s="28">
        <f t="shared" si="6"/>
        <v>-14740</v>
      </c>
      <c r="P68" s="29">
        <f t="shared" si="7"/>
        <v>35.633187772925758</v>
      </c>
      <c r="Q68" s="28">
        <f t="shared" si="8"/>
        <v>-14740</v>
      </c>
      <c r="R68" s="29">
        <f t="shared" si="9"/>
        <v>71.578947368421055</v>
      </c>
      <c r="S68" s="28">
        <f t="shared" si="10"/>
        <v>-3240</v>
      </c>
    </row>
    <row r="69" spans="1:19" ht="89.25" hidden="1" outlineLevel="7">
      <c r="A69" s="25" t="s">
        <v>75</v>
      </c>
      <c r="B69" s="26" t="s">
        <v>76</v>
      </c>
      <c r="C69" s="27"/>
      <c r="D69" s="27">
        <v>22900</v>
      </c>
      <c r="E69" s="27">
        <v>22900</v>
      </c>
      <c r="F69" s="27">
        <v>5700</v>
      </c>
      <c r="G69" s="27">
        <v>5700</v>
      </c>
      <c r="H69" s="28">
        <f t="shared" si="14"/>
        <v>11400</v>
      </c>
      <c r="I69" s="27">
        <v>8160</v>
      </c>
      <c r="J69" s="29">
        <f t="shared" si="2"/>
        <v>4.9096215694764455E-3</v>
      </c>
      <c r="K69" s="30">
        <f t="shared" si="12"/>
        <v>2.8612752539283432E-2</v>
      </c>
      <c r="L69" s="29" t="e">
        <f t="shared" si="3"/>
        <v>#DIV/0!</v>
      </c>
      <c r="M69" s="28">
        <f t="shared" si="4"/>
        <v>8160</v>
      </c>
      <c r="N69" s="29">
        <f t="shared" si="5"/>
        <v>35.633187772925758</v>
      </c>
      <c r="O69" s="28">
        <f t="shared" si="6"/>
        <v>-14740</v>
      </c>
      <c r="P69" s="29">
        <f t="shared" si="7"/>
        <v>35.633187772925758</v>
      </c>
      <c r="Q69" s="28">
        <f t="shared" si="8"/>
        <v>-14740</v>
      </c>
      <c r="R69" s="29">
        <f t="shared" si="9"/>
        <v>71.578947368421055</v>
      </c>
      <c r="S69" s="28">
        <f t="shared" si="10"/>
        <v>-3240</v>
      </c>
    </row>
    <row r="70" spans="1:19" ht="63.75" hidden="1" outlineLevel="4">
      <c r="A70" s="25" t="s">
        <v>77</v>
      </c>
      <c r="B70" s="26" t="s">
        <v>78</v>
      </c>
      <c r="C70" s="27"/>
      <c r="D70" s="27">
        <v>0</v>
      </c>
      <c r="E70" s="27">
        <v>0</v>
      </c>
      <c r="F70" s="27">
        <v>0</v>
      </c>
      <c r="G70" s="27">
        <v>0</v>
      </c>
      <c r="H70" s="28">
        <f t="shared" si="14"/>
        <v>0</v>
      </c>
      <c r="I70" s="27">
        <v>0.66</v>
      </c>
      <c r="J70" s="29">
        <f t="shared" si="2"/>
        <v>3.9710174459000663E-7</v>
      </c>
      <c r="K70" s="30">
        <f t="shared" si="12"/>
        <v>2.3142667495008658E-6</v>
      </c>
      <c r="L70" s="29" t="e">
        <f t="shared" si="3"/>
        <v>#DIV/0!</v>
      </c>
      <c r="M70" s="28">
        <f t="shared" si="4"/>
        <v>0.66</v>
      </c>
      <c r="N70" s="29" t="e">
        <f t="shared" si="5"/>
        <v>#DIV/0!</v>
      </c>
      <c r="O70" s="28">
        <f t="shared" si="6"/>
        <v>0.66</v>
      </c>
      <c r="P70" s="29" t="e">
        <f t="shared" si="7"/>
        <v>#DIV/0!</v>
      </c>
      <c r="Q70" s="28">
        <f t="shared" si="8"/>
        <v>0.66</v>
      </c>
      <c r="R70" s="29" t="e">
        <f t="shared" si="9"/>
        <v>#DIV/0!</v>
      </c>
      <c r="S70" s="28">
        <f t="shared" si="10"/>
        <v>0.66</v>
      </c>
    </row>
    <row r="71" spans="1:19" ht="63.75" hidden="1" outlineLevel="7">
      <c r="A71" s="25" t="s">
        <v>77</v>
      </c>
      <c r="B71" s="26" t="s">
        <v>78</v>
      </c>
      <c r="C71" s="27"/>
      <c r="D71" s="27">
        <v>0</v>
      </c>
      <c r="E71" s="27">
        <v>0</v>
      </c>
      <c r="F71" s="27">
        <v>0</v>
      </c>
      <c r="G71" s="27">
        <v>0</v>
      </c>
      <c r="H71" s="28">
        <f t="shared" si="14"/>
        <v>0</v>
      </c>
      <c r="I71" s="27">
        <v>0.66</v>
      </c>
      <c r="J71" s="29">
        <f t="shared" ref="J71:J134" si="16">I71/I$6*100</f>
        <v>3.9710174459000663E-7</v>
      </c>
      <c r="K71" s="30">
        <f t="shared" si="12"/>
        <v>2.3142667495008658E-6</v>
      </c>
      <c r="L71" s="29" t="e">
        <f t="shared" ref="L71:L134" si="17">I71/C71*100</f>
        <v>#DIV/0!</v>
      </c>
      <c r="M71" s="28">
        <f t="shared" ref="M71:M134" si="18">I71-C71</f>
        <v>0.66</v>
      </c>
      <c r="N71" s="29" t="e">
        <f t="shared" ref="N71:N134" si="19">I71/D71*100</f>
        <v>#DIV/0!</v>
      </c>
      <c r="O71" s="28">
        <f t="shared" ref="O71:O134" si="20">I71-D71</f>
        <v>0.66</v>
      </c>
      <c r="P71" s="29" t="e">
        <f t="shared" ref="P71:P134" si="21">I71/E71*100</f>
        <v>#DIV/0!</v>
      </c>
      <c r="Q71" s="28">
        <f t="shared" ref="Q71:Q134" si="22">I71-E71</f>
        <v>0.66</v>
      </c>
      <c r="R71" s="29" t="e">
        <f t="shared" ref="R71:R134" si="23">I71/H71*100</f>
        <v>#DIV/0!</v>
      </c>
      <c r="S71" s="28">
        <f t="shared" ref="S71:S134" si="24">I71-H71</f>
        <v>0.66</v>
      </c>
    </row>
    <row r="72" spans="1:19" s="2" customFormat="1" ht="15" customHeight="1" outlineLevel="1">
      <c r="A72" s="21" t="s">
        <v>79</v>
      </c>
      <c r="B72" s="22" t="s">
        <v>80</v>
      </c>
      <c r="C72" s="23">
        <f>C73</f>
        <v>942822.17</v>
      </c>
      <c r="D72" s="23">
        <f t="shared" ref="D72:I72" si="25">D73</f>
        <v>5252500</v>
      </c>
      <c r="E72" s="23">
        <f t="shared" si="25"/>
        <v>5252500</v>
      </c>
      <c r="F72" s="23">
        <f t="shared" si="25"/>
        <v>616000</v>
      </c>
      <c r="G72" s="23">
        <f t="shared" si="25"/>
        <v>346000</v>
      </c>
      <c r="H72" s="23">
        <f t="shared" si="25"/>
        <v>962000</v>
      </c>
      <c r="I72" s="23">
        <f t="shared" si="25"/>
        <v>964558.14999999991</v>
      </c>
      <c r="J72" s="19">
        <f t="shared" si="16"/>
        <v>0.58034503655077163</v>
      </c>
      <c r="K72" s="24">
        <f t="shared" ref="K72:K103" si="26">I72/I$7*100</f>
        <v>3.3821891734925282</v>
      </c>
      <c r="L72" s="19">
        <f t="shared" si="17"/>
        <v>102.30541672561644</v>
      </c>
      <c r="M72" s="20">
        <f t="shared" si="18"/>
        <v>21735.979999999865</v>
      </c>
      <c r="N72" s="19">
        <f t="shared" si="19"/>
        <v>18.36379152784388</v>
      </c>
      <c r="O72" s="20">
        <f t="shared" si="20"/>
        <v>-4287941.8499999996</v>
      </c>
      <c r="P72" s="19">
        <f t="shared" si="21"/>
        <v>18.36379152784388</v>
      </c>
      <c r="Q72" s="20">
        <f t="shared" si="22"/>
        <v>-4287941.8499999996</v>
      </c>
      <c r="R72" s="19">
        <f t="shared" si="23"/>
        <v>100.26591995841996</v>
      </c>
      <c r="S72" s="20">
        <f t="shared" si="24"/>
        <v>2558.1499999999069</v>
      </c>
    </row>
    <row r="73" spans="1:19" ht="16.5" customHeight="1" outlineLevel="2">
      <c r="A73" s="25" t="s">
        <v>81</v>
      </c>
      <c r="B73" s="26" t="s">
        <v>82</v>
      </c>
      <c r="C73" s="27">
        <f>C74+C79</f>
        <v>942822.17</v>
      </c>
      <c r="D73" s="27">
        <f t="shared" ref="D73:I73" si="27">D74+D79</f>
        <v>5252500</v>
      </c>
      <c r="E73" s="27">
        <f t="shared" si="27"/>
        <v>5252500</v>
      </c>
      <c r="F73" s="27">
        <f t="shared" si="27"/>
        <v>616000</v>
      </c>
      <c r="G73" s="27">
        <f t="shared" si="27"/>
        <v>346000</v>
      </c>
      <c r="H73" s="27">
        <f t="shared" si="27"/>
        <v>962000</v>
      </c>
      <c r="I73" s="27">
        <f t="shared" si="27"/>
        <v>964558.14999999991</v>
      </c>
      <c r="J73" s="29">
        <f t="shared" si="16"/>
        <v>0.58034503655077163</v>
      </c>
      <c r="K73" s="30">
        <f t="shared" si="26"/>
        <v>3.3821891734925282</v>
      </c>
      <c r="L73" s="29">
        <f t="shared" si="17"/>
        <v>102.30541672561644</v>
      </c>
      <c r="M73" s="28">
        <f t="shared" si="18"/>
        <v>21735.979999999865</v>
      </c>
      <c r="N73" s="29">
        <f t="shared" si="19"/>
        <v>18.36379152784388</v>
      </c>
      <c r="O73" s="28">
        <f t="shared" si="20"/>
        <v>-4287941.8499999996</v>
      </c>
      <c r="P73" s="29">
        <f t="shared" si="21"/>
        <v>18.36379152784388</v>
      </c>
      <c r="Q73" s="28">
        <f t="shared" si="22"/>
        <v>-4287941.8499999996</v>
      </c>
      <c r="R73" s="29">
        <f t="shared" si="23"/>
        <v>100.26591995841996</v>
      </c>
      <c r="S73" s="28">
        <f t="shared" si="24"/>
        <v>2558.1499999999069</v>
      </c>
    </row>
    <row r="74" spans="1:19" ht="17.25" customHeight="1" outlineLevel="3" collapsed="1">
      <c r="A74" s="25" t="s">
        <v>83</v>
      </c>
      <c r="B74" s="26" t="s">
        <v>84</v>
      </c>
      <c r="C74" s="27">
        <v>430695.4</v>
      </c>
      <c r="D74" s="27">
        <v>524000</v>
      </c>
      <c r="E74" s="27">
        <v>524000</v>
      </c>
      <c r="F74" s="27">
        <v>339000</v>
      </c>
      <c r="G74" s="27">
        <v>123000</v>
      </c>
      <c r="H74" s="28">
        <f t="shared" ref="H74:H135" si="28">F74+G74</f>
        <v>462000</v>
      </c>
      <c r="I74" s="27">
        <v>432023.71</v>
      </c>
      <c r="J74" s="29">
        <f t="shared" si="16"/>
        <v>0.25993540749279864</v>
      </c>
      <c r="K74" s="30">
        <f t="shared" si="26"/>
        <v>1.5148759197712194</v>
      </c>
      <c r="L74" s="29">
        <f t="shared" si="17"/>
        <v>100.30841053793469</v>
      </c>
      <c r="M74" s="28">
        <f t="shared" si="18"/>
        <v>1328.3099999999977</v>
      </c>
      <c r="N74" s="29">
        <f t="shared" si="19"/>
        <v>82.447272900763352</v>
      </c>
      <c r="O74" s="28">
        <f t="shared" si="20"/>
        <v>-91976.289999999979</v>
      </c>
      <c r="P74" s="29">
        <f t="shared" si="21"/>
        <v>82.447272900763352</v>
      </c>
      <c r="Q74" s="28">
        <f t="shared" si="22"/>
        <v>-91976.289999999979</v>
      </c>
      <c r="R74" s="29">
        <f t="shared" si="23"/>
        <v>93.511625541125539</v>
      </c>
      <c r="S74" s="28">
        <f t="shared" si="24"/>
        <v>-29976.289999999979</v>
      </c>
    </row>
    <row r="75" spans="1:19" ht="51" hidden="1" outlineLevel="4">
      <c r="A75" s="25" t="s">
        <v>85</v>
      </c>
      <c r="B75" s="26" t="s">
        <v>86</v>
      </c>
      <c r="C75" s="27"/>
      <c r="D75" s="27">
        <v>524000</v>
      </c>
      <c r="E75" s="27">
        <v>524000</v>
      </c>
      <c r="F75" s="27">
        <v>339000</v>
      </c>
      <c r="G75" s="27">
        <v>123000</v>
      </c>
      <c r="H75" s="28">
        <f t="shared" si="28"/>
        <v>462000</v>
      </c>
      <c r="I75" s="27">
        <v>426364.47</v>
      </c>
      <c r="J75" s="29">
        <f t="shared" si="16"/>
        <v>0.2565304164669599</v>
      </c>
      <c r="K75" s="30">
        <f t="shared" si="26"/>
        <v>1.49503199407509</v>
      </c>
      <c r="L75" s="29" t="e">
        <f t="shared" si="17"/>
        <v>#DIV/0!</v>
      </c>
      <c r="M75" s="28">
        <f t="shared" si="18"/>
        <v>426364.47</v>
      </c>
      <c r="N75" s="29">
        <f t="shared" si="19"/>
        <v>81.367265267175569</v>
      </c>
      <c r="O75" s="28">
        <f t="shared" si="20"/>
        <v>-97635.530000000028</v>
      </c>
      <c r="P75" s="29">
        <f t="shared" si="21"/>
        <v>81.367265267175569</v>
      </c>
      <c r="Q75" s="28">
        <f t="shared" si="22"/>
        <v>-97635.530000000028</v>
      </c>
      <c r="R75" s="29">
        <f t="shared" si="23"/>
        <v>92.286681818181819</v>
      </c>
      <c r="S75" s="28">
        <f t="shared" si="24"/>
        <v>-35635.530000000028</v>
      </c>
    </row>
    <row r="76" spans="1:19" ht="51" hidden="1" outlineLevel="7">
      <c r="A76" s="25" t="s">
        <v>85</v>
      </c>
      <c r="B76" s="26" t="s">
        <v>86</v>
      </c>
      <c r="C76" s="27"/>
      <c r="D76" s="27">
        <v>524000</v>
      </c>
      <c r="E76" s="27">
        <v>524000</v>
      </c>
      <c r="F76" s="27">
        <v>339000</v>
      </c>
      <c r="G76" s="27">
        <v>123000</v>
      </c>
      <c r="H76" s="28">
        <f t="shared" si="28"/>
        <v>462000</v>
      </c>
      <c r="I76" s="27">
        <v>426364.47</v>
      </c>
      <c r="J76" s="29">
        <f t="shared" si="16"/>
        <v>0.2565304164669599</v>
      </c>
      <c r="K76" s="30">
        <f t="shared" si="26"/>
        <v>1.49503199407509</v>
      </c>
      <c r="L76" s="29" t="e">
        <f t="shared" si="17"/>
        <v>#DIV/0!</v>
      </c>
      <c r="M76" s="28">
        <f t="shared" si="18"/>
        <v>426364.47</v>
      </c>
      <c r="N76" s="29">
        <f t="shared" si="19"/>
        <v>81.367265267175569</v>
      </c>
      <c r="O76" s="28">
        <f t="shared" si="20"/>
        <v>-97635.530000000028</v>
      </c>
      <c r="P76" s="29">
        <f t="shared" si="21"/>
        <v>81.367265267175569</v>
      </c>
      <c r="Q76" s="28">
        <f t="shared" si="22"/>
        <v>-97635.530000000028</v>
      </c>
      <c r="R76" s="29">
        <f t="shared" si="23"/>
        <v>92.286681818181819</v>
      </c>
      <c r="S76" s="28">
        <f t="shared" si="24"/>
        <v>-35635.530000000028</v>
      </c>
    </row>
    <row r="77" spans="1:19" ht="25.5" hidden="1" outlineLevel="4">
      <c r="A77" s="25" t="s">
        <v>87</v>
      </c>
      <c r="B77" s="26" t="s">
        <v>88</v>
      </c>
      <c r="C77" s="27"/>
      <c r="D77" s="27">
        <v>0</v>
      </c>
      <c r="E77" s="27">
        <v>0</v>
      </c>
      <c r="F77" s="27">
        <v>0</v>
      </c>
      <c r="G77" s="27">
        <v>0</v>
      </c>
      <c r="H77" s="28">
        <f t="shared" si="28"/>
        <v>0</v>
      </c>
      <c r="I77" s="27">
        <v>5659.24</v>
      </c>
      <c r="J77" s="29">
        <f t="shared" si="16"/>
        <v>3.404991025838711E-3</v>
      </c>
      <c r="K77" s="30">
        <f t="shared" si="26"/>
        <v>1.9843925696129212E-2</v>
      </c>
      <c r="L77" s="29" t="e">
        <f t="shared" si="17"/>
        <v>#DIV/0!</v>
      </c>
      <c r="M77" s="28">
        <f t="shared" si="18"/>
        <v>5659.24</v>
      </c>
      <c r="N77" s="29" t="e">
        <f t="shared" si="19"/>
        <v>#DIV/0!</v>
      </c>
      <c r="O77" s="28">
        <f t="shared" si="20"/>
        <v>5659.24</v>
      </c>
      <c r="P77" s="29" t="e">
        <f t="shared" si="21"/>
        <v>#DIV/0!</v>
      </c>
      <c r="Q77" s="28">
        <f t="shared" si="22"/>
        <v>5659.24</v>
      </c>
      <c r="R77" s="29" t="e">
        <f t="shared" si="23"/>
        <v>#DIV/0!</v>
      </c>
      <c r="S77" s="28">
        <f t="shared" si="24"/>
        <v>5659.24</v>
      </c>
    </row>
    <row r="78" spans="1:19" ht="25.5" hidden="1" outlineLevel="7">
      <c r="A78" s="25" t="s">
        <v>87</v>
      </c>
      <c r="B78" s="26" t="s">
        <v>88</v>
      </c>
      <c r="C78" s="27"/>
      <c r="D78" s="27">
        <v>0</v>
      </c>
      <c r="E78" s="27">
        <v>0</v>
      </c>
      <c r="F78" s="27">
        <v>0</v>
      </c>
      <c r="G78" s="27">
        <v>0</v>
      </c>
      <c r="H78" s="28">
        <f t="shared" si="28"/>
        <v>0</v>
      </c>
      <c r="I78" s="27">
        <v>5659.24</v>
      </c>
      <c r="J78" s="29">
        <f t="shared" si="16"/>
        <v>3.404991025838711E-3</v>
      </c>
      <c r="K78" s="30">
        <f t="shared" si="26"/>
        <v>1.9843925696129212E-2</v>
      </c>
      <c r="L78" s="29" t="e">
        <f t="shared" si="17"/>
        <v>#DIV/0!</v>
      </c>
      <c r="M78" s="28">
        <f t="shared" si="18"/>
        <v>5659.24</v>
      </c>
      <c r="N78" s="29" t="e">
        <f t="shared" si="19"/>
        <v>#DIV/0!</v>
      </c>
      <c r="O78" s="28">
        <f t="shared" si="20"/>
        <v>5659.24</v>
      </c>
      <c r="P78" s="29" t="e">
        <f t="shared" si="21"/>
        <v>#DIV/0!</v>
      </c>
      <c r="Q78" s="28">
        <f t="shared" si="22"/>
        <v>5659.24</v>
      </c>
      <c r="R78" s="29" t="e">
        <f t="shared" si="23"/>
        <v>#DIV/0!</v>
      </c>
      <c r="S78" s="28">
        <f t="shared" si="24"/>
        <v>5659.24</v>
      </c>
    </row>
    <row r="79" spans="1:19" ht="18" customHeight="1" outlineLevel="3" collapsed="1">
      <c r="A79" s="25" t="s">
        <v>89</v>
      </c>
      <c r="B79" s="26" t="s">
        <v>90</v>
      </c>
      <c r="C79" s="27">
        <v>512126.77</v>
      </c>
      <c r="D79" s="27">
        <v>4728500</v>
      </c>
      <c r="E79" s="27">
        <v>4728500</v>
      </c>
      <c r="F79" s="27">
        <v>277000</v>
      </c>
      <c r="G79" s="27">
        <v>223000</v>
      </c>
      <c r="H79" s="28">
        <f t="shared" si="28"/>
        <v>500000</v>
      </c>
      <c r="I79" s="27">
        <v>532534.43999999994</v>
      </c>
      <c r="J79" s="29">
        <f t="shared" si="16"/>
        <v>0.32040962905797299</v>
      </c>
      <c r="K79" s="30">
        <f t="shared" si="26"/>
        <v>1.8673132537213089</v>
      </c>
      <c r="L79" s="29">
        <f t="shared" si="17"/>
        <v>103.98488639834234</v>
      </c>
      <c r="M79" s="28">
        <f t="shared" si="18"/>
        <v>20407.669999999925</v>
      </c>
      <c r="N79" s="29">
        <f t="shared" si="19"/>
        <v>11.262227767791053</v>
      </c>
      <c r="O79" s="28">
        <f t="shared" si="20"/>
        <v>-4195965.5600000005</v>
      </c>
      <c r="P79" s="29">
        <f t="shared" si="21"/>
        <v>11.262227767791053</v>
      </c>
      <c r="Q79" s="28">
        <f t="shared" si="22"/>
        <v>-4195965.5600000005</v>
      </c>
      <c r="R79" s="29">
        <f t="shared" si="23"/>
        <v>106.50688799999999</v>
      </c>
      <c r="S79" s="28">
        <f t="shared" si="24"/>
        <v>32534.439999999944</v>
      </c>
    </row>
    <row r="80" spans="1:19" ht="51" hidden="1" outlineLevel="4">
      <c r="A80" s="25" t="s">
        <v>91</v>
      </c>
      <c r="B80" s="26" t="s">
        <v>92</v>
      </c>
      <c r="C80" s="27"/>
      <c r="D80" s="27">
        <v>4728500</v>
      </c>
      <c r="E80" s="27">
        <v>4728500</v>
      </c>
      <c r="F80" s="27">
        <v>277000</v>
      </c>
      <c r="G80" s="27">
        <v>223000</v>
      </c>
      <c r="H80" s="28">
        <f t="shared" si="28"/>
        <v>500000</v>
      </c>
      <c r="I80" s="27">
        <v>499125.92</v>
      </c>
      <c r="J80" s="29">
        <f t="shared" si="16"/>
        <v>0.30030874788195772</v>
      </c>
      <c r="K80" s="30">
        <f t="shared" si="26"/>
        <v>1.7501674552576199</v>
      </c>
      <c r="L80" s="29" t="e">
        <f t="shared" si="17"/>
        <v>#DIV/0!</v>
      </c>
      <c r="M80" s="28">
        <f t="shared" si="18"/>
        <v>499125.92</v>
      </c>
      <c r="N80" s="29">
        <f t="shared" si="19"/>
        <v>10.555692502907899</v>
      </c>
      <c r="O80" s="28">
        <f t="shared" si="20"/>
        <v>-4229374.08</v>
      </c>
      <c r="P80" s="29">
        <f t="shared" si="21"/>
        <v>10.555692502907899</v>
      </c>
      <c r="Q80" s="28">
        <f t="shared" si="22"/>
        <v>-4229374.08</v>
      </c>
      <c r="R80" s="29">
        <f t="shared" si="23"/>
        <v>99.825184000000007</v>
      </c>
      <c r="S80" s="28">
        <f t="shared" si="24"/>
        <v>-874.0800000000163</v>
      </c>
    </row>
    <row r="81" spans="1:19" ht="51" hidden="1" outlineLevel="7">
      <c r="A81" s="25" t="s">
        <v>91</v>
      </c>
      <c r="B81" s="26" t="s">
        <v>92</v>
      </c>
      <c r="C81" s="27"/>
      <c r="D81" s="27">
        <v>4728500</v>
      </c>
      <c r="E81" s="27">
        <v>4728500</v>
      </c>
      <c r="F81" s="27">
        <v>277000</v>
      </c>
      <c r="G81" s="27">
        <v>223000</v>
      </c>
      <c r="H81" s="28">
        <f t="shared" si="28"/>
        <v>500000</v>
      </c>
      <c r="I81" s="27">
        <v>499125.92</v>
      </c>
      <c r="J81" s="29">
        <f t="shared" si="16"/>
        <v>0.30030874788195772</v>
      </c>
      <c r="K81" s="30">
        <f t="shared" si="26"/>
        <v>1.7501674552576199</v>
      </c>
      <c r="L81" s="29" t="e">
        <f t="shared" si="17"/>
        <v>#DIV/0!</v>
      </c>
      <c r="M81" s="28">
        <f t="shared" si="18"/>
        <v>499125.92</v>
      </c>
      <c r="N81" s="29">
        <f t="shared" si="19"/>
        <v>10.555692502907899</v>
      </c>
      <c r="O81" s="28">
        <f t="shared" si="20"/>
        <v>-4229374.08</v>
      </c>
      <c r="P81" s="29">
        <f t="shared" si="21"/>
        <v>10.555692502907899</v>
      </c>
      <c r="Q81" s="28">
        <f t="shared" si="22"/>
        <v>-4229374.08</v>
      </c>
      <c r="R81" s="29">
        <f t="shared" si="23"/>
        <v>99.825184000000007</v>
      </c>
      <c r="S81" s="28">
        <f t="shared" si="24"/>
        <v>-874.0800000000163</v>
      </c>
    </row>
    <row r="82" spans="1:19" ht="25.5" hidden="1" outlineLevel="4">
      <c r="A82" s="25" t="s">
        <v>93</v>
      </c>
      <c r="B82" s="26" t="s">
        <v>94</v>
      </c>
      <c r="C82" s="27"/>
      <c r="D82" s="27">
        <v>0</v>
      </c>
      <c r="E82" s="27">
        <v>0</v>
      </c>
      <c r="F82" s="27">
        <v>0</v>
      </c>
      <c r="G82" s="27">
        <v>0</v>
      </c>
      <c r="H82" s="28">
        <f t="shared" si="28"/>
        <v>0</v>
      </c>
      <c r="I82" s="27">
        <v>33408.519999999997</v>
      </c>
      <c r="J82" s="29">
        <f t="shared" si="16"/>
        <v>2.0100881176015346E-2</v>
      </c>
      <c r="K82" s="30">
        <f t="shared" si="26"/>
        <v>0.11714579846368889</v>
      </c>
      <c r="L82" s="29" t="e">
        <f t="shared" si="17"/>
        <v>#DIV/0!</v>
      </c>
      <c r="M82" s="28">
        <f t="shared" si="18"/>
        <v>33408.519999999997</v>
      </c>
      <c r="N82" s="29" t="e">
        <f t="shared" si="19"/>
        <v>#DIV/0!</v>
      </c>
      <c r="O82" s="28">
        <f t="shared" si="20"/>
        <v>33408.519999999997</v>
      </c>
      <c r="P82" s="29" t="e">
        <f t="shared" si="21"/>
        <v>#DIV/0!</v>
      </c>
      <c r="Q82" s="28">
        <f t="shared" si="22"/>
        <v>33408.519999999997</v>
      </c>
      <c r="R82" s="29" t="e">
        <f t="shared" si="23"/>
        <v>#DIV/0!</v>
      </c>
      <c r="S82" s="28">
        <f t="shared" si="24"/>
        <v>33408.519999999997</v>
      </c>
    </row>
    <row r="83" spans="1:19" ht="25.5" hidden="1" outlineLevel="7">
      <c r="A83" s="25" t="s">
        <v>93</v>
      </c>
      <c r="B83" s="26" t="s">
        <v>94</v>
      </c>
      <c r="C83" s="27"/>
      <c r="D83" s="27">
        <v>0</v>
      </c>
      <c r="E83" s="27">
        <v>0</v>
      </c>
      <c r="F83" s="27">
        <v>0</v>
      </c>
      <c r="G83" s="27">
        <v>0</v>
      </c>
      <c r="H83" s="28">
        <f t="shared" si="28"/>
        <v>0</v>
      </c>
      <c r="I83" s="27">
        <v>33408.519999999997</v>
      </c>
      <c r="J83" s="29">
        <f t="shared" si="16"/>
        <v>2.0100881176015346E-2</v>
      </c>
      <c r="K83" s="30">
        <f t="shared" si="26"/>
        <v>0.11714579846368889</v>
      </c>
      <c r="L83" s="29" t="e">
        <f t="shared" si="17"/>
        <v>#DIV/0!</v>
      </c>
      <c r="M83" s="28">
        <f t="shared" si="18"/>
        <v>33408.519999999997</v>
      </c>
      <c r="N83" s="29" t="e">
        <f t="shared" si="19"/>
        <v>#DIV/0!</v>
      </c>
      <c r="O83" s="28">
        <f t="shared" si="20"/>
        <v>33408.519999999997</v>
      </c>
      <c r="P83" s="29" t="e">
        <f t="shared" si="21"/>
        <v>#DIV/0!</v>
      </c>
      <c r="Q83" s="28">
        <f t="shared" si="22"/>
        <v>33408.519999999997</v>
      </c>
      <c r="R83" s="29" t="e">
        <f t="shared" si="23"/>
        <v>#DIV/0!</v>
      </c>
      <c r="S83" s="28">
        <f t="shared" si="24"/>
        <v>33408.519999999997</v>
      </c>
    </row>
    <row r="84" spans="1:19" s="2" customFormat="1" ht="16.5" customHeight="1" outlineLevel="1" collapsed="1">
      <c r="A84" s="21" t="s">
        <v>95</v>
      </c>
      <c r="B84" s="22" t="s">
        <v>96</v>
      </c>
      <c r="C84" s="23">
        <v>242224.05</v>
      </c>
      <c r="D84" s="23">
        <v>552300</v>
      </c>
      <c r="E84" s="23">
        <v>552300</v>
      </c>
      <c r="F84" s="23">
        <v>138000</v>
      </c>
      <c r="G84" s="23">
        <v>138000</v>
      </c>
      <c r="H84" s="20">
        <f t="shared" si="28"/>
        <v>276000</v>
      </c>
      <c r="I84" s="23">
        <v>403165.25</v>
      </c>
      <c r="J84" s="19">
        <f t="shared" si="16"/>
        <v>0.24257215777737298</v>
      </c>
      <c r="K84" s="24">
        <f t="shared" si="26"/>
        <v>1.4136847464078848</v>
      </c>
      <c r="L84" s="19">
        <f t="shared" si="17"/>
        <v>166.44311330770006</v>
      </c>
      <c r="M84" s="20">
        <f t="shared" si="18"/>
        <v>160941.20000000001</v>
      </c>
      <c r="N84" s="19">
        <f t="shared" si="19"/>
        <v>72.99751041100852</v>
      </c>
      <c r="O84" s="20">
        <f t="shared" si="20"/>
        <v>-149134.75</v>
      </c>
      <c r="P84" s="19">
        <f t="shared" si="21"/>
        <v>72.99751041100852</v>
      </c>
      <c r="Q84" s="20">
        <f t="shared" si="22"/>
        <v>-149134.75</v>
      </c>
      <c r="R84" s="19">
        <f t="shared" si="23"/>
        <v>146.07436594202898</v>
      </c>
      <c r="S84" s="20">
        <f t="shared" si="24"/>
        <v>127165.25</v>
      </c>
    </row>
    <row r="85" spans="1:19" s="2" customFormat="1" ht="38.25" hidden="1" outlineLevel="2">
      <c r="A85" s="21" t="s">
        <v>97</v>
      </c>
      <c r="B85" s="22" t="s">
        <v>98</v>
      </c>
      <c r="C85" s="23"/>
      <c r="D85" s="23">
        <v>552300</v>
      </c>
      <c r="E85" s="23">
        <v>552300</v>
      </c>
      <c r="F85" s="23">
        <v>138000</v>
      </c>
      <c r="G85" s="23">
        <v>138000</v>
      </c>
      <c r="H85" s="20">
        <f t="shared" si="28"/>
        <v>276000</v>
      </c>
      <c r="I85" s="23">
        <v>403165.25</v>
      </c>
      <c r="J85" s="19">
        <f t="shared" si="16"/>
        <v>0.24257215777737298</v>
      </c>
      <c r="K85" s="24">
        <f t="shared" si="26"/>
        <v>1.4136847464078848</v>
      </c>
      <c r="L85" s="19" t="e">
        <f t="shared" si="17"/>
        <v>#DIV/0!</v>
      </c>
      <c r="M85" s="20">
        <f t="shared" si="18"/>
        <v>403165.25</v>
      </c>
      <c r="N85" s="19">
        <f t="shared" si="19"/>
        <v>72.99751041100852</v>
      </c>
      <c r="O85" s="20">
        <f t="shared" si="20"/>
        <v>-149134.75</v>
      </c>
      <c r="P85" s="19">
        <f t="shared" si="21"/>
        <v>72.99751041100852</v>
      </c>
      <c r="Q85" s="20">
        <f t="shared" si="22"/>
        <v>-149134.75</v>
      </c>
      <c r="R85" s="19">
        <f t="shared" si="23"/>
        <v>146.07436594202898</v>
      </c>
      <c r="S85" s="20">
        <f t="shared" si="24"/>
        <v>127165.25</v>
      </c>
    </row>
    <row r="86" spans="1:19" s="2" customFormat="1" ht="63.75" hidden="1" outlineLevel="3">
      <c r="A86" s="21" t="s">
        <v>99</v>
      </c>
      <c r="B86" s="22" t="s">
        <v>100</v>
      </c>
      <c r="C86" s="23"/>
      <c r="D86" s="23">
        <v>552300</v>
      </c>
      <c r="E86" s="23">
        <v>552300</v>
      </c>
      <c r="F86" s="23">
        <v>138000</v>
      </c>
      <c r="G86" s="23">
        <v>138000</v>
      </c>
      <c r="H86" s="20">
        <f t="shared" si="28"/>
        <v>276000</v>
      </c>
      <c r="I86" s="23">
        <v>403165.25</v>
      </c>
      <c r="J86" s="19">
        <f t="shared" si="16"/>
        <v>0.24257215777737298</v>
      </c>
      <c r="K86" s="24">
        <f t="shared" si="26"/>
        <v>1.4136847464078848</v>
      </c>
      <c r="L86" s="19" t="e">
        <f t="shared" si="17"/>
        <v>#DIV/0!</v>
      </c>
      <c r="M86" s="20">
        <f t="shared" si="18"/>
        <v>403165.25</v>
      </c>
      <c r="N86" s="19">
        <f t="shared" si="19"/>
        <v>72.99751041100852</v>
      </c>
      <c r="O86" s="20">
        <f t="shared" si="20"/>
        <v>-149134.75</v>
      </c>
      <c r="P86" s="19">
        <f t="shared" si="21"/>
        <v>72.99751041100852</v>
      </c>
      <c r="Q86" s="20">
        <f t="shared" si="22"/>
        <v>-149134.75</v>
      </c>
      <c r="R86" s="19">
        <f t="shared" si="23"/>
        <v>146.07436594202898</v>
      </c>
      <c r="S86" s="20">
        <f t="shared" si="24"/>
        <v>127165.25</v>
      </c>
    </row>
    <row r="87" spans="1:19" s="2" customFormat="1" ht="102" hidden="1" outlineLevel="4">
      <c r="A87" s="21" t="s">
        <v>101</v>
      </c>
      <c r="B87" s="32" t="s">
        <v>102</v>
      </c>
      <c r="C87" s="23"/>
      <c r="D87" s="23">
        <v>552300</v>
      </c>
      <c r="E87" s="23">
        <v>552300</v>
      </c>
      <c r="F87" s="23">
        <v>138000</v>
      </c>
      <c r="G87" s="23">
        <v>138000</v>
      </c>
      <c r="H87" s="20">
        <f t="shared" si="28"/>
        <v>276000</v>
      </c>
      <c r="I87" s="23">
        <v>403165.25</v>
      </c>
      <c r="J87" s="19">
        <f t="shared" si="16"/>
        <v>0.24257215777737298</v>
      </c>
      <c r="K87" s="24">
        <f t="shared" si="26"/>
        <v>1.4136847464078848</v>
      </c>
      <c r="L87" s="19" t="e">
        <f t="shared" si="17"/>
        <v>#DIV/0!</v>
      </c>
      <c r="M87" s="20">
        <f t="shared" si="18"/>
        <v>403165.25</v>
      </c>
      <c r="N87" s="19">
        <f t="shared" si="19"/>
        <v>72.99751041100852</v>
      </c>
      <c r="O87" s="20">
        <f t="shared" si="20"/>
        <v>-149134.75</v>
      </c>
      <c r="P87" s="19">
        <f t="shared" si="21"/>
        <v>72.99751041100852</v>
      </c>
      <c r="Q87" s="20">
        <f t="shared" si="22"/>
        <v>-149134.75</v>
      </c>
      <c r="R87" s="19">
        <f t="shared" si="23"/>
        <v>146.07436594202898</v>
      </c>
      <c r="S87" s="20">
        <f t="shared" si="24"/>
        <v>127165.25</v>
      </c>
    </row>
    <row r="88" spans="1:19" s="2" customFormat="1" ht="102" hidden="1" outlineLevel="7">
      <c r="A88" s="21" t="s">
        <v>101</v>
      </c>
      <c r="B88" s="32" t="s">
        <v>102</v>
      </c>
      <c r="C88" s="23"/>
      <c r="D88" s="23">
        <v>552300</v>
      </c>
      <c r="E88" s="23">
        <v>552300</v>
      </c>
      <c r="F88" s="23">
        <v>138000</v>
      </c>
      <c r="G88" s="23">
        <v>138000</v>
      </c>
      <c r="H88" s="20">
        <f t="shared" si="28"/>
        <v>276000</v>
      </c>
      <c r="I88" s="23">
        <v>403165.25</v>
      </c>
      <c r="J88" s="19">
        <f t="shared" si="16"/>
        <v>0.24257215777737298</v>
      </c>
      <c r="K88" s="24">
        <f t="shared" si="26"/>
        <v>1.4136847464078848</v>
      </c>
      <c r="L88" s="19" t="e">
        <f t="shared" si="17"/>
        <v>#DIV/0!</v>
      </c>
      <c r="M88" s="20">
        <f t="shared" si="18"/>
        <v>403165.25</v>
      </c>
      <c r="N88" s="19">
        <f t="shared" si="19"/>
        <v>72.99751041100852</v>
      </c>
      <c r="O88" s="20">
        <f t="shared" si="20"/>
        <v>-149134.75</v>
      </c>
      <c r="P88" s="19">
        <f t="shared" si="21"/>
        <v>72.99751041100852</v>
      </c>
      <c r="Q88" s="20">
        <f t="shared" si="22"/>
        <v>-149134.75</v>
      </c>
      <c r="R88" s="19">
        <f t="shared" si="23"/>
        <v>146.07436594202898</v>
      </c>
      <c r="S88" s="20">
        <f t="shared" si="24"/>
        <v>127165.25</v>
      </c>
    </row>
    <row r="89" spans="1:19" s="2" customFormat="1" outlineLevel="7">
      <c r="A89" s="21"/>
      <c r="B89" s="32" t="s">
        <v>349</v>
      </c>
      <c r="C89" s="23">
        <f>C90+C112+C124+C136+C148+C188</f>
        <v>17527522.199999999</v>
      </c>
      <c r="D89" s="23">
        <f t="shared" ref="D89:I89" si="29">D90+D112+D124+D136+D148+D188</f>
        <v>24446400</v>
      </c>
      <c r="E89" s="23">
        <f t="shared" si="29"/>
        <v>25984670.199999999</v>
      </c>
      <c r="F89" s="23">
        <f t="shared" si="29"/>
        <v>5664550</v>
      </c>
      <c r="G89" s="23">
        <f t="shared" si="29"/>
        <v>7191377.5700000003</v>
      </c>
      <c r="H89" s="23">
        <f t="shared" si="29"/>
        <v>12855927.57</v>
      </c>
      <c r="I89" s="23">
        <f t="shared" si="29"/>
        <v>15549885.359999999</v>
      </c>
      <c r="J89" s="19">
        <f t="shared" si="16"/>
        <v>9.3558887948948541</v>
      </c>
      <c r="K89" s="24">
        <f t="shared" si="26"/>
        <v>54.525125223027729</v>
      </c>
      <c r="L89" s="19">
        <f t="shared" si="17"/>
        <v>88.716962857419745</v>
      </c>
      <c r="M89" s="20">
        <f t="shared" si="18"/>
        <v>-1977636.8399999999</v>
      </c>
      <c r="N89" s="19">
        <f t="shared" si="19"/>
        <v>63.608078735519335</v>
      </c>
      <c r="O89" s="20">
        <f t="shared" si="20"/>
        <v>-8896514.6400000006</v>
      </c>
      <c r="P89" s="19">
        <f t="shared" si="21"/>
        <v>59.842535003580686</v>
      </c>
      <c r="Q89" s="20">
        <f t="shared" si="22"/>
        <v>-10434784.84</v>
      </c>
      <c r="R89" s="19">
        <f t="shared" si="23"/>
        <v>120.95498574748113</v>
      </c>
      <c r="S89" s="20">
        <f t="shared" si="24"/>
        <v>2693957.7899999991</v>
      </c>
    </row>
    <row r="90" spans="1:19" s="2" customFormat="1" ht="51" outlineLevel="1">
      <c r="A90" s="21" t="s">
        <v>103</v>
      </c>
      <c r="B90" s="22" t="s">
        <v>104</v>
      </c>
      <c r="C90" s="23">
        <f>C91+C104+C108</f>
        <v>8912692.9899999984</v>
      </c>
      <c r="D90" s="23">
        <f t="shared" ref="D90:I90" si="30">D91+D104+D108</f>
        <v>18044100</v>
      </c>
      <c r="E90" s="23">
        <f t="shared" si="30"/>
        <v>18044100</v>
      </c>
      <c r="F90" s="23">
        <f t="shared" si="30"/>
        <v>4352350</v>
      </c>
      <c r="G90" s="23">
        <f t="shared" si="30"/>
        <v>4463850</v>
      </c>
      <c r="H90" s="23">
        <f t="shared" si="30"/>
        <v>8816200</v>
      </c>
      <c r="I90" s="23">
        <f t="shared" si="30"/>
        <v>9349232.8699999992</v>
      </c>
      <c r="J90" s="19">
        <f t="shared" si="16"/>
        <v>5.6251464897806578</v>
      </c>
      <c r="K90" s="24">
        <f t="shared" si="26"/>
        <v>32.782755703608409</v>
      </c>
      <c r="L90" s="19">
        <f t="shared" si="17"/>
        <v>104.89795711004291</v>
      </c>
      <c r="M90" s="20">
        <f t="shared" si="18"/>
        <v>436539.88000000082</v>
      </c>
      <c r="N90" s="19">
        <f t="shared" si="19"/>
        <v>51.813240172688026</v>
      </c>
      <c r="O90" s="20">
        <f t="shared" si="20"/>
        <v>-8694867.1300000008</v>
      </c>
      <c r="P90" s="19">
        <f t="shared" si="21"/>
        <v>51.813240172688026</v>
      </c>
      <c r="Q90" s="20">
        <f t="shared" si="22"/>
        <v>-8694867.1300000008</v>
      </c>
      <c r="R90" s="19">
        <f t="shared" si="23"/>
        <v>106.04606145504864</v>
      </c>
      <c r="S90" s="20">
        <f t="shared" si="24"/>
        <v>533032.86999999918</v>
      </c>
    </row>
    <row r="91" spans="1:19" ht="105.75" customHeight="1" outlineLevel="2">
      <c r="A91" s="25" t="s">
        <v>105</v>
      </c>
      <c r="B91" s="31" t="s">
        <v>106</v>
      </c>
      <c r="C91" s="27">
        <f>C92+C95+C98+C101</f>
        <v>8865188.1999999993</v>
      </c>
      <c r="D91" s="27">
        <f t="shared" ref="D91:I91" si="31">D92+D95+D98+D101</f>
        <v>17942600</v>
      </c>
      <c r="E91" s="27">
        <f t="shared" si="31"/>
        <v>17942600</v>
      </c>
      <c r="F91" s="27">
        <f t="shared" si="31"/>
        <v>4329850</v>
      </c>
      <c r="G91" s="27">
        <f t="shared" si="31"/>
        <v>4429850</v>
      </c>
      <c r="H91" s="27">
        <f t="shared" si="31"/>
        <v>8759700</v>
      </c>
      <c r="I91" s="27">
        <f t="shared" si="31"/>
        <v>9296643.9299999997</v>
      </c>
      <c r="J91" s="29">
        <f t="shared" si="16"/>
        <v>5.5935053385380229</v>
      </c>
      <c r="K91" s="30">
        <f t="shared" si="26"/>
        <v>32.598354438103108</v>
      </c>
      <c r="L91" s="29">
        <f t="shared" si="17"/>
        <v>104.86685358806031</v>
      </c>
      <c r="M91" s="28">
        <f t="shared" si="18"/>
        <v>431455.73000000045</v>
      </c>
      <c r="N91" s="29">
        <f t="shared" si="19"/>
        <v>51.813248525854675</v>
      </c>
      <c r="O91" s="28">
        <f t="shared" si="20"/>
        <v>-8645956.0700000003</v>
      </c>
      <c r="P91" s="29">
        <f t="shared" si="21"/>
        <v>51.813248525854675</v>
      </c>
      <c r="Q91" s="28">
        <f t="shared" si="22"/>
        <v>-8645956.0700000003</v>
      </c>
      <c r="R91" s="29">
        <f t="shared" si="23"/>
        <v>106.12970683927531</v>
      </c>
      <c r="S91" s="28">
        <f t="shared" si="24"/>
        <v>536943.9299999997</v>
      </c>
    </row>
    <row r="92" spans="1:19" ht="89.25" outlineLevel="3" collapsed="1">
      <c r="A92" s="25" t="s">
        <v>107</v>
      </c>
      <c r="B92" s="26" t="s">
        <v>108</v>
      </c>
      <c r="C92" s="27">
        <v>8542321.4199999999</v>
      </c>
      <c r="D92" s="27">
        <v>17400000</v>
      </c>
      <c r="E92" s="27">
        <v>17400000</v>
      </c>
      <c r="F92" s="27">
        <v>4200000</v>
      </c>
      <c r="G92" s="27">
        <v>4300000</v>
      </c>
      <c r="H92" s="28">
        <f t="shared" si="28"/>
        <v>8500000</v>
      </c>
      <c r="I92" s="27">
        <v>9018531.0099999998</v>
      </c>
      <c r="J92" s="29">
        <f t="shared" si="16"/>
        <v>5.4261733298637491</v>
      </c>
      <c r="K92" s="30">
        <f t="shared" si="26"/>
        <v>31.623161281493122</v>
      </c>
      <c r="L92" s="29">
        <f t="shared" si="17"/>
        <v>105.57470933937299</v>
      </c>
      <c r="M92" s="28">
        <f t="shared" si="18"/>
        <v>476209.58999999985</v>
      </c>
      <c r="N92" s="29">
        <f t="shared" si="19"/>
        <v>51.830637988505742</v>
      </c>
      <c r="O92" s="28">
        <f t="shared" si="20"/>
        <v>-8381468.9900000002</v>
      </c>
      <c r="P92" s="29">
        <f t="shared" si="21"/>
        <v>51.830637988505742</v>
      </c>
      <c r="Q92" s="28">
        <f t="shared" si="22"/>
        <v>-8381468.9900000002</v>
      </c>
      <c r="R92" s="29">
        <f t="shared" si="23"/>
        <v>106.1003648235294</v>
      </c>
      <c r="S92" s="28">
        <f t="shared" si="24"/>
        <v>518531.00999999978</v>
      </c>
    </row>
    <row r="93" spans="1:19" ht="127.5" hidden="1" outlineLevel="4">
      <c r="A93" s="25" t="s">
        <v>109</v>
      </c>
      <c r="B93" s="31" t="s">
        <v>110</v>
      </c>
      <c r="C93" s="27"/>
      <c r="D93" s="27">
        <v>17400000</v>
      </c>
      <c r="E93" s="27">
        <v>17400000</v>
      </c>
      <c r="F93" s="27">
        <v>4200000</v>
      </c>
      <c r="G93" s="27">
        <v>4300000</v>
      </c>
      <c r="H93" s="28">
        <f t="shared" si="28"/>
        <v>8500000</v>
      </c>
      <c r="I93" s="27">
        <v>9018531.0099999998</v>
      </c>
      <c r="J93" s="29">
        <f t="shared" si="16"/>
        <v>5.4261733298637491</v>
      </c>
      <c r="K93" s="30">
        <f t="shared" si="26"/>
        <v>31.623161281493122</v>
      </c>
      <c r="L93" s="29" t="e">
        <f t="shared" si="17"/>
        <v>#DIV/0!</v>
      </c>
      <c r="M93" s="28">
        <f t="shared" si="18"/>
        <v>9018531.0099999998</v>
      </c>
      <c r="N93" s="29">
        <f t="shared" si="19"/>
        <v>51.830637988505742</v>
      </c>
      <c r="O93" s="28">
        <f t="shared" si="20"/>
        <v>-8381468.9900000002</v>
      </c>
      <c r="P93" s="29">
        <f t="shared" si="21"/>
        <v>51.830637988505742</v>
      </c>
      <c r="Q93" s="28">
        <f t="shared" si="22"/>
        <v>-8381468.9900000002</v>
      </c>
      <c r="R93" s="29">
        <f t="shared" si="23"/>
        <v>106.1003648235294</v>
      </c>
      <c r="S93" s="28">
        <f t="shared" si="24"/>
        <v>518531.00999999978</v>
      </c>
    </row>
    <row r="94" spans="1:19" ht="127.5" hidden="1" outlineLevel="7">
      <c r="A94" s="25" t="s">
        <v>109</v>
      </c>
      <c r="B94" s="31" t="s">
        <v>110</v>
      </c>
      <c r="C94" s="27"/>
      <c r="D94" s="27">
        <v>17400000</v>
      </c>
      <c r="E94" s="27">
        <v>17400000</v>
      </c>
      <c r="F94" s="27">
        <v>4200000</v>
      </c>
      <c r="G94" s="27">
        <v>4300000</v>
      </c>
      <c r="H94" s="28">
        <f t="shared" si="28"/>
        <v>8500000</v>
      </c>
      <c r="I94" s="27">
        <v>9018531.0099999998</v>
      </c>
      <c r="J94" s="29">
        <f t="shared" si="16"/>
        <v>5.4261733298637491</v>
      </c>
      <c r="K94" s="30">
        <f t="shared" si="26"/>
        <v>31.623161281493122</v>
      </c>
      <c r="L94" s="29" t="e">
        <f t="shared" si="17"/>
        <v>#DIV/0!</v>
      </c>
      <c r="M94" s="28">
        <f t="shared" si="18"/>
        <v>9018531.0099999998</v>
      </c>
      <c r="N94" s="29">
        <f t="shared" si="19"/>
        <v>51.830637988505742</v>
      </c>
      <c r="O94" s="28">
        <f t="shared" si="20"/>
        <v>-8381468.9900000002</v>
      </c>
      <c r="P94" s="29">
        <f t="shared" si="21"/>
        <v>51.830637988505742</v>
      </c>
      <c r="Q94" s="28">
        <f t="shared" si="22"/>
        <v>-8381468.9900000002</v>
      </c>
      <c r="R94" s="29">
        <f t="shared" si="23"/>
        <v>106.1003648235294</v>
      </c>
      <c r="S94" s="28">
        <f t="shared" si="24"/>
        <v>518531.00999999978</v>
      </c>
    </row>
    <row r="95" spans="1:19" ht="102" outlineLevel="3" collapsed="1">
      <c r="A95" s="25" t="s">
        <v>111</v>
      </c>
      <c r="B95" s="31" t="s">
        <v>112</v>
      </c>
      <c r="C95" s="27">
        <v>2155.27</v>
      </c>
      <c r="D95" s="27">
        <v>23200</v>
      </c>
      <c r="E95" s="27">
        <v>23200</v>
      </c>
      <c r="F95" s="27">
        <v>0</v>
      </c>
      <c r="G95" s="27">
        <v>0</v>
      </c>
      <c r="H95" s="28">
        <f t="shared" si="28"/>
        <v>0</v>
      </c>
      <c r="I95" s="27">
        <v>7185.82</v>
      </c>
      <c r="J95" s="29">
        <f t="shared" si="16"/>
        <v>4.3234873610753961E-3</v>
      </c>
      <c r="K95" s="30">
        <f t="shared" si="26"/>
        <v>2.5196824687724714E-2</v>
      </c>
      <c r="L95" s="29">
        <f t="shared" si="17"/>
        <v>333.40695133324363</v>
      </c>
      <c r="M95" s="28">
        <f t="shared" si="18"/>
        <v>5030.5499999999993</v>
      </c>
      <c r="N95" s="29">
        <f t="shared" si="19"/>
        <v>30.973362068965514</v>
      </c>
      <c r="O95" s="28">
        <f t="shared" si="20"/>
        <v>-16014.18</v>
      </c>
      <c r="P95" s="29">
        <f t="shared" si="21"/>
        <v>30.973362068965514</v>
      </c>
      <c r="Q95" s="28">
        <f t="shared" si="22"/>
        <v>-16014.18</v>
      </c>
      <c r="R95" s="29">
        <v>0</v>
      </c>
      <c r="S95" s="28">
        <f t="shared" si="24"/>
        <v>7185.82</v>
      </c>
    </row>
    <row r="96" spans="1:19" ht="89.25" hidden="1" outlineLevel="4">
      <c r="A96" s="25" t="s">
        <v>113</v>
      </c>
      <c r="B96" s="26" t="s">
        <v>114</v>
      </c>
      <c r="C96" s="27"/>
      <c r="D96" s="27">
        <v>23200</v>
      </c>
      <c r="E96" s="27">
        <v>23200</v>
      </c>
      <c r="F96" s="27">
        <v>0</v>
      </c>
      <c r="G96" s="27">
        <v>0</v>
      </c>
      <c r="H96" s="28">
        <f t="shared" si="28"/>
        <v>0</v>
      </c>
      <c r="I96" s="27">
        <v>7185.82</v>
      </c>
      <c r="J96" s="29">
        <f t="shared" si="16"/>
        <v>4.3234873610753961E-3</v>
      </c>
      <c r="K96" s="30">
        <f t="shared" si="26"/>
        <v>2.5196824687724714E-2</v>
      </c>
      <c r="L96" s="29" t="e">
        <f t="shared" si="17"/>
        <v>#DIV/0!</v>
      </c>
      <c r="M96" s="28">
        <f t="shared" si="18"/>
        <v>7185.82</v>
      </c>
      <c r="N96" s="29">
        <f t="shared" si="19"/>
        <v>30.973362068965514</v>
      </c>
      <c r="O96" s="28">
        <f t="shared" si="20"/>
        <v>-16014.18</v>
      </c>
      <c r="P96" s="29">
        <f t="shared" si="21"/>
        <v>30.973362068965514</v>
      </c>
      <c r="Q96" s="28">
        <f t="shared" si="22"/>
        <v>-16014.18</v>
      </c>
      <c r="R96" s="29" t="e">
        <f t="shared" si="23"/>
        <v>#DIV/0!</v>
      </c>
      <c r="S96" s="28">
        <f t="shared" si="24"/>
        <v>7185.82</v>
      </c>
    </row>
    <row r="97" spans="1:19" ht="89.25" hidden="1" outlineLevel="7">
      <c r="A97" s="25" t="s">
        <v>113</v>
      </c>
      <c r="B97" s="26" t="s">
        <v>114</v>
      </c>
      <c r="C97" s="27"/>
      <c r="D97" s="27">
        <v>23200</v>
      </c>
      <c r="E97" s="27">
        <v>23200</v>
      </c>
      <c r="F97" s="27">
        <v>0</v>
      </c>
      <c r="G97" s="27">
        <v>0</v>
      </c>
      <c r="H97" s="28">
        <f t="shared" si="28"/>
        <v>0</v>
      </c>
      <c r="I97" s="27">
        <v>7185.82</v>
      </c>
      <c r="J97" s="29">
        <f t="shared" si="16"/>
        <v>4.3234873610753961E-3</v>
      </c>
      <c r="K97" s="30">
        <f t="shared" si="26"/>
        <v>2.5196824687724714E-2</v>
      </c>
      <c r="L97" s="29" t="e">
        <f t="shared" si="17"/>
        <v>#DIV/0!</v>
      </c>
      <c r="M97" s="28">
        <f t="shared" si="18"/>
        <v>7185.82</v>
      </c>
      <c r="N97" s="29">
        <f t="shared" si="19"/>
        <v>30.973362068965514</v>
      </c>
      <c r="O97" s="28">
        <f t="shared" si="20"/>
        <v>-16014.18</v>
      </c>
      <c r="P97" s="29">
        <f t="shared" si="21"/>
        <v>30.973362068965514</v>
      </c>
      <c r="Q97" s="28">
        <f t="shared" si="22"/>
        <v>-16014.18</v>
      </c>
      <c r="R97" s="29" t="e">
        <f t="shared" si="23"/>
        <v>#DIV/0!</v>
      </c>
      <c r="S97" s="28">
        <f t="shared" si="24"/>
        <v>7185.82</v>
      </c>
    </row>
    <row r="98" spans="1:19" ht="102" outlineLevel="3" collapsed="1">
      <c r="A98" s="25" t="s">
        <v>115</v>
      </c>
      <c r="B98" s="31" t="s">
        <v>116</v>
      </c>
      <c r="C98" s="27">
        <v>33992.18</v>
      </c>
      <c r="D98" s="27">
        <v>77600</v>
      </c>
      <c r="E98" s="27">
        <v>77600</v>
      </c>
      <c r="F98" s="27">
        <v>19400</v>
      </c>
      <c r="G98" s="27">
        <v>19400</v>
      </c>
      <c r="H98" s="28">
        <f t="shared" si="28"/>
        <v>38800</v>
      </c>
      <c r="I98" s="27">
        <v>37558.94</v>
      </c>
      <c r="J98" s="29">
        <f t="shared" si="16"/>
        <v>2.2598061513562702E-2</v>
      </c>
      <c r="K98" s="30">
        <f t="shared" si="26"/>
        <v>0.13169909998257281</v>
      </c>
      <c r="L98" s="29">
        <f t="shared" si="17"/>
        <v>110.49288395154416</v>
      </c>
      <c r="M98" s="28">
        <f t="shared" si="18"/>
        <v>3566.760000000002</v>
      </c>
      <c r="N98" s="29">
        <f t="shared" si="19"/>
        <v>48.400695876288665</v>
      </c>
      <c r="O98" s="28">
        <f t="shared" si="20"/>
        <v>-40041.06</v>
      </c>
      <c r="P98" s="29">
        <f t="shared" si="21"/>
        <v>48.400695876288665</v>
      </c>
      <c r="Q98" s="28">
        <f t="shared" si="22"/>
        <v>-40041.06</v>
      </c>
      <c r="R98" s="29">
        <f t="shared" si="23"/>
        <v>96.801391752577331</v>
      </c>
      <c r="S98" s="28">
        <f t="shared" si="24"/>
        <v>-1241.0599999999977</v>
      </c>
    </row>
    <row r="99" spans="1:19" ht="76.5" hidden="1" outlineLevel="4">
      <c r="A99" s="25" t="s">
        <v>117</v>
      </c>
      <c r="B99" s="26" t="s">
        <v>118</v>
      </c>
      <c r="C99" s="27"/>
      <c r="D99" s="27">
        <v>77600</v>
      </c>
      <c r="E99" s="27">
        <v>77600</v>
      </c>
      <c r="F99" s="27">
        <v>19400</v>
      </c>
      <c r="G99" s="27">
        <v>19400</v>
      </c>
      <c r="H99" s="28">
        <f t="shared" si="28"/>
        <v>38800</v>
      </c>
      <c r="I99" s="27">
        <v>37558.94</v>
      </c>
      <c r="J99" s="29">
        <f t="shared" si="16"/>
        <v>2.2598061513562702E-2</v>
      </c>
      <c r="K99" s="30">
        <f t="shared" si="26"/>
        <v>0.13169909998257281</v>
      </c>
      <c r="L99" s="29" t="e">
        <f t="shared" si="17"/>
        <v>#DIV/0!</v>
      </c>
      <c r="M99" s="28">
        <f t="shared" si="18"/>
        <v>37558.94</v>
      </c>
      <c r="N99" s="29">
        <f t="shared" si="19"/>
        <v>48.400695876288665</v>
      </c>
      <c r="O99" s="28">
        <f t="shared" si="20"/>
        <v>-40041.06</v>
      </c>
      <c r="P99" s="29">
        <f t="shared" si="21"/>
        <v>48.400695876288665</v>
      </c>
      <c r="Q99" s="28">
        <f t="shared" si="22"/>
        <v>-40041.06</v>
      </c>
      <c r="R99" s="29">
        <f t="shared" si="23"/>
        <v>96.801391752577331</v>
      </c>
      <c r="S99" s="28">
        <f t="shared" si="24"/>
        <v>-1241.0599999999977</v>
      </c>
    </row>
    <row r="100" spans="1:19" ht="76.5" hidden="1" outlineLevel="7">
      <c r="A100" s="25" t="s">
        <v>117</v>
      </c>
      <c r="B100" s="26" t="s">
        <v>118</v>
      </c>
      <c r="C100" s="27"/>
      <c r="D100" s="27">
        <v>77600</v>
      </c>
      <c r="E100" s="27">
        <v>77600</v>
      </c>
      <c r="F100" s="27">
        <v>19400</v>
      </c>
      <c r="G100" s="27">
        <v>19400</v>
      </c>
      <c r="H100" s="28">
        <f t="shared" si="28"/>
        <v>38800</v>
      </c>
      <c r="I100" s="27">
        <v>37558.94</v>
      </c>
      <c r="J100" s="29">
        <f t="shared" si="16"/>
        <v>2.2598061513562702E-2</v>
      </c>
      <c r="K100" s="30">
        <f t="shared" si="26"/>
        <v>0.13169909998257281</v>
      </c>
      <c r="L100" s="29" t="e">
        <f t="shared" si="17"/>
        <v>#DIV/0!</v>
      </c>
      <c r="M100" s="28">
        <f t="shared" si="18"/>
        <v>37558.94</v>
      </c>
      <c r="N100" s="29">
        <f t="shared" si="19"/>
        <v>48.400695876288665</v>
      </c>
      <c r="O100" s="28">
        <f t="shared" si="20"/>
        <v>-40041.06</v>
      </c>
      <c r="P100" s="29">
        <f t="shared" si="21"/>
        <v>48.400695876288665</v>
      </c>
      <c r="Q100" s="28">
        <f t="shared" si="22"/>
        <v>-40041.06</v>
      </c>
      <c r="R100" s="29">
        <f t="shared" si="23"/>
        <v>96.801391752577331</v>
      </c>
      <c r="S100" s="28">
        <f t="shared" si="24"/>
        <v>-1241.0599999999977</v>
      </c>
    </row>
    <row r="101" spans="1:19" ht="51" outlineLevel="3" collapsed="1">
      <c r="A101" s="25" t="s">
        <v>119</v>
      </c>
      <c r="B101" s="26" t="s">
        <v>120</v>
      </c>
      <c r="C101" s="27">
        <v>286719.33</v>
      </c>
      <c r="D101" s="27">
        <v>441800</v>
      </c>
      <c r="E101" s="27">
        <v>441800</v>
      </c>
      <c r="F101" s="27">
        <v>110450</v>
      </c>
      <c r="G101" s="27">
        <v>110450</v>
      </c>
      <c r="H101" s="28">
        <f t="shared" si="28"/>
        <v>220900</v>
      </c>
      <c r="I101" s="27">
        <v>233368.16</v>
      </c>
      <c r="J101" s="29">
        <f t="shared" si="16"/>
        <v>0.14041045979963607</v>
      </c>
      <c r="K101" s="30">
        <f t="shared" si="26"/>
        <v>0.81829723193969395</v>
      </c>
      <c r="L101" s="29">
        <f t="shared" si="17"/>
        <v>81.392545106742546</v>
      </c>
      <c r="M101" s="28">
        <f t="shared" si="18"/>
        <v>-53351.170000000013</v>
      </c>
      <c r="N101" s="29">
        <f t="shared" si="19"/>
        <v>52.82212765957447</v>
      </c>
      <c r="O101" s="28">
        <f t="shared" si="20"/>
        <v>-208431.84</v>
      </c>
      <c r="P101" s="29">
        <f t="shared" si="21"/>
        <v>52.82212765957447</v>
      </c>
      <c r="Q101" s="28">
        <f t="shared" si="22"/>
        <v>-208431.84</v>
      </c>
      <c r="R101" s="29">
        <f t="shared" si="23"/>
        <v>105.64425531914894</v>
      </c>
      <c r="S101" s="28">
        <f t="shared" si="24"/>
        <v>12468.160000000003</v>
      </c>
    </row>
    <row r="102" spans="1:19" ht="51" hidden="1" outlineLevel="4">
      <c r="A102" s="25" t="s">
        <v>121</v>
      </c>
      <c r="B102" s="26" t="s">
        <v>122</v>
      </c>
      <c r="C102" s="27"/>
      <c r="D102" s="27">
        <v>441800</v>
      </c>
      <c r="E102" s="27">
        <v>441800</v>
      </c>
      <c r="F102" s="27">
        <v>110450</v>
      </c>
      <c r="G102" s="27">
        <v>110450</v>
      </c>
      <c r="H102" s="28">
        <f t="shared" si="28"/>
        <v>220900</v>
      </c>
      <c r="I102" s="27">
        <v>233368.16</v>
      </c>
      <c r="J102" s="29">
        <f t="shared" si="16"/>
        <v>0.14041045979963607</v>
      </c>
      <c r="K102" s="30">
        <f t="shared" si="26"/>
        <v>0.81829723193969395</v>
      </c>
      <c r="L102" s="29" t="e">
        <f t="shared" si="17"/>
        <v>#DIV/0!</v>
      </c>
      <c r="M102" s="28">
        <f t="shared" si="18"/>
        <v>233368.16</v>
      </c>
      <c r="N102" s="29">
        <f t="shared" si="19"/>
        <v>52.82212765957447</v>
      </c>
      <c r="O102" s="28">
        <f t="shared" si="20"/>
        <v>-208431.84</v>
      </c>
      <c r="P102" s="29">
        <f t="shared" si="21"/>
        <v>52.82212765957447</v>
      </c>
      <c r="Q102" s="28">
        <f t="shared" si="22"/>
        <v>-208431.84</v>
      </c>
      <c r="R102" s="29">
        <f t="shared" si="23"/>
        <v>105.64425531914894</v>
      </c>
      <c r="S102" s="28">
        <f t="shared" si="24"/>
        <v>12468.160000000003</v>
      </c>
    </row>
    <row r="103" spans="1:19" ht="51" hidden="1" outlineLevel="7">
      <c r="A103" s="25" t="s">
        <v>121</v>
      </c>
      <c r="B103" s="26" t="s">
        <v>122</v>
      </c>
      <c r="C103" s="27"/>
      <c r="D103" s="27">
        <v>441800</v>
      </c>
      <c r="E103" s="27">
        <v>441800</v>
      </c>
      <c r="F103" s="27">
        <v>110450</v>
      </c>
      <c r="G103" s="27">
        <v>110450</v>
      </c>
      <c r="H103" s="28">
        <f t="shared" si="28"/>
        <v>220900</v>
      </c>
      <c r="I103" s="27">
        <v>233368.16</v>
      </c>
      <c r="J103" s="29">
        <f t="shared" si="16"/>
        <v>0.14041045979963607</v>
      </c>
      <c r="K103" s="30">
        <f t="shared" si="26"/>
        <v>0.81829723193969395</v>
      </c>
      <c r="L103" s="29" t="e">
        <f t="shared" si="17"/>
        <v>#DIV/0!</v>
      </c>
      <c r="M103" s="28">
        <f t="shared" si="18"/>
        <v>233368.16</v>
      </c>
      <c r="N103" s="29">
        <f t="shared" si="19"/>
        <v>52.82212765957447</v>
      </c>
      <c r="O103" s="28">
        <f t="shared" si="20"/>
        <v>-208431.84</v>
      </c>
      <c r="P103" s="29">
        <f t="shared" si="21"/>
        <v>52.82212765957447</v>
      </c>
      <c r="Q103" s="28">
        <f t="shared" si="22"/>
        <v>-208431.84</v>
      </c>
      <c r="R103" s="29">
        <f t="shared" si="23"/>
        <v>105.64425531914894</v>
      </c>
      <c r="S103" s="28">
        <f t="shared" si="24"/>
        <v>12468.160000000003</v>
      </c>
    </row>
    <row r="104" spans="1:19" ht="25.5" outlineLevel="2" collapsed="1">
      <c r="A104" s="25" t="s">
        <v>123</v>
      </c>
      <c r="B104" s="26" t="s">
        <v>124</v>
      </c>
      <c r="C104" s="27">
        <v>10630</v>
      </c>
      <c r="D104" s="27">
        <v>11500</v>
      </c>
      <c r="E104" s="27">
        <v>11500</v>
      </c>
      <c r="F104" s="27">
        <v>0</v>
      </c>
      <c r="G104" s="27">
        <v>11500</v>
      </c>
      <c r="H104" s="28">
        <f t="shared" si="28"/>
        <v>11500</v>
      </c>
      <c r="I104" s="27">
        <v>12675</v>
      </c>
      <c r="J104" s="29">
        <f t="shared" si="16"/>
        <v>7.6261585040580818E-3</v>
      </c>
      <c r="K104" s="30">
        <f t="shared" ref="K104:K135" si="32">I104/I$7*100</f>
        <v>4.444444098473254E-2</v>
      </c>
      <c r="L104" s="29">
        <f t="shared" si="17"/>
        <v>119.23800564440263</v>
      </c>
      <c r="M104" s="28">
        <f t="shared" si="18"/>
        <v>2045</v>
      </c>
      <c r="N104" s="29">
        <f t="shared" si="19"/>
        <v>110.21739130434783</v>
      </c>
      <c r="O104" s="28">
        <f t="shared" si="20"/>
        <v>1175</v>
      </c>
      <c r="P104" s="29">
        <f t="shared" si="21"/>
        <v>110.21739130434783</v>
      </c>
      <c r="Q104" s="28">
        <f t="shared" si="22"/>
        <v>1175</v>
      </c>
      <c r="R104" s="29">
        <f t="shared" si="23"/>
        <v>110.21739130434783</v>
      </c>
      <c r="S104" s="28">
        <f t="shared" si="24"/>
        <v>1175</v>
      </c>
    </row>
    <row r="105" spans="1:19" ht="63.75" hidden="1" outlineLevel="3">
      <c r="A105" s="25" t="s">
        <v>125</v>
      </c>
      <c r="B105" s="26" t="s">
        <v>126</v>
      </c>
      <c r="C105" s="27"/>
      <c r="D105" s="27">
        <v>11500</v>
      </c>
      <c r="E105" s="27">
        <v>11500</v>
      </c>
      <c r="F105" s="27">
        <v>0</v>
      </c>
      <c r="G105" s="27">
        <v>11500</v>
      </c>
      <c r="H105" s="28">
        <f t="shared" si="28"/>
        <v>11500</v>
      </c>
      <c r="I105" s="27">
        <v>12675</v>
      </c>
      <c r="J105" s="29">
        <f t="shared" si="16"/>
        <v>7.6261585040580818E-3</v>
      </c>
      <c r="K105" s="30">
        <f t="shared" si="32"/>
        <v>4.444444098473254E-2</v>
      </c>
      <c r="L105" s="29" t="e">
        <f t="shared" si="17"/>
        <v>#DIV/0!</v>
      </c>
      <c r="M105" s="28">
        <f t="shared" si="18"/>
        <v>12675</v>
      </c>
      <c r="N105" s="29">
        <f t="shared" si="19"/>
        <v>110.21739130434783</v>
      </c>
      <c r="O105" s="28">
        <f t="shared" si="20"/>
        <v>1175</v>
      </c>
      <c r="P105" s="29">
        <f t="shared" si="21"/>
        <v>110.21739130434783</v>
      </c>
      <c r="Q105" s="28">
        <f t="shared" si="22"/>
        <v>1175</v>
      </c>
      <c r="R105" s="29">
        <f t="shared" si="23"/>
        <v>110.21739130434783</v>
      </c>
      <c r="S105" s="28">
        <f t="shared" si="24"/>
        <v>1175</v>
      </c>
    </row>
    <row r="106" spans="1:19" ht="63.75" hidden="1" outlineLevel="4">
      <c r="A106" s="25" t="s">
        <v>127</v>
      </c>
      <c r="B106" s="26" t="s">
        <v>128</v>
      </c>
      <c r="C106" s="27"/>
      <c r="D106" s="27">
        <v>11500</v>
      </c>
      <c r="E106" s="27">
        <v>11500</v>
      </c>
      <c r="F106" s="27">
        <v>0</v>
      </c>
      <c r="G106" s="27">
        <v>11500</v>
      </c>
      <c r="H106" s="28">
        <f t="shared" si="28"/>
        <v>11500</v>
      </c>
      <c r="I106" s="27">
        <v>12675</v>
      </c>
      <c r="J106" s="29">
        <f t="shared" si="16"/>
        <v>7.6261585040580818E-3</v>
      </c>
      <c r="K106" s="30">
        <f t="shared" si="32"/>
        <v>4.444444098473254E-2</v>
      </c>
      <c r="L106" s="29" t="e">
        <f t="shared" si="17"/>
        <v>#DIV/0!</v>
      </c>
      <c r="M106" s="28">
        <f t="shared" si="18"/>
        <v>12675</v>
      </c>
      <c r="N106" s="29">
        <f t="shared" si="19"/>
        <v>110.21739130434783</v>
      </c>
      <c r="O106" s="28">
        <f t="shared" si="20"/>
        <v>1175</v>
      </c>
      <c r="P106" s="29">
        <f t="shared" si="21"/>
        <v>110.21739130434783</v>
      </c>
      <c r="Q106" s="28">
        <f t="shared" si="22"/>
        <v>1175</v>
      </c>
      <c r="R106" s="29">
        <f t="shared" si="23"/>
        <v>110.21739130434783</v>
      </c>
      <c r="S106" s="28">
        <f t="shared" si="24"/>
        <v>1175</v>
      </c>
    </row>
    <row r="107" spans="1:19" ht="63.75" hidden="1" outlineLevel="7">
      <c r="A107" s="25" t="s">
        <v>127</v>
      </c>
      <c r="B107" s="26" t="s">
        <v>128</v>
      </c>
      <c r="C107" s="27"/>
      <c r="D107" s="27">
        <v>11500</v>
      </c>
      <c r="E107" s="27">
        <v>11500</v>
      </c>
      <c r="F107" s="27">
        <v>0</v>
      </c>
      <c r="G107" s="27">
        <v>11500</v>
      </c>
      <c r="H107" s="28">
        <f t="shared" si="28"/>
        <v>11500</v>
      </c>
      <c r="I107" s="27">
        <v>12675</v>
      </c>
      <c r="J107" s="29">
        <f t="shared" si="16"/>
        <v>7.6261585040580818E-3</v>
      </c>
      <c r="K107" s="30">
        <f t="shared" si="32"/>
        <v>4.444444098473254E-2</v>
      </c>
      <c r="L107" s="29" t="e">
        <f t="shared" si="17"/>
        <v>#DIV/0!</v>
      </c>
      <c r="M107" s="28">
        <f t="shared" si="18"/>
        <v>12675</v>
      </c>
      <c r="N107" s="29">
        <f t="shared" si="19"/>
        <v>110.21739130434783</v>
      </c>
      <c r="O107" s="28">
        <f t="shared" si="20"/>
        <v>1175</v>
      </c>
      <c r="P107" s="29">
        <f t="shared" si="21"/>
        <v>110.21739130434783</v>
      </c>
      <c r="Q107" s="28">
        <f t="shared" si="22"/>
        <v>1175</v>
      </c>
      <c r="R107" s="29">
        <f t="shared" si="23"/>
        <v>110.21739130434783</v>
      </c>
      <c r="S107" s="28">
        <f t="shared" si="24"/>
        <v>1175</v>
      </c>
    </row>
    <row r="108" spans="1:19" ht="96" customHeight="1" outlineLevel="2" collapsed="1">
      <c r="A108" s="25" t="s">
        <v>129</v>
      </c>
      <c r="B108" s="31" t="s">
        <v>130</v>
      </c>
      <c r="C108" s="27">
        <v>36874.79</v>
      </c>
      <c r="D108" s="27">
        <v>90000</v>
      </c>
      <c r="E108" s="27">
        <v>90000</v>
      </c>
      <c r="F108" s="27">
        <v>22500</v>
      </c>
      <c r="G108" s="27">
        <v>22500</v>
      </c>
      <c r="H108" s="28">
        <f t="shared" si="28"/>
        <v>45000</v>
      </c>
      <c r="I108" s="27">
        <v>39913.94</v>
      </c>
      <c r="J108" s="29">
        <f t="shared" si="16"/>
        <v>2.4014992738577046E-2</v>
      </c>
      <c r="K108" s="30">
        <f t="shared" si="32"/>
        <v>0.13995682452056454</v>
      </c>
      <c r="L108" s="29">
        <f t="shared" si="17"/>
        <v>108.2418096482719</v>
      </c>
      <c r="M108" s="28">
        <f t="shared" si="18"/>
        <v>3039.1500000000015</v>
      </c>
      <c r="N108" s="29">
        <f t="shared" si="19"/>
        <v>44.348822222222225</v>
      </c>
      <c r="O108" s="28">
        <f t="shared" si="20"/>
        <v>-50086.06</v>
      </c>
      <c r="P108" s="29">
        <f t="shared" si="21"/>
        <v>44.348822222222225</v>
      </c>
      <c r="Q108" s="28">
        <f t="shared" si="22"/>
        <v>-50086.06</v>
      </c>
      <c r="R108" s="29">
        <f t="shared" si="23"/>
        <v>88.69764444444445</v>
      </c>
      <c r="S108" s="28">
        <f t="shared" si="24"/>
        <v>-5086.0599999999977</v>
      </c>
    </row>
    <row r="109" spans="1:19" ht="114.75" hidden="1" outlineLevel="3">
      <c r="A109" s="25" t="s">
        <v>131</v>
      </c>
      <c r="B109" s="31" t="s">
        <v>132</v>
      </c>
      <c r="C109" s="27"/>
      <c r="D109" s="27">
        <v>90000</v>
      </c>
      <c r="E109" s="27">
        <v>90000</v>
      </c>
      <c r="F109" s="27">
        <v>22500</v>
      </c>
      <c r="G109" s="27">
        <v>22500</v>
      </c>
      <c r="H109" s="28">
        <f t="shared" si="28"/>
        <v>45000</v>
      </c>
      <c r="I109" s="27">
        <v>39913.94</v>
      </c>
      <c r="J109" s="29">
        <f t="shared" si="16"/>
        <v>2.4014992738577046E-2</v>
      </c>
      <c r="K109" s="30">
        <f t="shared" si="32"/>
        <v>0.13995682452056454</v>
      </c>
      <c r="L109" s="29" t="e">
        <f t="shared" si="17"/>
        <v>#DIV/0!</v>
      </c>
      <c r="M109" s="28">
        <f t="shared" si="18"/>
        <v>39913.94</v>
      </c>
      <c r="N109" s="29">
        <f t="shared" si="19"/>
        <v>44.348822222222225</v>
      </c>
      <c r="O109" s="28">
        <f t="shared" si="20"/>
        <v>-50086.06</v>
      </c>
      <c r="P109" s="29">
        <f t="shared" si="21"/>
        <v>44.348822222222225</v>
      </c>
      <c r="Q109" s="28">
        <f t="shared" si="22"/>
        <v>-50086.06</v>
      </c>
      <c r="R109" s="29">
        <f t="shared" si="23"/>
        <v>88.69764444444445</v>
      </c>
      <c r="S109" s="28">
        <f t="shared" si="24"/>
        <v>-5086.0599999999977</v>
      </c>
    </row>
    <row r="110" spans="1:19" ht="102" hidden="1" outlineLevel="4">
      <c r="A110" s="25" t="s">
        <v>133</v>
      </c>
      <c r="B110" s="26" t="s">
        <v>134</v>
      </c>
      <c r="C110" s="27"/>
      <c r="D110" s="27">
        <v>90000</v>
      </c>
      <c r="E110" s="27">
        <v>90000</v>
      </c>
      <c r="F110" s="27">
        <v>22500</v>
      </c>
      <c r="G110" s="27">
        <v>22500</v>
      </c>
      <c r="H110" s="28">
        <f t="shared" si="28"/>
        <v>45000</v>
      </c>
      <c r="I110" s="27">
        <v>39913.94</v>
      </c>
      <c r="J110" s="29">
        <f t="shared" si="16"/>
        <v>2.4014992738577046E-2</v>
      </c>
      <c r="K110" s="30">
        <f t="shared" si="32"/>
        <v>0.13995682452056454</v>
      </c>
      <c r="L110" s="29" t="e">
        <f t="shared" si="17"/>
        <v>#DIV/0!</v>
      </c>
      <c r="M110" s="28">
        <f t="shared" si="18"/>
        <v>39913.94</v>
      </c>
      <c r="N110" s="29">
        <f t="shared" si="19"/>
        <v>44.348822222222225</v>
      </c>
      <c r="O110" s="28">
        <f t="shared" si="20"/>
        <v>-50086.06</v>
      </c>
      <c r="P110" s="29">
        <f t="shared" si="21"/>
        <v>44.348822222222225</v>
      </c>
      <c r="Q110" s="28">
        <f t="shared" si="22"/>
        <v>-50086.06</v>
      </c>
      <c r="R110" s="29">
        <f t="shared" si="23"/>
        <v>88.69764444444445</v>
      </c>
      <c r="S110" s="28">
        <f t="shared" si="24"/>
        <v>-5086.0599999999977</v>
      </c>
    </row>
    <row r="111" spans="1:19" ht="102" hidden="1" outlineLevel="7">
      <c r="A111" s="25" t="s">
        <v>133</v>
      </c>
      <c r="B111" s="26" t="s">
        <v>134</v>
      </c>
      <c r="C111" s="27"/>
      <c r="D111" s="27">
        <v>90000</v>
      </c>
      <c r="E111" s="27">
        <v>90000</v>
      </c>
      <c r="F111" s="27">
        <v>22500</v>
      </c>
      <c r="G111" s="27">
        <v>22500</v>
      </c>
      <c r="H111" s="28">
        <f t="shared" si="28"/>
        <v>45000</v>
      </c>
      <c r="I111" s="27">
        <v>39913.94</v>
      </c>
      <c r="J111" s="29">
        <f t="shared" si="16"/>
        <v>2.4014992738577046E-2</v>
      </c>
      <c r="K111" s="30">
        <f t="shared" si="32"/>
        <v>0.13995682452056454</v>
      </c>
      <c r="L111" s="29" t="e">
        <f t="shared" si="17"/>
        <v>#DIV/0!</v>
      </c>
      <c r="M111" s="28">
        <f t="shared" si="18"/>
        <v>39913.94</v>
      </c>
      <c r="N111" s="29">
        <f t="shared" si="19"/>
        <v>44.348822222222225</v>
      </c>
      <c r="O111" s="28">
        <f t="shared" si="20"/>
        <v>-50086.06</v>
      </c>
      <c r="P111" s="29">
        <f t="shared" si="21"/>
        <v>44.348822222222225</v>
      </c>
      <c r="Q111" s="28">
        <f t="shared" si="22"/>
        <v>-50086.06</v>
      </c>
      <c r="R111" s="29">
        <f t="shared" si="23"/>
        <v>88.69764444444445</v>
      </c>
      <c r="S111" s="28">
        <f t="shared" si="24"/>
        <v>-5086.0599999999977</v>
      </c>
    </row>
    <row r="112" spans="1:19" s="2" customFormat="1" ht="25.5" outlineLevel="1" collapsed="1">
      <c r="A112" s="21" t="s">
        <v>135</v>
      </c>
      <c r="B112" s="22" t="s">
        <v>136</v>
      </c>
      <c r="C112" s="23">
        <v>35796.15</v>
      </c>
      <c r="D112" s="23">
        <v>38200</v>
      </c>
      <c r="E112" s="23">
        <v>38200</v>
      </c>
      <c r="F112" s="23">
        <v>9550</v>
      </c>
      <c r="G112" s="23">
        <v>9550</v>
      </c>
      <c r="H112" s="20">
        <f t="shared" si="28"/>
        <v>19100</v>
      </c>
      <c r="I112" s="23">
        <v>24165.75</v>
      </c>
      <c r="J112" s="19">
        <f t="shared" si="16"/>
        <v>1.4539790127766596E-2</v>
      </c>
      <c r="K112" s="24">
        <f t="shared" si="32"/>
        <v>8.4736351063258414E-2</v>
      </c>
      <c r="L112" s="19">
        <f t="shared" si="17"/>
        <v>67.509355056339857</v>
      </c>
      <c r="M112" s="20">
        <f t="shared" si="18"/>
        <v>-11630.400000000001</v>
      </c>
      <c r="N112" s="19">
        <f t="shared" si="19"/>
        <v>63.261125654450254</v>
      </c>
      <c r="O112" s="20">
        <f t="shared" si="20"/>
        <v>-14034.25</v>
      </c>
      <c r="P112" s="19">
        <f t="shared" si="21"/>
        <v>63.261125654450254</v>
      </c>
      <c r="Q112" s="20">
        <f t="shared" si="22"/>
        <v>-14034.25</v>
      </c>
      <c r="R112" s="19">
        <f t="shared" si="23"/>
        <v>126.52225130890051</v>
      </c>
      <c r="S112" s="20">
        <f t="shared" si="24"/>
        <v>5065.75</v>
      </c>
    </row>
    <row r="113" spans="1:19" s="2" customFormat="1" ht="25.5" hidden="1" outlineLevel="2">
      <c r="A113" s="21" t="s">
        <v>137</v>
      </c>
      <c r="B113" s="22" t="s">
        <v>138</v>
      </c>
      <c r="C113" s="23"/>
      <c r="D113" s="23">
        <v>38200</v>
      </c>
      <c r="E113" s="23">
        <v>38200</v>
      </c>
      <c r="F113" s="23">
        <v>9550</v>
      </c>
      <c r="G113" s="23">
        <v>9550</v>
      </c>
      <c r="H113" s="20">
        <f t="shared" si="28"/>
        <v>19100</v>
      </c>
      <c r="I113" s="23">
        <v>24165.75</v>
      </c>
      <c r="J113" s="19">
        <f t="shared" si="16"/>
        <v>1.4539790127766596E-2</v>
      </c>
      <c r="K113" s="24">
        <f t="shared" si="32"/>
        <v>8.4736351063258414E-2</v>
      </c>
      <c r="L113" s="19" t="e">
        <f t="shared" si="17"/>
        <v>#DIV/0!</v>
      </c>
      <c r="M113" s="20">
        <f t="shared" si="18"/>
        <v>24165.75</v>
      </c>
      <c r="N113" s="19">
        <f t="shared" si="19"/>
        <v>63.261125654450254</v>
      </c>
      <c r="O113" s="20">
        <f t="shared" si="20"/>
        <v>-14034.25</v>
      </c>
      <c r="P113" s="19">
        <f t="shared" si="21"/>
        <v>63.261125654450254</v>
      </c>
      <c r="Q113" s="20">
        <f t="shared" si="22"/>
        <v>-14034.25</v>
      </c>
      <c r="R113" s="19">
        <f t="shared" si="23"/>
        <v>126.52225130890051</v>
      </c>
      <c r="S113" s="20">
        <f t="shared" si="24"/>
        <v>5065.75</v>
      </c>
    </row>
    <row r="114" spans="1:19" s="2" customFormat="1" ht="38.25" hidden="1" outlineLevel="3">
      <c r="A114" s="21" t="s">
        <v>139</v>
      </c>
      <c r="B114" s="22" t="s">
        <v>140</v>
      </c>
      <c r="C114" s="23"/>
      <c r="D114" s="23">
        <v>37000</v>
      </c>
      <c r="E114" s="23">
        <v>37000</v>
      </c>
      <c r="F114" s="23">
        <v>9250</v>
      </c>
      <c r="G114" s="23">
        <v>9250</v>
      </c>
      <c r="H114" s="20">
        <f t="shared" si="28"/>
        <v>18500</v>
      </c>
      <c r="I114" s="23">
        <v>23330.82</v>
      </c>
      <c r="J114" s="19">
        <f t="shared" si="16"/>
        <v>1.4037438370780937E-2</v>
      </c>
      <c r="K114" s="24">
        <f t="shared" si="32"/>
        <v>8.1808698431196661E-2</v>
      </c>
      <c r="L114" s="19" t="e">
        <f t="shared" si="17"/>
        <v>#DIV/0!</v>
      </c>
      <c r="M114" s="20">
        <f t="shared" si="18"/>
        <v>23330.82</v>
      </c>
      <c r="N114" s="19">
        <f t="shared" si="19"/>
        <v>63.056270270270268</v>
      </c>
      <c r="O114" s="20">
        <f t="shared" si="20"/>
        <v>-13669.18</v>
      </c>
      <c r="P114" s="19">
        <f t="shared" si="21"/>
        <v>63.056270270270268</v>
      </c>
      <c r="Q114" s="20">
        <f t="shared" si="22"/>
        <v>-13669.18</v>
      </c>
      <c r="R114" s="19">
        <f t="shared" si="23"/>
        <v>126.11254054054054</v>
      </c>
      <c r="S114" s="20">
        <f t="shared" si="24"/>
        <v>4830.82</v>
      </c>
    </row>
    <row r="115" spans="1:19" s="2" customFormat="1" ht="102" hidden="1" outlineLevel="4">
      <c r="A115" s="21" t="s">
        <v>141</v>
      </c>
      <c r="B115" s="22" t="s">
        <v>142</v>
      </c>
      <c r="C115" s="23"/>
      <c r="D115" s="23">
        <v>37000</v>
      </c>
      <c r="E115" s="23">
        <v>37000</v>
      </c>
      <c r="F115" s="23">
        <v>9250</v>
      </c>
      <c r="G115" s="23">
        <v>9250</v>
      </c>
      <c r="H115" s="20">
        <f t="shared" si="28"/>
        <v>18500</v>
      </c>
      <c r="I115" s="23">
        <v>23330.82</v>
      </c>
      <c r="J115" s="19">
        <f t="shared" si="16"/>
        <v>1.4037438370780937E-2</v>
      </c>
      <c r="K115" s="24">
        <f t="shared" si="32"/>
        <v>8.1808698431196661E-2</v>
      </c>
      <c r="L115" s="19" t="e">
        <f t="shared" si="17"/>
        <v>#DIV/0!</v>
      </c>
      <c r="M115" s="20">
        <f t="shared" si="18"/>
        <v>23330.82</v>
      </c>
      <c r="N115" s="19">
        <f t="shared" si="19"/>
        <v>63.056270270270268</v>
      </c>
      <c r="O115" s="20">
        <f t="shared" si="20"/>
        <v>-13669.18</v>
      </c>
      <c r="P115" s="19">
        <f t="shared" si="21"/>
        <v>63.056270270270268</v>
      </c>
      <c r="Q115" s="20">
        <f t="shared" si="22"/>
        <v>-13669.18</v>
      </c>
      <c r="R115" s="19">
        <f t="shared" si="23"/>
        <v>126.11254054054054</v>
      </c>
      <c r="S115" s="20">
        <f t="shared" si="24"/>
        <v>4830.82</v>
      </c>
    </row>
    <row r="116" spans="1:19" s="2" customFormat="1" ht="102" hidden="1" outlineLevel="7">
      <c r="A116" s="21" t="s">
        <v>141</v>
      </c>
      <c r="B116" s="22" t="s">
        <v>142</v>
      </c>
      <c r="C116" s="23"/>
      <c r="D116" s="23">
        <v>37000</v>
      </c>
      <c r="E116" s="23">
        <v>37000</v>
      </c>
      <c r="F116" s="23">
        <v>9250</v>
      </c>
      <c r="G116" s="23">
        <v>9250</v>
      </c>
      <c r="H116" s="20">
        <f t="shared" si="28"/>
        <v>18500</v>
      </c>
      <c r="I116" s="23">
        <v>23330.82</v>
      </c>
      <c r="J116" s="19">
        <f t="shared" si="16"/>
        <v>1.4037438370780937E-2</v>
      </c>
      <c r="K116" s="24">
        <f t="shared" si="32"/>
        <v>8.1808698431196661E-2</v>
      </c>
      <c r="L116" s="19" t="e">
        <f t="shared" si="17"/>
        <v>#DIV/0!</v>
      </c>
      <c r="M116" s="20">
        <f t="shared" si="18"/>
        <v>23330.82</v>
      </c>
      <c r="N116" s="19">
        <f t="shared" si="19"/>
        <v>63.056270270270268</v>
      </c>
      <c r="O116" s="20">
        <f t="shared" si="20"/>
        <v>-13669.18</v>
      </c>
      <c r="P116" s="19">
        <f t="shared" si="21"/>
        <v>63.056270270270268</v>
      </c>
      <c r="Q116" s="20">
        <f t="shared" si="22"/>
        <v>-13669.18</v>
      </c>
      <c r="R116" s="19">
        <f t="shared" si="23"/>
        <v>126.11254054054054</v>
      </c>
      <c r="S116" s="20">
        <f t="shared" si="24"/>
        <v>4830.82</v>
      </c>
    </row>
    <row r="117" spans="1:19" s="2" customFormat="1" ht="25.5" hidden="1" outlineLevel="3">
      <c r="A117" s="21" t="s">
        <v>143</v>
      </c>
      <c r="B117" s="22" t="s">
        <v>144</v>
      </c>
      <c r="C117" s="23"/>
      <c r="D117" s="23">
        <v>1000</v>
      </c>
      <c r="E117" s="23">
        <v>1000</v>
      </c>
      <c r="F117" s="23">
        <v>250</v>
      </c>
      <c r="G117" s="23">
        <v>250</v>
      </c>
      <c r="H117" s="20">
        <f t="shared" si="28"/>
        <v>500</v>
      </c>
      <c r="I117" s="23">
        <v>213.9</v>
      </c>
      <c r="J117" s="19">
        <f t="shared" si="16"/>
        <v>1.2869706540576123E-4</v>
      </c>
      <c r="K117" s="24">
        <f t="shared" si="32"/>
        <v>7.5003281472459885E-4</v>
      </c>
      <c r="L117" s="19" t="e">
        <f t="shared" si="17"/>
        <v>#DIV/0!</v>
      </c>
      <c r="M117" s="20">
        <f t="shared" si="18"/>
        <v>213.9</v>
      </c>
      <c r="N117" s="19">
        <f t="shared" si="19"/>
        <v>21.39</v>
      </c>
      <c r="O117" s="20">
        <f t="shared" si="20"/>
        <v>-786.1</v>
      </c>
      <c r="P117" s="19">
        <f t="shared" si="21"/>
        <v>21.39</v>
      </c>
      <c r="Q117" s="20">
        <f t="shared" si="22"/>
        <v>-786.1</v>
      </c>
      <c r="R117" s="19">
        <f t="shared" si="23"/>
        <v>42.78</v>
      </c>
      <c r="S117" s="20">
        <f t="shared" si="24"/>
        <v>-286.10000000000002</v>
      </c>
    </row>
    <row r="118" spans="1:19" s="2" customFormat="1" ht="25.5" hidden="1" outlineLevel="4">
      <c r="A118" s="21" t="s">
        <v>145</v>
      </c>
      <c r="B118" s="22" t="s">
        <v>146</v>
      </c>
      <c r="C118" s="23"/>
      <c r="D118" s="23">
        <v>1000</v>
      </c>
      <c r="E118" s="23">
        <v>1000</v>
      </c>
      <c r="F118" s="23">
        <v>250</v>
      </c>
      <c r="G118" s="23">
        <v>250</v>
      </c>
      <c r="H118" s="20">
        <f t="shared" si="28"/>
        <v>500</v>
      </c>
      <c r="I118" s="23">
        <v>213.9</v>
      </c>
      <c r="J118" s="19">
        <f t="shared" si="16"/>
        <v>1.2869706540576123E-4</v>
      </c>
      <c r="K118" s="24">
        <f t="shared" si="32"/>
        <v>7.5003281472459885E-4</v>
      </c>
      <c r="L118" s="19" t="e">
        <f t="shared" si="17"/>
        <v>#DIV/0!</v>
      </c>
      <c r="M118" s="20">
        <f t="shared" si="18"/>
        <v>213.9</v>
      </c>
      <c r="N118" s="19">
        <f t="shared" si="19"/>
        <v>21.39</v>
      </c>
      <c r="O118" s="20">
        <f t="shared" si="20"/>
        <v>-786.1</v>
      </c>
      <c r="P118" s="19">
        <f t="shared" si="21"/>
        <v>21.39</v>
      </c>
      <c r="Q118" s="20">
        <f t="shared" si="22"/>
        <v>-786.1</v>
      </c>
      <c r="R118" s="19">
        <f t="shared" si="23"/>
        <v>42.78</v>
      </c>
      <c r="S118" s="20">
        <f t="shared" si="24"/>
        <v>-286.10000000000002</v>
      </c>
    </row>
    <row r="119" spans="1:19" s="2" customFormat="1" ht="76.5" hidden="1" outlineLevel="5">
      <c r="A119" s="21" t="s">
        <v>147</v>
      </c>
      <c r="B119" s="22" t="s">
        <v>148</v>
      </c>
      <c r="C119" s="23"/>
      <c r="D119" s="23">
        <v>1000</v>
      </c>
      <c r="E119" s="23">
        <v>1000</v>
      </c>
      <c r="F119" s="23">
        <v>250</v>
      </c>
      <c r="G119" s="23">
        <v>250</v>
      </c>
      <c r="H119" s="20">
        <f t="shared" si="28"/>
        <v>500</v>
      </c>
      <c r="I119" s="23">
        <v>213.9</v>
      </c>
      <c r="J119" s="19">
        <f t="shared" si="16"/>
        <v>1.2869706540576123E-4</v>
      </c>
      <c r="K119" s="24">
        <f t="shared" si="32"/>
        <v>7.5003281472459885E-4</v>
      </c>
      <c r="L119" s="19" t="e">
        <f t="shared" si="17"/>
        <v>#DIV/0!</v>
      </c>
      <c r="M119" s="20">
        <f t="shared" si="18"/>
        <v>213.9</v>
      </c>
      <c r="N119" s="19">
        <f t="shared" si="19"/>
        <v>21.39</v>
      </c>
      <c r="O119" s="20">
        <f t="shared" si="20"/>
        <v>-786.1</v>
      </c>
      <c r="P119" s="19">
        <f t="shared" si="21"/>
        <v>21.39</v>
      </c>
      <c r="Q119" s="20">
        <f t="shared" si="22"/>
        <v>-786.1</v>
      </c>
      <c r="R119" s="19">
        <f t="shared" si="23"/>
        <v>42.78</v>
      </c>
      <c r="S119" s="20">
        <f t="shared" si="24"/>
        <v>-286.10000000000002</v>
      </c>
    </row>
    <row r="120" spans="1:19" s="2" customFormat="1" ht="76.5" hidden="1" outlineLevel="7">
      <c r="A120" s="21" t="s">
        <v>147</v>
      </c>
      <c r="B120" s="22" t="s">
        <v>148</v>
      </c>
      <c r="C120" s="23"/>
      <c r="D120" s="23">
        <v>1000</v>
      </c>
      <c r="E120" s="23">
        <v>1000</v>
      </c>
      <c r="F120" s="23">
        <v>250</v>
      </c>
      <c r="G120" s="23">
        <v>250</v>
      </c>
      <c r="H120" s="20">
        <f t="shared" si="28"/>
        <v>500</v>
      </c>
      <c r="I120" s="23">
        <v>213.9</v>
      </c>
      <c r="J120" s="19">
        <f t="shared" si="16"/>
        <v>1.2869706540576123E-4</v>
      </c>
      <c r="K120" s="24">
        <f t="shared" si="32"/>
        <v>7.5003281472459885E-4</v>
      </c>
      <c r="L120" s="19" t="e">
        <f t="shared" si="17"/>
        <v>#DIV/0!</v>
      </c>
      <c r="M120" s="20">
        <f t="shared" si="18"/>
        <v>213.9</v>
      </c>
      <c r="N120" s="19">
        <f t="shared" si="19"/>
        <v>21.39</v>
      </c>
      <c r="O120" s="20">
        <f t="shared" si="20"/>
        <v>-786.1</v>
      </c>
      <c r="P120" s="19">
        <f t="shared" si="21"/>
        <v>21.39</v>
      </c>
      <c r="Q120" s="20">
        <f t="shared" si="22"/>
        <v>-786.1</v>
      </c>
      <c r="R120" s="19">
        <f t="shared" si="23"/>
        <v>42.78</v>
      </c>
      <c r="S120" s="20">
        <f t="shared" si="24"/>
        <v>-286.10000000000002</v>
      </c>
    </row>
    <row r="121" spans="1:19" s="2" customFormat="1" ht="51" hidden="1" outlineLevel="3">
      <c r="A121" s="21" t="s">
        <v>149</v>
      </c>
      <c r="B121" s="22" t="s">
        <v>150</v>
      </c>
      <c r="C121" s="23"/>
      <c r="D121" s="23">
        <v>200</v>
      </c>
      <c r="E121" s="23">
        <v>200</v>
      </c>
      <c r="F121" s="23">
        <v>50</v>
      </c>
      <c r="G121" s="23">
        <v>50</v>
      </c>
      <c r="H121" s="20">
        <f t="shared" si="28"/>
        <v>100</v>
      </c>
      <c r="I121" s="23">
        <v>621.03</v>
      </c>
      <c r="J121" s="19">
        <f t="shared" si="16"/>
        <v>3.7365469157989671E-4</v>
      </c>
      <c r="K121" s="24">
        <f t="shared" si="32"/>
        <v>2.1776198173371554E-3</v>
      </c>
      <c r="L121" s="19" t="e">
        <f t="shared" si="17"/>
        <v>#DIV/0!</v>
      </c>
      <c r="M121" s="20">
        <f t="shared" si="18"/>
        <v>621.03</v>
      </c>
      <c r="N121" s="19">
        <f t="shared" si="19"/>
        <v>310.51499999999999</v>
      </c>
      <c r="O121" s="20">
        <f t="shared" si="20"/>
        <v>421.03</v>
      </c>
      <c r="P121" s="19">
        <f t="shared" si="21"/>
        <v>310.51499999999999</v>
      </c>
      <c r="Q121" s="20">
        <f t="shared" si="22"/>
        <v>421.03</v>
      </c>
      <c r="R121" s="19">
        <f t="shared" si="23"/>
        <v>621.03</v>
      </c>
      <c r="S121" s="20">
        <f t="shared" si="24"/>
        <v>521.03</v>
      </c>
    </row>
    <row r="122" spans="1:19" s="2" customFormat="1" ht="114.75" hidden="1" outlineLevel="4">
      <c r="A122" s="21" t="s">
        <v>151</v>
      </c>
      <c r="B122" s="32" t="s">
        <v>152</v>
      </c>
      <c r="C122" s="23"/>
      <c r="D122" s="23">
        <v>200</v>
      </c>
      <c r="E122" s="23">
        <v>200</v>
      </c>
      <c r="F122" s="23">
        <v>50</v>
      </c>
      <c r="G122" s="23">
        <v>50</v>
      </c>
      <c r="H122" s="20">
        <f t="shared" si="28"/>
        <v>100</v>
      </c>
      <c r="I122" s="23">
        <v>621.03</v>
      </c>
      <c r="J122" s="19">
        <f t="shared" si="16"/>
        <v>3.7365469157989671E-4</v>
      </c>
      <c r="K122" s="24">
        <f t="shared" si="32"/>
        <v>2.1776198173371554E-3</v>
      </c>
      <c r="L122" s="19" t="e">
        <f t="shared" si="17"/>
        <v>#DIV/0!</v>
      </c>
      <c r="M122" s="20">
        <f t="shared" si="18"/>
        <v>621.03</v>
      </c>
      <c r="N122" s="19">
        <f t="shared" si="19"/>
        <v>310.51499999999999</v>
      </c>
      <c r="O122" s="20">
        <f t="shared" si="20"/>
        <v>421.03</v>
      </c>
      <c r="P122" s="19">
        <f t="shared" si="21"/>
        <v>310.51499999999999</v>
      </c>
      <c r="Q122" s="20">
        <f t="shared" si="22"/>
        <v>421.03</v>
      </c>
      <c r="R122" s="19">
        <f t="shared" si="23"/>
        <v>621.03</v>
      </c>
      <c r="S122" s="20">
        <f t="shared" si="24"/>
        <v>521.03</v>
      </c>
    </row>
    <row r="123" spans="1:19" s="2" customFormat="1" ht="114.75" hidden="1" outlineLevel="7">
      <c r="A123" s="21" t="s">
        <v>151</v>
      </c>
      <c r="B123" s="32" t="s">
        <v>152</v>
      </c>
      <c r="C123" s="23"/>
      <c r="D123" s="23">
        <v>200</v>
      </c>
      <c r="E123" s="23">
        <v>200</v>
      </c>
      <c r="F123" s="23">
        <v>50</v>
      </c>
      <c r="G123" s="23">
        <v>50</v>
      </c>
      <c r="H123" s="20">
        <f t="shared" si="28"/>
        <v>100</v>
      </c>
      <c r="I123" s="23">
        <v>621.03</v>
      </c>
      <c r="J123" s="19">
        <f t="shared" si="16"/>
        <v>3.7365469157989671E-4</v>
      </c>
      <c r="K123" s="24">
        <f t="shared" si="32"/>
        <v>2.1776198173371554E-3</v>
      </c>
      <c r="L123" s="19" t="e">
        <f t="shared" si="17"/>
        <v>#DIV/0!</v>
      </c>
      <c r="M123" s="20">
        <f t="shared" si="18"/>
        <v>621.03</v>
      </c>
      <c r="N123" s="19">
        <f t="shared" si="19"/>
        <v>310.51499999999999</v>
      </c>
      <c r="O123" s="20">
        <f t="shared" si="20"/>
        <v>421.03</v>
      </c>
      <c r="P123" s="19">
        <f t="shared" si="21"/>
        <v>310.51499999999999</v>
      </c>
      <c r="Q123" s="20">
        <f t="shared" si="22"/>
        <v>421.03</v>
      </c>
      <c r="R123" s="19">
        <f t="shared" si="23"/>
        <v>621.03</v>
      </c>
      <c r="S123" s="20">
        <f t="shared" si="24"/>
        <v>521.03</v>
      </c>
    </row>
    <row r="124" spans="1:19" s="2" customFormat="1" ht="38.25" outlineLevel="1">
      <c r="A124" s="21" t="s">
        <v>153</v>
      </c>
      <c r="B124" s="22" t="s">
        <v>154</v>
      </c>
      <c r="C124" s="23">
        <f>C125+C129</f>
        <v>3270904.58</v>
      </c>
      <c r="D124" s="23">
        <f t="shared" ref="D124:I124" si="33">D125+D129</f>
        <v>5160700</v>
      </c>
      <c r="E124" s="23">
        <f t="shared" si="33"/>
        <v>5964890.2000000002</v>
      </c>
      <c r="F124" s="23">
        <f t="shared" si="33"/>
        <v>986950</v>
      </c>
      <c r="G124" s="23">
        <f t="shared" si="33"/>
        <v>1720497.57</v>
      </c>
      <c r="H124" s="23">
        <f t="shared" si="33"/>
        <v>2707447.5700000003</v>
      </c>
      <c r="I124" s="23">
        <f t="shared" si="33"/>
        <v>2096433.08</v>
      </c>
      <c r="J124" s="19">
        <f t="shared" si="16"/>
        <v>1.2613594446730318</v>
      </c>
      <c r="K124" s="24">
        <f t="shared" si="32"/>
        <v>7.3510687418146796</v>
      </c>
      <c r="L124" s="19">
        <f t="shared" si="17"/>
        <v>64.093373216041655</v>
      </c>
      <c r="M124" s="20">
        <f t="shared" si="18"/>
        <v>-1174471.5</v>
      </c>
      <c r="N124" s="19">
        <f t="shared" si="19"/>
        <v>40.623037184878022</v>
      </c>
      <c r="O124" s="20">
        <f t="shared" si="20"/>
        <v>-3064266.92</v>
      </c>
      <c r="P124" s="19">
        <f t="shared" si="21"/>
        <v>35.146214091250158</v>
      </c>
      <c r="Q124" s="20">
        <f t="shared" si="22"/>
        <v>-3868457.12</v>
      </c>
      <c r="R124" s="19">
        <f t="shared" si="23"/>
        <v>77.432084123424033</v>
      </c>
      <c r="S124" s="20">
        <f t="shared" si="24"/>
        <v>-611014.49000000022</v>
      </c>
    </row>
    <row r="125" spans="1:19" ht="19.5" customHeight="1" outlineLevel="2" collapsed="1">
      <c r="A125" s="25" t="s">
        <v>155</v>
      </c>
      <c r="B125" s="26" t="s">
        <v>156</v>
      </c>
      <c r="C125" s="27">
        <v>2774829.41</v>
      </c>
      <c r="D125" s="27">
        <v>4742100</v>
      </c>
      <c r="E125" s="27">
        <v>5546290.2000000002</v>
      </c>
      <c r="F125" s="27">
        <v>882300</v>
      </c>
      <c r="G125" s="27">
        <v>1615847.57</v>
      </c>
      <c r="H125" s="28">
        <f t="shared" si="28"/>
        <v>2498147.5700000003</v>
      </c>
      <c r="I125" s="27">
        <v>1973062.58</v>
      </c>
      <c r="J125" s="29">
        <f t="shared" si="16"/>
        <v>1.1871312010655448</v>
      </c>
      <c r="K125" s="30">
        <f t="shared" si="32"/>
        <v>6.9184744296642311</v>
      </c>
      <c r="L125" s="29">
        <f t="shared" si="17"/>
        <v>71.105725378627866</v>
      </c>
      <c r="M125" s="28">
        <f t="shared" si="18"/>
        <v>-801766.83000000007</v>
      </c>
      <c r="N125" s="29">
        <f t="shared" si="19"/>
        <v>41.607359186858147</v>
      </c>
      <c r="O125" s="28">
        <f t="shared" si="20"/>
        <v>-2769037.42</v>
      </c>
      <c r="P125" s="29">
        <f t="shared" si="21"/>
        <v>35.574456237432365</v>
      </c>
      <c r="Q125" s="28">
        <f t="shared" si="22"/>
        <v>-3573227.62</v>
      </c>
      <c r="R125" s="29">
        <f t="shared" si="23"/>
        <v>78.981025928744458</v>
      </c>
      <c r="S125" s="28">
        <f t="shared" si="24"/>
        <v>-525084.99000000022</v>
      </c>
    </row>
    <row r="126" spans="1:19" ht="25.5" hidden="1" outlineLevel="3">
      <c r="A126" s="25" t="s">
        <v>157</v>
      </c>
      <c r="B126" s="26" t="s">
        <v>158</v>
      </c>
      <c r="C126" s="27"/>
      <c r="D126" s="27">
        <v>4742100</v>
      </c>
      <c r="E126" s="27">
        <v>5546290.2000000002</v>
      </c>
      <c r="F126" s="27">
        <v>882300</v>
      </c>
      <c r="G126" s="27">
        <v>1615847.57</v>
      </c>
      <c r="H126" s="28">
        <f t="shared" si="28"/>
        <v>2498147.5700000003</v>
      </c>
      <c r="I126" s="27">
        <v>1973062.58</v>
      </c>
      <c r="J126" s="29">
        <f t="shared" si="16"/>
        <v>1.1871312010655448</v>
      </c>
      <c r="K126" s="30">
        <f t="shared" si="32"/>
        <v>6.9184744296642311</v>
      </c>
      <c r="L126" s="29" t="e">
        <f t="shared" si="17"/>
        <v>#DIV/0!</v>
      </c>
      <c r="M126" s="28">
        <f t="shared" si="18"/>
        <v>1973062.58</v>
      </c>
      <c r="N126" s="29">
        <f t="shared" si="19"/>
        <v>41.607359186858147</v>
      </c>
      <c r="O126" s="28">
        <f t="shared" si="20"/>
        <v>-2769037.42</v>
      </c>
      <c r="P126" s="29">
        <f t="shared" si="21"/>
        <v>35.574456237432365</v>
      </c>
      <c r="Q126" s="28">
        <f t="shared" si="22"/>
        <v>-3573227.62</v>
      </c>
      <c r="R126" s="29">
        <f t="shared" si="23"/>
        <v>78.981025928744458</v>
      </c>
      <c r="S126" s="28">
        <f t="shared" si="24"/>
        <v>-525084.99000000022</v>
      </c>
    </row>
    <row r="127" spans="1:19" ht="38.25" hidden="1" outlineLevel="4">
      <c r="A127" s="25" t="s">
        <v>159</v>
      </c>
      <c r="B127" s="26" t="s">
        <v>160</v>
      </c>
      <c r="C127" s="27"/>
      <c r="D127" s="27">
        <v>4742100</v>
      </c>
      <c r="E127" s="27">
        <v>5546290.2000000002</v>
      </c>
      <c r="F127" s="27">
        <v>882300</v>
      </c>
      <c r="G127" s="27">
        <v>1615847.57</v>
      </c>
      <c r="H127" s="28">
        <f t="shared" si="28"/>
        <v>2498147.5700000003</v>
      </c>
      <c r="I127" s="27">
        <v>1973062.58</v>
      </c>
      <c r="J127" s="29">
        <f t="shared" si="16"/>
        <v>1.1871312010655448</v>
      </c>
      <c r="K127" s="30">
        <f t="shared" si="32"/>
        <v>6.9184744296642311</v>
      </c>
      <c r="L127" s="29" t="e">
        <f t="shared" si="17"/>
        <v>#DIV/0!</v>
      </c>
      <c r="M127" s="28">
        <f t="shared" si="18"/>
        <v>1973062.58</v>
      </c>
      <c r="N127" s="29">
        <f t="shared" si="19"/>
        <v>41.607359186858147</v>
      </c>
      <c r="O127" s="28">
        <f t="shared" si="20"/>
        <v>-2769037.42</v>
      </c>
      <c r="P127" s="29">
        <f t="shared" si="21"/>
        <v>35.574456237432365</v>
      </c>
      <c r="Q127" s="28">
        <f t="shared" si="22"/>
        <v>-3573227.62</v>
      </c>
      <c r="R127" s="29">
        <f t="shared" si="23"/>
        <v>78.981025928744458</v>
      </c>
      <c r="S127" s="28">
        <f t="shared" si="24"/>
        <v>-525084.99000000022</v>
      </c>
    </row>
    <row r="128" spans="1:19" ht="38.25" hidden="1" outlineLevel="7">
      <c r="A128" s="25" t="s">
        <v>159</v>
      </c>
      <c r="B128" s="26" t="s">
        <v>160</v>
      </c>
      <c r="C128" s="27"/>
      <c r="D128" s="27">
        <v>4742100</v>
      </c>
      <c r="E128" s="27">
        <v>5546290.2000000002</v>
      </c>
      <c r="F128" s="27">
        <v>882300</v>
      </c>
      <c r="G128" s="27">
        <v>1615847.57</v>
      </c>
      <c r="H128" s="28">
        <f t="shared" si="28"/>
        <v>2498147.5700000003</v>
      </c>
      <c r="I128" s="27">
        <v>1973062.58</v>
      </c>
      <c r="J128" s="29">
        <f t="shared" si="16"/>
        <v>1.1871312010655448</v>
      </c>
      <c r="K128" s="30">
        <f t="shared" si="32"/>
        <v>6.9184744296642311</v>
      </c>
      <c r="L128" s="29" t="e">
        <f t="shared" si="17"/>
        <v>#DIV/0!</v>
      </c>
      <c r="M128" s="28">
        <f t="shared" si="18"/>
        <v>1973062.58</v>
      </c>
      <c r="N128" s="29">
        <f t="shared" si="19"/>
        <v>41.607359186858147</v>
      </c>
      <c r="O128" s="28">
        <f t="shared" si="20"/>
        <v>-2769037.42</v>
      </c>
      <c r="P128" s="29">
        <f t="shared" si="21"/>
        <v>35.574456237432365</v>
      </c>
      <c r="Q128" s="28">
        <f t="shared" si="22"/>
        <v>-3573227.62</v>
      </c>
      <c r="R128" s="29">
        <f t="shared" si="23"/>
        <v>78.981025928744458</v>
      </c>
      <c r="S128" s="28">
        <f t="shared" si="24"/>
        <v>-525084.99000000022</v>
      </c>
    </row>
    <row r="129" spans="1:19" ht="18.75" customHeight="1" outlineLevel="2">
      <c r="A129" s="25" t="s">
        <v>161</v>
      </c>
      <c r="B129" s="26" t="s">
        <v>162</v>
      </c>
      <c r="C129" s="27">
        <f>C130+C133</f>
        <v>496075.17</v>
      </c>
      <c r="D129" s="27">
        <f t="shared" ref="D129:I129" si="34">D130+D133</f>
        <v>418600</v>
      </c>
      <c r="E129" s="27">
        <f t="shared" si="34"/>
        <v>418600</v>
      </c>
      <c r="F129" s="27">
        <f t="shared" si="34"/>
        <v>104650</v>
      </c>
      <c r="G129" s="27">
        <f t="shared" si="34"/>
        <v>104650</v>
      </c>
      <c r="H129" s="27">
        <f t="shared" si="34"/>
        <v>209300</v>
      </c>
      <c r="I129" s="27">
        <f t="shared" si="34"/>
        <v>123370.5</v>
      </c>
      <c r="J129" s="29">
        <f t="shared" si="16"/>
        <v>7.4228243607486991E-2</v>
      </c>
      <c r="K129" s="30">
        <f t="shared" si="32"/>
        <v>0.43259431215044936</v>
      </c>
      <c r="L129" s="29">
        <f t="shared" si="17"/>
        <v>24.869315672461497</v>
      </c>
      <c r="M129" s="28">
        <f t="shared" si="18"/>
        <v>-372704.67</v>
      </c>
      <c r="N129" s="29">
        <f t="shared" si="19"/>
        <v>29.47216913521261</v>
      </c>
      <c r="O129" s="28">
        <f t="shared" si="20"/>
        <v>-295229.5</v>
      </c>
      <c r="P129" s="29">
        <f t="shared" si="21"/>
        <v>29.47216913521261</v>
      </c>
      <c r="Q129" s="28">
        <f t="shared" si="22"/>
        <v>-295229.5</v>
      </c>
      <c r="R129" s="29">
        <f t="shared" si="23"/>
        <v>58.94433827042522</v>
      </c>
      <c r="S129" s="28">
        <f t="shared" si="24"/>
        <v>-85929.5</v>
      </c>
    </row>
    <row r="130" spans="1:19" ht="38.25" outlineLevel="3" collapsed="1">
      <c r="A130" s="25" t="s">
        <v>163</v>
      </c>
      <c r="B130" s="26" t="s">
        <v>164</v>
      </c>
      <c r="C130" s="27">
        <v>252848.99</v>
      </c>
      <c r="D130" s="27">
        <v>418600</v>
      </c>
      <c r="E130" s="27">
        <v>418600</v>
      </c>
      <c r="F130" s="27">
        <v>104650</v>
      </c>
      <c r="G130" s="27">
        <v>104650</v>
      </c>
      <c r="H130" s="28">
        <f t="shared" si="28"/>
        <v>209300</v>
      </c>
      <c r="I130" s="27">
        <v>95652.84</v>
      </c>
      <c r="J130" s="29">
        <f t="shared" si="16"/>
        <v>5.7551378240892077E-2</v>
      </c>
      <c r="K130" s="30">
        <f t="shared" si="32"/>
        <v>0.33540331379897936</v>
      </c>
      <c r="L130" s="29">
        <f t="shared" si="17"/>
        <v>37.830026530855434</v>
      </c>
      <c r="M130" s="28">
        <f t="shared" si="18"/>
        <v>-157196.15</v>
      </c>
      <c r="N130" s="29">
        <f t="shared" si="19"/>
        <v>22.850654562828478</v>
      </c>
      <c r="O130" s="28">
        <f t="shared" si="20"/>
        <v>-322947.16000000003</v>
      </c>
      <c r="P130" s="29">
        <f t="shared" si="21"/>
        <v>22.850654562828478</v>
      </c>
      <c r="Q130" s="28">
        <f t="shared" si="22"/>
        <v>-322947.16000000003</v>
      </c>
      <c r="R130" s="29">
        <f t="shared" si="23"/>
        <v>45.701309125656955</v>
      </c>
      <c r="S130" s="28">
        <f t="shared" si="24"/>
        <v>-113647.16</v>
      </c>
    </row>
    <row r="131" spans="1:19" ht="51" hidden="1" outlineLevel="4">
      <c r="A131" s="25" t="s">
        <v>165</v>
      </c>
      <c r="B131" s="26" t="s">
        <v>166</v>
      </c>
      <c r="C131" s="27"/>
      <c r="D131" s="27">
        <v>418600</v>
      </c>
      <c r="E131" s="27">
        <v>418600</v>
      </c>
      <c r="F131" s="27">
        <v>104650</v>
      </c>
      <c r="G131" s="27">
        <v>104650</v>
      </c>
      <c r="H131" s="28">
        <f t="shared" si="28"/>
        <v>209300</v>
      </c>
      <c r="I131" s="27">
        <v>95652.84</v>
      </c>
      <c r="J131" s="29">
        <f t="shared" si="16"/>
        <v>5.7551378240892077E-2</v>
      </c>
      <c r="K131" s="30">
        <f t="shared" si="32"/>
        <v>0.33540331379897936</v>
      </c>
      <c r="L131" s="29" t="e">
        <f t="shared" si="17"/>
        <v>#DIV/0!</v>
      </c>
      <c r="M131" s="28">
        <f t="shared" si="18"/>
        <v>95652.84</v>
      </c>
      <c r="N131" s="29">
        <f t="shared" si="19"/>
        <v>22.850654562828478</v>
      </c>
      <c r="O131" s="28">
        <f t="shared" si="20"/>
        <v>-322947.16000000003</v>
      </c>
      <c r="P131" s="29">
        <f t="shared" si="21"/>
        <v>22.850654562828478</v>
      </c>
      <c r="Q131" s="28">
        <f t="shared" si="22"/>
        <v>-322947.16000000003</v>
      </c>
      <c r="R131" s="29">
        <f t="shared" si="23"/>
        <v>45.701309125656955</v>
      </c>
      <c r="S131" s="28">
        <f t="shared" si="24"/>
        <v>-113647.16</v>
      </c>
    </row>
    <row r="132" spans="1:19" ht="51" hidden="1" outlineLevel="7">
      <c r="A132" s="25" t="s">
        <v>165</v>
      </c>
      <c r="B132" s="26" t="s">
        <v>166</v>
      </c>
      <c r="C132" s="27"/>
      <c r="D132" s="27">
        <v>418600</v>
      </c>
      <c r="E132" s="27">
        <v>418600</v>
      </c>
      <c r="F132" s="27">
        <v>104650</v>
      </c>
      <c r="G132" s="27">
        <v>104650</v>
      </c>
      <c r="H132" s="28">
        <f t="shared" si="28"/>
        <v>209300</v>
      </c>
      <c r="I132" s="27">
        <v>95652.84</v>
      </c>
      <c r="J132" s="29">
        <f t="shared" si="16"/>
        <v>5.7551378240892077E-2</v>
      </c>
      <c r="K132" s="30">
        <f t="shared" si="32"/>
        <v>0.33540331379897936</v>
      </c>
      <c r="L132" s="29" t="e">
        <f t="shared" si="17"/>
        <v>#DIV/0!</v>
      </c>
      <c r="M132" s="28">
        <f t="shared" si="18"/>
        <v>95652.84</v>
      </c>
      <c r="N132" s="29">
        <f t="shared" si="19"/>
        <v>22.850654562828478</v>
      </c>
      <c r="O132" s="28">
        <f t="shared" si="20"/>
        <v>-322947.16000000003</v>
      </c>
      <c r="P132" s="29">
        <f t="shared" si="21"/>
        <v>22.850654562828478</v>
      </c>
      <c r="Q132" s="28">
        <f t="shared" si="22"/>
        <v>-322947.16000000003</v>
      </c>
      <c r="R132" s="29">
        <f t="shared" si="23"/>
        <v>45.701309125656955</v>
      </c>
      <c r="S132" s="28">
        <f t="shared" si="24"/>
        <v>-113647.16</v>
      </c>
    </row>
    <row r="133" spans="1:19" ht="25.5" outlineLevel="3" collapsed="1">
      <c r="A133" s="25" t="s">
        <v>167</v>
      </c>
      <c r="B133" s="26" t="s">
        <v>168</v>
      </c>
      <c r="C133" s="27">
        <v>243226.18</v>
      </c>
      <c r="D133" s="27">
        <v>0</v>
      </c>
      <c r="E133" s="27">
        <v>0</v>
      </c>
      <c r="F133" s="27">
        <v>0</v>
      </c>
      <c r="G133" s="27">
        <v>0</v>
      </c>
      <c r="H133" s="28">
        <f t="shared" si="28"/>
        <v>0</v>
      </c>
      <c r="I133" s="27">
        <v>27717.66</v>
      </c>
      <c r="J133" s="29">
        <f t="shared" si="16"/>
        <v>1.6676865366594913E-2</v>
      </c>
      <c r="K133" s="30">
        <f t="shared" si="32"/>
        <v>9.7190998351469951E-2</v>
      </c>
      <c r="L133" s="29">
        <f t="shared" si="17"/>
        <v>11.395837405331942</v>
      </c>
      <c r="M133" s="28">
        <f t="shared" si="18"/>
        <v>-215508.52</v>
      </c>
      <c r="N133" s="29">
        <v>0</v>
      </c>
      <c r="O133" s="28">
        <f t="shared" si="20"/>
        <v>27717.66</v>
      </c>
      <c r="P133" s="29">
        <v>0</v>
      </c>
      <c r="Q133" s="28">
        <f t="shared" si="22"/>
        <v>27717.66</v>
      </c>
      <c r="R133" s="29">
        <v>0</v>
      </c>
      <c r="S133" s="28">
        <f t="shared" si="24"/>
        <v>27717.66</v>
      </c>
    </row>
    <row r="134" spans="1:19" ht="25.5" hidden="1" outlineLevel="4">
      <c r="A134" s="25" t="s">
        <v>169</v>
      </c>
      <c r="B134" s="26" t="s">
        <v>170</v>
      </c>
      <c r="C134" s="27"/>
      <c r="D134" s="27">
        <v>0</v>
      </c>
      <c r="E134" s="27">
        <v>0</v>
      </c>
      <c r="F134" s="27">
        <v>0</v>
      </c>
      <c r="G134" s="27">
        <v>0</v>
      </c>
      <c r="H134" s="28">
        <f t="shared" si="28"/>
        <v>0</v>
      </c>
      <c r="I134" s="27">
        <v>27717.66</v>
      </c>
      <c r="J134" s="29">
        <f t="shared" si="16"/>
        <v>1.6676865366594913E-2</v>
      </c>
      <c r="K134" s="30">
        <f t="shared" si="32"/>
        <v>9.7190998351469951E-2</v>
      </c>
      <c r="L134" s="29" t="e">
        <f t="shared" si="17"/>
        <v>#DIV/0!</v>
      </c>
      <c r="M134" s="28">
        <f t="shared" si="18"/>
        <v>27717.66</v>
      </c>
      <c r="N134" s="29" t="e">
        <f t="shared" si="19"/>
        <v>#DIV/0!</v>
      </c>
      <c r="O134" s="28">
        <f t="shared" si="20"/>
        <v>27717.66</v>
      </c>
      <c r="P134" s="29" t="e">
        <f t="shared" si="21"/>
        <v>#DIV/0!</v>
      </c>
      <c r="Q134" s="28">
        <f t="shared" si="22"/>
        <v>27717.66</v>
      </c>
      <c r="R134" s="29" t="e">
        <f t="shared" si="23"/>
        <v>#DIV/0!</v>
      </c>
      <c r="S134" s="28">
        <f t="shared" si="24"/>
        <v>27717.66</v>
      </c>
    </row>
    <row r="135" spans="1:19" ht="25.5" hidden="1" outlineLevel="7">
      <c r="A135" s="25" t="s">
        <v>169</v>
      </c>
      <c r="B135" s="26" t="s">
        <v>170</v>
      </c>
      <c r="C135" s="27"/>
      <c r="D135" s="27">
        <v>0</v>
      </c>
      <c r="E135" s="27">
        <v>0</v>
      </c>
      <c r="F135" s="27">
        <v>0</v>
      </c>
      <c r="G135" s="27">
        <v>0</v>
      </c>
      <c r="H135" s="28">
        <f t="shared" si="28"/>
        <v>0</v>
      </c>
      <c r="I135" s="27">
        <v>27717.66</v>
      </c>
      <c r="J135" s="29">
        <f t="shared" ref="J135:J198" si="35">I135/I$6*100</f>
        <v>1.6676865366594913E-2</v>
      </c>
      <c r="K135" s="30">
        <f t="shared" si="32"/>
        <v>9.7190998351469951E-2</v>
      </c>
      <c r="L135" s="29" t="e">
        <f t="shared" ref="L135:L198" si="36">I135/C135*100</f>
        <v>#DIV/0!</v>
      </c>
      <c r="M135" s="28">
        <f t="shared" ref="M135:M198" si="37">I135-C135</f>
        <v>27717.66</v>
      </c>
      <c r="N135" s="29" t="e">
        <f t="shared" ref="N135:N198" si="38">I135/D135*100</f>
        <v>#DIV/0!</v>
      </c>
      <c r="O135" s="28">
        <f t="shared" ref="O135:O198" si="39">I135-D135</f>
        <v>27717.66</v>
      </c>
      <c r="P135" s="29" t="e">
        <f t="shared" ref="P135:P198" si="40">I135/E135*100</f>
        <v>#DIV/0!</v>
      </c>
      <c r="Q135" s="28">
        <f t="shared" ref="Q135:Q198" si="41">I135-E135</f>
        <v>27717.66</v>
      </c>
      <c r="R135" s="29" t="e">
        <f t="shared" ref="R135:R198" si="42">I135/H135*100</f>
        <v>#DIV/0!</v>
      </c>
      <c r="S135" s="28">
        <f t="shared" ref="S135:S198" si="43">I135-H135</f>
        <v>27717.66</v>
      </c>
    </row>
    <row r="136" spans="1:19" s="2" customFormat="1" ht="38.25" outlineLevel="1">
      <c r="A136" s="21" t="s">
        <v>171</v>
      </c>
      <c r="B136" s="22" t="s">
        <v>172</v>
      </c>
      <c r="C136" s="23">
        <f>C137+C141</f>
        <v>2196554.6500000004</v>
      </c>
      <c r="D136" s="23">
        <f t="shared" ref="D136:I136" si="44">D137+D141</f>
        <v>595400</v>
      </c>
      <c r="E136" s="23">
        <f t="shared" si="44"/>
        <v>926900</v>
      </c>
      <c r="F136" s="23">
        <f t="shared" si="44"/>
        <v>0</v>
      </c>
      <c r="G136" s="23">
        <f t="shared" si="44"/>
        <v>606600</v>
      </c>
      <c r="H136" s="23">
        <f t="shared" si="44"/>
        <v>606600</v>
      </c>
      <c r="I136" s="23">
        <f t="shared" si="44"/>
        <v>721214.58</v>
      </c>
      <c r="J136" s="19">
        <f t="shared" si="35"/>
        <v>0.4339326786996196</v>
      </c>
      <c r="K136" s="24">
        <f t="shared" ref="K136:K192" si="45">I136/I$7*100</f>
        <v>2.5289135178018665</v>
      </c>
      <c r="L136" s="19">
        <f t="shared" si="36"/>
        <v>32.833901036789584</v>
      </c>
      <c r="M136" s="20">
        <f t="shared" si="37"/>
        <v>-1475340.0700000003</v>
      </c>
      <c r="N136" s="19">
        <f t="shared" si="38"/>
        <v>121.13110178031575</v>
      </c>
      <c r="O136" s="20">
        <f t="shared" si="39"/>
        <v>125814.57999999996</v>
      </c>
      <c r="P136" s="19">
        <f t="shared" si="40"/>
        <v>77.80931923616356</v>
      </c>
      <c r="Q136" s="20">
        <f t="shared" si="41"/>
        <v>-205685.42000000004</v>
      </c>
      <c r="R136" s="19">
        <f t="shared" si="42"/>
        <v>118.89458951533133</v>
      </c>
      <c r="S136" s="20">
        <f t="shared" si="43"/>
        <v>114614.57999999996</v>
      </c>
    </row>
    <row r="137" spans="1:19" ht="93.75" customHeight="1" outlineLevel="2" collapsed="1">
      <c r="A137" s="25" t="s">
        <v>173</v>
      </c>
      <c r="B137" s="31" t="s">
        <v>174</v>
      </c>
      <c r="C137" s="27">
        <v>2105187.9900000002</v>
      </c>
      <c r="D137" s="27">
        <v>400000</v>
      </c>
      <c r="E137" s="27">
        <v>400000</v>
      </c>
      <c r="F137" s="27">
        <v>0</v>
      </c>
      <c r="G137" s="27">
        <v>100000</v>
      </c>
      <c r="H137" s="28">
        <f t="shared" ref="H137:H200" si="46">F137+G137</f>
        <v>100000</v>
      </c>
      <c r="I137" s="27">
        <v>224402.13</v>
      </c>
      <c r="J137" s="29">
        <f t="shared" si="35"/>
        <v>0.13501587471623253</v>
      </c>
      <c r="K137" s="30">
        <f t="shared" si="45"/>
        <v>0.78685816360025873</v>
      </c>
      <c r="L137" s="29">
        <f t="shared" si="36"/>
        <v>10.659481769131695</v>
      </c>
      <c r="M137" s="28">
        <f t="shared" si="37"/>
        <v>-1880785.8600000003</v>
      </c>
      <c r="N137" s="29">
        <f t="shared" si="38"/>
        <v>56.1005325</v>
      </c>
      <c r="O137" s="28">
        <f t="shared" si="39"/>
        <v>-175597.87</v>
      </c>
      <c r="P137" s="29">
        <f t="shared" si="40"/>
        <v>56.1005325</v>
      </c>
      <c r="Q137" s="28">
        <f t="shared" si="41"/>
        <v>-175597.87</v>
      </c>
      <c r="R137" s="29">
        <f t="shared" si="42"/>
        <v>224.40213</v>
      </c>
      <c r="S137" s="28">
        <f t="shared" si="43"/>
        <v>124402.13</v>
      </c>
    </row>
    <row r="138" spans="1:19" ht="114.75" hidden="1" outlineLevel="3">
      <c r="A138" s="25" t="s">
        <v>175</v>
      </c>
      <c r="B138" s="31" t="s">
        <v>176</v>
      </c>
      <c r="C138" s="27"/>
      <c r="D138" s="27">
        <v>400000</v>
      </c>
      <c r="E138" s="27">
        <v>400000</v>
      </c>
      <c r="F138" s="27">
        <v>0</v>
      </c>
      <c r="G138" s="27">
        <v>100000</v>
      </c>
      <c r="H138" s="28">
        <f t="shared" si="46"/>
        <v>100000</v>
      </c>
      <c r="I138" s="27">
        <v>224402.13</v>
      </c>
      <c r="J138" s="29">
        <f t="shared" si="35"/>
        <v>0.13501587471623253</v>
      </c>
      <c r="K138" s="30">
        <f t="shared" si="45"/>
        <v>0.78685816360025873</v>
      </c>
      <c r="L138" s="29" t="e">
        <f t="shared" si="36"/>
        <v>#DIV/0!</v>
      </c>
      <c r="M138" s="28">
        <f t="shared" si="37"/>
        <v>224402.13</v>
      </c>
      <c r="N138" s="29">
        <f t="shared" si="38"/>
        <v>56.1005325</v>
      </c>
      <c r="O138" s="28">
        <f t="shared" si="39"/>
        <v>-175597.87</v>
      </c>
      <c r="P138" s="29">
        <f t="shared" si="40"/>
        <v>56.1005325</v>
      </c>
      <c r="Q138" s="28">
        <f t="shared" si="41"/>
        <v>-175597.87</v>
      </c>
      <c r="R138" s="29">
        <f t="shared" si="42"/>
        <v>224.40213</v>
      </c>
      <c r="S138" s="28">
        <f t="shared" si="43"/>
        <v>124402.13</v>
      </c>
    </row>
    <row r="139" spans="1:19" ht="114.75" hidden="1" outlineLevel="4">
      <c r="A139" s="25" t="s">
        <v>177</v>
      </c>
      <c r="B139" s="31" t="s">
        <v>178</v>
      </c>
      <c r="C139" s="27"/>
      <c r="D139" s="27">
        <v>400000</v>
      </c>
      <c r="E139" s="27">
        <v>400000</v>
      </c>
      <c r="F139" s="27">
        <v>0</v>
      </c>
      <c r="G139" s="27">
        <v>100000</v>
      </c>
      <c r="H139" s="28">
        <f t="shared" si="46"/>
        <v>100000</v>
      </c>
      <c r="I139" s="27">
        <v>224402.13</v>
      </c>
      <c r="J139" s="29">
        <f t="shared" si="35"/>
        <v>0.13501587471623253</v>
      </c>
      <c r="K139" s="30">
        <f t="shared" si="45"/>
        <v>0.78685816360025873</v>
      </c>
      <c r="L139" s="29" t="e">
        <f t="shared" si="36"/>
        <v>#DIV/0!</v>
      </c>
      <c r="M139" s="28">
        <f t="shared" si="37"/>
        <v>224402.13</v>
      </c>
      <c r="N139" s="29">
        <f t="shared" si="38"/>
        <v>56.1005325</v>
      </c>
      <c r="O139" s="28">
        <f t="shared" si="39"/>
        <v>-175597.87</v>
      </c>
      <c r="P139" s="29">
        <f t="shared" si="40"/>
        <v>56.1005325</v>
      </c>
      <c r="Q139" s="28">
        <f t="shared" si="41"/>
        <v>-175597.87</v>
      </c>
      <c r="R139" s="29">
        <f t="shared" si="42"/>
        <v>224.40213</v>
      </c>
      <c r="S139" s="28">
        <f t="shared" si="43"/>
        <v>124402.13</v>
      </c>
    </row>
    <row r="140" spans="1:19" ht="114.75" hidden="1" outlineLevel="7">
      <c r="A140" s="25" t="s">
        <v>177</v>
      </c>
      <c r="B140" s="31" t="s">
        <v>178</v>
      </c>
      <c r="C140" s="27"/>
      <c r="D140" s="27">
        <v>400000</v>
      </c>
      <c r="E140" s="27">
        <v>400000</v>
      </c>
      <c r="F140" s="27">
        <v>0</v>
      </c>
      <c r="G140" s="27">
        <v>100000</v>
      </c>
      <c r="H140" s="28">
        <f t="shared" si="46"/>
        <v>100000</v>
      </c>
      <c r="I140" s="27">
        <v>224402.13</v>
      </c>
      <c r="J140" s="29">
        <f t="shared" si="35"/>
        <v>0.13501587471623253</v>
      </c>
      <c r="K140" s="30">
        <f t="shared" si="45"/>
        <v>0.78685816360025873</v>
      </c>
      <c r="L140" s="29" t="e">
        <f t="shared" si="36"/>
        <v>#DIV/0!</v>
      </c>
      <c r="M140" s="28">
        <f t="shared" si="37"/>
        <v>224402.13</v>
      </c>
      <c r="N140" s="29">
        <f t="shared" si="38"/>
        <v>56.1005325</v>
      </c>
      <c r="O140" s="28">
        <f t="shared" si="39"/>
        <v>-175597.87</v>
      </c>
      <c r="P140" s="29">
        <f t="shared" si="40"/>
        <v>56.1005325</v>
      </c>
      <c r="Q140" s="28">
        <f t="shared" si="41"/>
        <v>-175597.87</v>
      </c>
      <c r="R140" s="29">
        <f t="shared" si="42"/>
        <v>224.40213</v>
      </c>
      <c r="S140" s="28">
        <f t="shared" si="43"/>
        <v>124402.13</v>
      </c>
    </row>
    <row r="141" spans="1:19" ht="38.25" outlineLevel="2">
      <c r="A141" s="25" t="s">
        <v>179</v>
      </c>
      <c r="B141" s="26" t="s">
        <v>180</v>
      </c>
      <c r="C141" s="27">
        <f>C142+C145</f>
        <v>91366.66</v>
      </c>
      <c r="D141" s="27">
        <f t="shared" ref="D141:I141" si="47">D142+D145</f>
        <v>195400</v>
      </c>
      <c r="E141" s="27">
        <f t="shared" si="47"/>
        <v>526900</v>
      </c>
      <c r="F141" s="27">
        <f t="shared" si="47"/>
        <v>0</v>
      </c>
      <c r="G141" s="27">
        <f t="shared" si="47"/>
        <v>506600</v>
      </c>
      <c r="H141" s="27">
        <f t="shared" si="47"/>
        <v>506600</v>
      </c>
      <c r="I141" s="27">
        <f t="shared" si="47"/>
        <v>496812.44999999995</v>
      </c>
      <c r="J141" s="29">
        <f t="shared" si="35"/>
        <v>0.29891680398338699</v>
      </c>
      <c r="K141" s="30">
        <f t="shared" si="45"/>
        <v>1.742055354201608</v>
      </c>
      <c r="L141" s="29">
        <f t="shared" si="36"/>
        <v>543.7568255203812</v>
      </c>
      <c r="M141" s="28">
        <f t="shared" si="37"/>
        <v>405445.78999999992</v>
      </c>
      <c r="N141" s="29">
        <f t="shared" si="38"/>
        <v>254.25406857727734</v>
      </c>
      <c r="O141" s="28">
        <f t="shared" si="39"/>
        <v>301412.44999999995</v>
      </c>
      <c r="P141" s="29">
        <f t="shared" si="40"/>
        <v>94.289703928639199</v>
      </c>
      <c r="Q141" s="28">
        <f t="shared" si="41"/>
        <v>-30087.550000000047</v>
      </c>
      <c r="R141" s="29">
        <f t="shared" si="42"/>
        <v>98.06799249901303</v>
      </c>
      <c r="S141" s="28">
        <f t="shared" si="43"/>
        <v>-9787.5500000000466</v>
      </c>
    </row>
    <row r="142" spans="1:19" ht="38.25" outlineLevel="3" collapsed="1">
      <c r="A142" s="25" t="s">
        <v>181</v>
      </c>
      <c r="B142" s="26" t="s">
        <v>182</v>
      </c>
      <c r="C142" s="27">
        <v>91366.66</v>
      </c>
      <c r="D142" s="27">
        <v>12700</v>
      </c>
      <c r="E142" s="27">
        <v>344200</v>
      </c>
      <c r="F142" s="27">
        <v>0</v>
      </c>
      <c r="G142" s="27">
        <v>336600</v>
      </c>
      <c r="H142" s="28">
        <f t="shared" si="46"/>
        <v>336600</v>
      </c>
      <c r="I142" s="27">
        <v>356339.41</v>
      </c>
      <c r="J142" s="29">
        <f t="shared" si="35"/>
        <v>0.21439848693511157</v>
      </c>
      <c r="K142" s="30">
        <f t="shared" si="45"/>
        <v>1.2494915880299338</v>
      </c>
      <c r="L142" s="29">
        <f t="shared" si="36"/>
        <v>390.01032761841128</v>
      </c>
      <c r="M142" s="28">
        <f t="shared" si="37"/>
        <v>264972.75</v>
      </c>
      <c r="N142" s="29">
        <f t="shared" si="38"/>
        <v>2805.8221259842517</v>
      </c>
      <c r="O142" s="28">
        <f t="shared" si="39"/>
        <v>343639.41</v>
      </c>
      <c r="P142" s="29">
        <f t="shared" si="40"/>
        <v>103.52684776292853</v>
      </c>
      <c r="Q142" s="28">
        <f t="shared" si="41"/>
        <v>12139.409999999974</v>
      </c>
      <c r="R142" s="29">
        <f t="shared" si="42"/>
        <v>105.8643523469994</v>
      </c>
      <c r="S142" s="28">
        <f t="shared" si="43"/>
        <v>19739.409999999974</v>
      </c>
    </row>
    <row r="143" spans="1:19" ht="76.5" hidden="1" outlineLevel="4">
      <c r="A143" s="25" t="s">
        <v>183</v>
      </c>
      <c r="B143" s="26" t="s">
        <v>184</v>
      </c>
      <c r="C143" s="27"/>
      <c r="D143" s="27">
        <v>12700</v>
      </c>
      <c r="E143" s="27">
        <v>344200</v>
      </c>
      <c r="F143" s="27">
        <v>0</v>
      </c>
      <c r="G143" s="27">
        <v>336600</v>
      </c>
      <c r="H143" s="28">
        <f t="shared" si="46"/>
        <v>336600</v>
      </c>
      <c r="I143" s="27">
        <v>356339.41</v>
      </c>
      <c r="J143" s="29">
        <f t="shared" si="35"/>
        <v>0.21439848693511157</v>
      </c>
      <c r="K143" s="30">
        <f t="shared" si="45"/>
        <v>1.2494915880299338</v>
      </c>
      <c r="L143" s="29" t="e">
        <f t="shared" si="36"/>
        <v>#DIV/0!</v>
      </c>
      <c r="M143" s="28">
        <f t="shared" si="37"/>
        <v>356339.41</v>
      </c>
      <c r="N143" s="29">
        <f t="shared" si="38"/>
        <v>2805.8221259842517</v>
      </c>
      <c r="O143" s="28">
        <f t="shared" si="39"/>
        <v>343639.41</v>
      </c>
      <c r="P143" s="29">
        <f t="shared" si="40"/>
        <v>103.52684776292853</v>
      </c>
      <c r="Q143" s="28">
        <f t="shared" si="41"/>
        <v>12139.409999999974</v>
      </c>
      <c r="R143" s="29">
        <f t="shared" si="42"/>
        <v>105.8643523469994</v>
      </c>
      <c r="S143" s="28">
        <f t="shared" si="43"/>
        <v>19739.409999999974</v>
      </c>
    </row>
    <row r="144" spans="1:19" ht="76.5" hidden="1" outlineLevel="7">
      <c r="A144" s="25" t="s">
        <v>183</v>
      </c>
      <c r="B144" s="26" t="s">
        <v>184</v>
      </c>
      <c r="C144" s="27"/>
      <c r="D144" s="27">
        <v>12700</v>
      </c>
      <c r="E144" s="27">
        <v>344200</v>
      </c>
      <c r="F144" s="27">
        <v>0</v>
      </c>
      <c r="G144" s="27">
        <v>336600</v>
      </c>
      <c r="H144" s="28">
        <f t="shared" si="46"/>
        <v>336600</v>
      </c>
      <c r="I144" s="27">
        <v>356339.41</v>
      </c>
      <c r="J144" s="29">
        <f t="shared" si="35"/>
        <v>0.21439848693511157</v>
      </c>
      <c r="K144" s="30">
        <f t="shared" si="45"/>
        <v>1.2494915880299338</v>
      </c>
      <c r="L144" s="29" t="e">
        <f t="shared" si="36"/>
        <v>#DIV/0!</v>
      </c>
      <c r="M144" s="28">
        <f t="shared" si="37"/>
        <v>356339.41</v>
      </c>
      <c r="N144" s="29">
        <f t="shared" si="38"/>
        <v>2805.8221259842517</v>
      </c>
      <c r="O144" s="28">
        <f t="shared" si="39"/>
        <v>343639.41</v>
      </c>
      <c r="P144" s="29">
        <f t="shared" si="40"/>
        <v>103.52684776292853</v>
      </c>
      <c r="Q144" s="28">
        <f t="shared" si="41"/>
        <v>12139.409999999974</v>
      </c>
      <c r="R144" s="29">
        <f t="shared" si="42"/>
        <v>105.8643523469994</v>
      </c>
      <c r="S144" s="28">
        <f t="shared" si="43"/>
        <v>19739.409999999974</v>
      </c>
    </row>
    <row r="145" spans="1:19" ht="63.75" outlineLevel="3" collapsed="1">
      <c r="A145" s="25" t="s">
        <v>185</v>
      </c>
      <c r="B145" s="26" t="s">
        <v>186</v>
      </c>
      <c r="C145" s="27">
        <v>0</v>
      </c>
      <c r="D145" s="27">
        <v>182700</v>
      </c>
      <c r="E145" s="27">
        <v>182700</v>
      </c>
      <c r="F145" s="27">
        <v>0</v>
      </c>
      <c r="G145" s="27">
        <v>170000</v>
      </c>
      <c r="H145" s="28">
        <f t="shared" si="46"/>
        <v>170000</v>
      </c>
      <c r="I145" s="27">
        <v>140473.04</v>
      </c>
      <c r="J145" s="29">
        <f t="shared" si="35"/>
        <v>8.4518317048275449E-2</v>
      </c>
      <c r="K145" s="30">
        <f t="shared" si="45"/>
        <v>0.49256376617167447</v>
      </c>
      <c r="L145" s="29">
        <v>0</v>
      </c>
      <c r="M145" s="28">
        <f t="shared" si="37"/>
        <v>140473.04</v>
      </c>
      <c r="N145" s="29">
        <f t="shared" si="38"/>
        <v>76.887268746579096</v>
      </c>
      <c r="O145" s="28">
        <f t="shared" si="39"/>
        <v>-42226.959999999992</v>
      </c>
      <c r="P145" s="29">
        <f t="shared" si="40"/>
        <v>76.887268746579096</v>
      </c>
      <c r="Q145" s="28">
        <f t="shared" si="41"/>
        <v>-42226.959999999992</v>
      </c>
      <c r="R145" s="29">
        <f t="shared" si="42"/>
        <v>82.631200000000007</v>
      </c>
      <c r="S145" s="28">
        <f t="shared" si="43"/>
        <v>-29526.959999999992</v>
      </c>
    </row>
    <row r="146" spans="1:19" ht="63.75" hidden="1" outlineLevel="4">
      <c r="A146" s="25" t="s">
        <v>187</v>
      </c>
      <c r="B146" s="26" t="s">
        <v>188</v>
      </c>
      <c r="C146" s="27"/>
      <c r="D146" s="27">
        <v>182700</v>
      </c>
      <c r="E146" s="27">
        <v>182700</v>
      </c>
      <c r="F146" s="27">
        <v>0</v>
      </c>
      <c r="G146" s="27">
        <v>170000</v>
      </c>
      <c r="H146" s="28">
        <f t="shared" si="46"/>
        <v>170000</v>
      </c>
      <c r="I146" s="27">
        <v>140473.04</v>
      </c>
      <c r="J146" s="29">
        <f t="shared" si="35"/>
        <v>8.4518317048275449E-2</v>
      </c>
      <c r="K146" s="30">
        <f t="shared" si="45"/>
        <v>0.49256376617167447</v>
      </c>
      <c r="L146" s="29" t="e">
        <f t="shared" si="36"/>
        <v>#DIV/0!</v>
      </c>
      <c r="M146" s="28">
        <f t="shared" si="37"/>
        <v>140473.04</v>
      </c>
      <c r="N146" s="29">
        <f t="shared" si="38"/>
        <v>76.887268746579096</v>
      </c>
      <c r="O146" s="28">
        <f t="shared" si="39"/>
        <v>-42226.959999999992</v>
      </c>
      <c r="P146" s="29">
        <f t="shared" si="40"/>
        <v>76.887268746579096</v>
      </c>
      <c r="Q146" s="28">
        <f t="shared" si="41"/>
        <v>-42226.959999999992</v>
      </c>
      <c r="R146" s="29">
        <f t="shared" si="42"/>
        <v>82.631200000000007</v>
      </c>
      <c r="S146" s="28">
        <f t="shared" si="43"/>
        <v>-29526.959999999992</v>
      </c>
    </row>
    <row r="147" spans="1:19" ht="63.75" hidden="1" outlineLevel="7">
      <c r="A147" s="25" t="s">
        <v>187</v>
      </c>
      <c r="B147" s="26" t="s">
        <v>188</v>
      </c>
      <c r="C147" s="27"/>
      <c r="D147" s="27">
        <v>182700</v>
      </c>
      <c r="E147" s="27">
        <v>182700</v>
      </c>
      <c r="F147" s="27">
        <v>0</v>
      </c>
      <c r="G147" s="27">
        <v>170000</v>
      </c>
      <c r="H147" s="28">
        <f t="shared" si="46"/>
        <v>170000</v>
      </c>
      <c r="I147" s="27">
        <v>140473.04</v>
      </c>
      <c r="J147" s="29">
        <f t="shared" si="35"/>
        <v>8.4518317048275449E-2</v>
      </c>
      <c r="K147" s="30">
        <f t="shared" si="45"/>
        <v>0.49256376617167447</v>
      </c>
      <c r="L147" s="29" t="e">
        <f t="shared" si="36"/>
        <v>#DIV/0!</v>
      </c>
      <c r="M147" s="28">
        <f t="shared" si="37"/>
        <v>140473.04</v>
      </c>
      <c r="N147" s="29">
        <f t="shared" si="38"/>
        <v>76.887268746579096</v>
      </c>
      <c r="O147" s="28">
        <f t="shared" si="39"/>
        <v>-42226.959999999992</v>
      </c>
      <c r="P147" s="29">
        <f t="shared" si="40"/>
        <v>76.887268746579096</v>
      </c>
      <c r="Q147" s="28">
        <f t="shared" si="41"/>
        <v>-42226.959999999992</v>
      </c>
      <c r="R147" s="29">
        <f t="shared" si="42"/>
        <v>82.631200000000007</v>
      </c>
      <c r="S147" s="28">
        <f t="shared" si="43"/>
        <v>-29526.959999999992</v>
      </c>
    </row>
    <row r="148" spans="1:19" s="2" customFormat="1" ht="25.5" outlineLevel="1">
      <c r="A148" s="21" t="s">
        <v>189</v>
      </c>
      <c r="B148" s="22" t="s">
        <v>190</v>
      </c>
      <c r="C148" s="23">
        <f>C149+C156+C160+C164+C167+C171+C174+C177+C182</f>
        <v>714701.87000000011</v>
      </c>
      <c r="D148" s="23">
        <f t="shared" ref="D148:I148" si="48">D149+D156+D160+D164+D167+D171+D174+D177+D182</f>
        <v>608000</v>
      </c>
      <c r="E148" s="23">
        <f t="shared" si="48"/>
        <v>1010580</v>
      </c>
      <c r="F148" s="23">
        <f t="shared" si="48"/>
        <v>315700</v>
      </c>
      <c r="G148" s="23">
        <f t="shared" si="48"/>
        <v>390880</v>
      </c>
      <c r="H148" s="23">
        <f t="shared" si="48"/>
        <v>706580</v>
      </c>
      <c r="I148" s="23">
        <f t="shared" si="48"/>
        <v>774787.29</v>
      </c>
      <c r="J148" s="19">
        <f t="shared" si="35"/>
        <v>0.46616573415933849</v>
      </c>
      <c r="K148" s="24">
        <f t="shared" si="45"/>
        <v>2.7167643381558859</v>
      </c>
      <c r="L148" s="19">
        <f t="shared" si="36"/>
        <v>108.40706069511192</v>
      </c>
      <c r="M148" s="20">
        <f t="shared" si="37"/>
        <v>60085.419999999925</v>
      </c>
      <c r="N148" s="19">
        <f t="shared" si="38"/>
        <v>127.43212006578948</v>
      </c>
      <c r="O148" s="20">
        <f t="shared" si="39"/>
        <v>166787.29000000004</v>
      </c>
      <c r="P148" s="19">
        <f t="shared" si="40"/>
        <v>76.667585940746903</v>
      </c>
      <c r="Q148" s="20">
        <f t="shared" si="41"/>
        <v>-235792.70999999996</v>
      </c>
      <c r="R148" s="19">
        <f t="shared" si="42"/>
        <v>109.6531588779756</v>
      </c>
      <c r="S148" s="20">
        <f t="shared" si="43"/>
        <v>68207.290000000037</v>
      </c>
    </row>
    <row r="149" spans="1:19" ht="38.25" outlineLevel="2" collapsed="1">
      <c r="A149" s="25" t="s">
        <v>191</v>
      </c>
      <c r="B149" s="26" t="s">
        <v>192</v>
      </c>
      <c r="C149" s="27">
        <v>2800</v>
      </c>
      <c r="D149" s="27">
        <v>0</v>
      </c>
      <c r="E149" s="27">
        <v>0</v>
      </c>
      <c r="F149" s="27">
        <v>0</v>
      </c>
      <c r="G149" s="27">
        <v>0</v>
      </c>
      <c r="H149" s="28">
        <f t="shared" si="46"/>
        <v>0</v>
      </c>
      <c r="I149" s="27">
        <v>2250</v>
      </c>
      <c r="J149" s="29">
        <f t="shared" si="35"/>
        <v>1.3537559474659318E-3</v>
      </c>
      <c r="K149" s="30">
        <f t="shared" si="45"/>
        <v>7.8895457369347697E-3</v>
      </c>
      <c r="L149" s="29">
        <f t="shared" si="36"/>
        <v>80.357142857142861</v>
      </c>
      <c r="M149" s="28">
        <f t="shared" si="37"/>
        <v>-550</v>
      </c>
      <c r="N149" s="29">
        <v>0</v>
      </c>
      <c r="O149" s="28">
        <f t="shared" si="39"/>
        <v>2250</v>
      </c>
      <c r="P149" s="29">
        <v>0</v>
      </c>
      <c r="Q149" s="28">
        <f t="shared" si="41"/>
        <v>2250</v>
      </c>
      <c r="R149" s="29">
        <v>0</v>
      </c>
      <c r="S149" s="28">
        <f t="shared" si="43"/>
        <v>2250</v>
      </c>
    </row>
    <row r="150" spans="1:19" ht="89.25" hidden="1" outlineLevel="3">
      <c r="A150" s="25" t="s">
        <v>193</v>
      </c>
      <c r="B150" s="31" t="s">
        <v>194</v>
      </c>
      <c r="C150" s="27"/>
      <c r="D150" s="27">
        <v>0</v>
      </c>
      <c r="E150" s="27">
        <v>0</v>
      </c>
      <c r="F150" s="27">
        <v>0</v>
      </c>
      <c r="G150" s="27">
        <v>0</v>
      </c>
      <c r="H150" s="28">
        <f t="shared" si="46"/>
        <v>0</v>
      </c>
      <c r="I150" s="27">
        <v>1050</v>
      </c>
      <c r="J150" s="29">
        <f t="shared" si="35"/>
        <v>6.3175277548410149E-4</v>
      </c>
      <c r="K150" s="30">
        <f t="shared" si="45"/>
        <v>3.6817880105695592E-3</v>
      </c>
      <c r="L150" s="29" t="e">
        <f t="shared" si="36"/>
        <v>#DIV/0!</v>
      </c>
      <c r="M150" s="28">
        <f t="shared" si="37"/>
        <v>1050</v>
      </c>
      <c r="N150" s="29" t="e">
        <f t="shared" si="38"/>
        <v>#DIV/0!</v>
      </c>
      <c r="O150" s="28">
        <f t="shared" si="39"/>
        <v>1050</v>
      </c>
      <c r="P150" s="29" t="e">
        <f t="shared" si="40"/>
        <v>#DIV/0!</v>
      </c>
      <c r="Q150" s="28">
        <f t="shared" si="41"/>
        <v>1050</v>
      </c>
      <c r="R150" s="29" t="e">
        <f t="shared" si="42"/>
        <v>#DIV/0!</v>
      </c>
      <c r="S150" s="28">
        <f t="shared" si="43"/>
        <v>1050</v>
      </c>
    </row>
    <row r="151" spans="1:19" ht="89.25" hidden="1" outlineLevel="4">
      <c r="A151" s="25" t="s">
        <v>195</v>
      </c>
      <c r="B151" s="31" t="s">
        <v>196</v>
      </c>
      <c r="C151" s="27"/>
      <c r="D151" s="27">
        <v>0</v>
      </c>
      <c r="E151" s="27">
        <v>0</v>
      </c>
      <c r="F151" s="27">
        <v>0</v>
      </c>
      <c r="G151" s="27">
        <v>0</v>
      </c>
      <c r="H151" s="28">
        <f t="shared" si="46"/>
        <v>0</v>
      </c>
      <c r="I151" s="27">
        <v>1050</v>
      </c>
      <c r="J151" s="29">
        <f t="shared" si="35"/>
        <v>6.3175277548410149E-4</v>
      </c>
      <c r="K151" s="30">
        <f t="shared" si="45"/>
        <v>3.6817880105695592E-3</v>
      </c>
      <c r="L151" s="29" t="e">
        <f t="shared" si="36"/>
        <v>#DIV/0!</v>
      </c>
      <c r="M151" s="28">
        <f t="shared" si="37"/>
        <v>1050</v>
      </c>
      <c r="N151" s="29" t="e">
        <f t="shared" si="38"/>
        <v>#DIV/0!</v>
      </c>
      <c r="O151" s="28">
        <f t="shared" si="39"/>
        <v>1050</v>
      </c>
      <c r="P151" s="29" t="e">
        <f t="shared" si="40"/>
        <v>#DIV/0!</v>
      </c>
      <c r="Q151" s="28">
        <f t="shared" si="41"/>
        <v>1050</v>
      </c>
      <c r="R151" s="29" t="e">
        <f t="shared" si="42"/>
        <v>#DIV/0!</v>
      </c>
      <c r="S151" s="28">
        <f t="shared" si="43"/>
        <v>1050</v>
      </c>
    </row>
    <row r="152" spans="1:19" ht="89.25" hidden="1" outlineLevel="7">
      <c r="A152" s="25" t="s">
        <v>195</v>
      </c>
      <c r="B152" s="31" t="s">
        <v>196</v>
      </c>
      <c r="C152" s="27"/>
      <c r="D152" s="27">
        <v>0</v>
      </c>
      <c r="E152" s="27">
        <v>0</v>
      </c>
      <c r="F152" s="27">
        <v>0</v>
      </c>
      <c r="G152" s="27">
        <v>0</v>
      </c>
      <c r="H152" s="28">
        <f t="shared" si="46"/>
        <v>0</v>
      </c>
      <c r="I152" s="27">
        <v>1050</v>
      </c>
      <c r="J152" s="29">
        <f t="shared" si="35"/>
        <v>6.3175277548410149E-4</v>
      </c>
      <c r="K152" s="30">
        <f t="shared" si="45"/>
        <v>3.6817880105695592E-3</v>
      </c>
      <c r="L152" s="29" t="e">
        <f t="shared" si="36"/>
        <v>#DIV/0!</v>
      </c>
      <c r="M152" s="28">
        <f t="shared" si="37"/>
        <v>1050</v>
      </c>
      <c r="N152" s="29" t="e">
        <f t="shared" si="38"/>
        <v>#DIV/0!</v>
      </c>
      <c r="O152" s="28">
        <f t="shared" si="39"/>
        <v>1050</v>
      </c>
      <c r="P152" s="29" t="e">
        <f t="shared" si="40"/>
        <v>#DIV/0!</v>
      </c>
      <c r="Q152" s="28">
        <f t="shared" si="41"/>
        <v>1050</v>
      </c>
      <c r="R152" s="29" t="e">
        <f t="shared" si="42"/>
        <v>#DIV/0!</v>
      </c>
      <c r="S152" s="28">
        <f t="shared" si="43"/>
        <v>1050</v>
      </c>
    </row>
    <row r="153" spans="1:19" ht="76.5" hidden="1" outlineLevel="3">
      <c r="A153" s="25" t="s">
        <v>197</v>
      </c>
      <c r="B153" s="26" t="s">
        <v>198</v>
      </c>
      <c r="C153" s="27"/>
      <c r="D153" s="27">
        <v>0</v>
      </c>
      <c r="E153" s="27">
        <v>0</v>
      </c>
      <c r="F153" s="27">
        <v>0</v>
      </c>
      <c r="G153" s="27">
        <v>0</v>
      </c>
      <c r="H153" s="28">
        <f t="shared" si="46"/>
        <v>0</v>
      </c>
      <c r="I153" s="27">
        <v>1200</v>
      </c>
      <c r="J153" s="29">
        <f t="shared" si="35"/>
        <v>7.2200317198183018E-4</v>
      </c>
      <c r="K153" s="30">
        <f t="shared" si="45"/>
        <v>4.2077577263652105E-3</v>
      </c>
      <c r="L153" s="29" t="e">
        <f t="shared" si="36"/>
        <v>#DIV/0!</v>
      </c>
      <c r="M153" s="28">
        <f t="shared" si="37"/>
        <v>1200</v>
      </c>
      <c r="N153" s="29" t="e">
        <f t="shared" si="38"/>
        <v>#DIV/0!</v>
      </c>
      <c r="O153" s="28">
        <f t="shared" si="39"/>
        <v>1200</v>
      </c>
      <c r="P153" s="29" t="e">
        <f t="shared" si="40"/>
        <v>#DIV/0!</v>
      </c>
      <c r="Q153" s="28">
        <f t="shared" si="41"/>
        <v>1200</v>
      </c>
      <c r="R153" s="29" t="e">
        <f t="shared" si="42"/>
        <v>#DIV/0!</v>
      </c>
      <c r="S153" s="28">
        <f t="shared" si="43"/>
        <v>1200</v>
      </c>
    </row>
    <row r="154" spans="1:19" ht="127.5" hidden="1" outlineLevel="4">
      <c r="A154" s="25" t="s">
        <v>199</v>
      </c>
      <c r="B154" s="31" t="s">
        <v>200</v>
      </c>
      <c r="C154" s="27"/>
      <c r="D154" s="27">
        <v>0</v>
      </c>
      <c r="E154" s="27">
        <v>0</v>
      </c>
      <c r="F154" s="27">
        <v>0</v>
      </c>
      <c r="G154" s="27">
        <v>0</v>
      </c>
      <c r="H154" s="28">
        <f t="shared" si="46"/>
        <v>0</v>
      </c>
      <c r="I154" s="27">
        <v>1200</v>
      </c>
      <c r="J154" s="29">
        <f t="shared" si="35"/>
        <v>7.2200317198183018E-4</v>
      </c>
      <c r="K154" s="30">
        <f t="shared" si="45"/>
        <v>4.2077577263652105E-3</v>
      </c>
      <c r="L154" s="29" t="e">
        <f t="shared" si="36"/>
        <v>#DIV/0!</v>
      </c>
      <c r="M154" s="28">
        <f t="shared" si="37"/>
        <v>1200</v>
      </c>
      <c r="N154" s="29" t="e">
        <f t="shared" si="38"/>
        <v>#DIV/0!</v>
      </c>
      <c r="O154" s="28">
        <f t="shared" si="39"/>
        <v>1200</v>
      </c>
      <c r="P154" s="29" t="e">
        <f t="shared" si="40"/>
        <v>#DIV/0!</v>
      </c>
      <c r="Q154" s="28">
        <f t="shared" si="41"/>
        <v>1200</v>
      </c>
      <c r="R154" s="29" t="e">
        <f t="shared" si="42"/>
        <v>#DIV/0!</v>
      </c>
      <c r="S154" s="28">
        <f t="shared" si="43"/>
        <v>1200</v>
      </c>
    </row>
    <row r="155" spans="1:19" ht="127.5" hidden="1" outlineLevel="7">
      <c r="A155" s="25" t="s">
        <v>199</v>
      </c>
      <c r="B155" s="31" t="s">
        <v>200</v>
      </c>
      <c r="C155" s="27"/>
      <c r="D155" s="27">
        <v>0</v>
      </c>
      <c r="E155" s="27">
        <v>0</v>
      </c>
      <c r="F155" s="27">
        <v>0</v>
      </c>
      <c r="G155" s="27">
        <v>0</v>
      </c>
      <c r="H155" s="28">
        <f t="shared" si="46"/>
        <v>0</v>
      </c>
      <c r="I155" s="27">
        <v>1200</v>
      </c>
      <c r="J155" s="29">
        <f t="shared" si="35"/>
        <v>7.2200317198183018E-4</v>
      </c>
      <c r="K155" s="30">
        <f t="shared" si="45"/>
        <v>4.2077577263652105E-3</v>
      </c>
      <c r="L155" s="29" t="e">
        <f t="shared" si="36"/>
        <v>#DIV/0!</v>
      </c>
      <c r="M155" s="28">
        <f t="shared" si="37"/>
        <v>1200</v>
      </c>
      <c r="N155" s="29" t="e">
        <f t="shared" si="38"/>
        <v>#DIV/0!</v>
      </c>
      <c r="O155" s="28">
        <f t="shared" si="39"/>
        <v>1200</v>
      </c>
      <c r="P155" s="29" t="e">
        <f t="shared" si="40"/>
        <v>#DIV/0!</v>
      </c>
      <c r="Q155" s="28">
        <f t="shared" si="41"/>
        <v>1200</v>
      </c>
      <c r="R155" s="29" t="e">
        <f t="shared" si="42"/>
        <v>#DIV/0!</v>
      </c>
      <c r="S155" s="28">
        <f t="shared" si="43"/>
        <v>1200</v>
      </c>
    </row>
    <row r="156" spans="1:19" ht="76.5" outlineLevel="2" collapsed="1">
      <c r="A156" s="25" t="s">
        <v>201</v>
      </c>
      <c r="B156" s="26" t="s">
        <v>202</v>
      </c>
      <c r="C156" s="27">
        <v>94607.12</v>
      </c>
      <c r="D156" s="27">
        <v>0</v>
      </c>
      <c r="E156" s="27">
        <v>56000</v>
      </c>
      <c r="F156" s="27">
        <v>45000</v>
      </c>
      <c r="G156" s="27">
        <v>11000</v>
      </c>
      <c r="H156" s="28">
        <f t="shared" si="46"/>
        <v>56000</v>
      </c>
      <c r="I156" s="27">
        <v>56000</v>
      </c>
      <c r="J156" s="29">
        <f t="shared" si="35"/>
        <v>3.369348135915208E-2</v>
      </c>
      <c r="K156" s="30">
        <f t="shared" si="45"/>
        <v>0.19636202723037652</v>
      </c>
      <c r="L156" s="29">
        <f t="shared" si="36"/>
        <v>59.192162281232108</v>
      </c>
      <c r="M156" s="28">
        <f t="shared" si="37"/>
        <v>-38607.119999999995</v>
      </c>
      <c r="N156" s="29">
        <v>0</v>
      </c>
      <c r="O156" s="28">
        <f t="shared" si="39"/>
        <v>56000</v>
      </c>
      <c r="P156" s="29">
        <f t="shared" si="40"/>
        <v>100</v>
      </c>
      <c r="Q156" s="28">
        <f t="shared" si="41"/>
        <v>0</v>
      </c>
      <c r="R156" s="29">
        <f t="shared" si="42"/>
        <v>100</v>
      </c>
      <c r="S156" s="28">
        <f t="shared" si="43"/>
        <v>0</v>
      </c>
    </row>
    <row r="157" spans="1:19" ht="76.5" hidden="1" outlineLevel="3">
      <c r="A157" s="25" t="s">
        <v>203</v>
      </c>
      <c r="B157" s="26" t="s">
        <v>204</v>
      </c>
      <c r="C157" s="27"/>
      <c r="D157" s="27">
        <v>0</v>
      </c>
      <c r="E157" s="27">
        <v>56000</v>
      </c>
      <c r="F157" s="27">
        <v>45000</v>
      </c>
      <c r="G157" s="27">
        <v>11000</v>
      </c>
      <c r="H157" s="28">
        <f t="shared" si="46"/>
        <v>56000</v>
      </c>
      <c r="I157" s="27">
        <v>56000</v>
      </c>
      <c r="J157" s="29">
        <f t="shared" si="35"/>
        <v>3.369348135915208E-2</v>
      </c>
      <c r="K157" s="30">
        <f t="shared" si="45"/>
        <v>0.19636202723037652</v>
      </c>
      <c r="L157" s="29" t="e">
        <f t="shared" si="36"/>
        <v>#DIV/0!</v>
      </c>
      <c r="M157" s="28">
        <f t="shared" si="37"/>
        <v>56000</v>
      </c>
      <c r="N157" s="29" t="e">
        <f t="shared" si="38"/>
        <v>#DIV/0!</v>
      </c>
      <c r="O157" s="28">
        <f t="shared" si="39"/>
        <v>56000</v>
      </c>
      <c r="P157" s="29">
        <f t="shared" si="40"/>
        <v>100</v>
      </c>
      <c r="Q157" s="28">
        <f t="shared" si="41"/>
        <v>0</v>
      </c>
      <c r="R157" s="29">
        <f t="shared" si="42"/>
        <v>100</v>
      </c>
      <c r="S157" s="28">
        <f t="shared" si="43"/>
        <v>0</v>
      </c>
    </row>
    <row r="158" spans="1:19" ht="127.5" hidden="1" outlineLevel="4">
      <c r="A158" s="25" t="s">
        <v>205</v>
      </c>
      <c r="B158" s="31" t="s">
        <v>206</v>
      </c>
      <c r="C158" s="27"/>
      <c r="D158" s="27">
        <v>0</v>
      </c>
      <c r="E158" s="27">
        <v>56000</v>
      </c>
      <c r="F158" s="27">
        <v>45000</v>
      </c>
      <c r="G158" s="27">
        <v>11000</v>
      </c>
      <c r="H158" s="28">
        <f t="shared" si="46"/>
        <v>56000</v>
      </c>
      <c r="I158" s="27">
        <v>56000</v>
      </c>
      <c r="J158" s="29">
        <f t="shared" si="35"/>
        <v>3.369348135915208E-2</v>
      </c>
      <c r="K158" s="30">
        <f t="shared" si="45"/>
        <v>0.19636202723037652</v>
      </c>
      <c r="L158" s="29" t="e">
        <f t="shared" si="36"/>
        <v>#DIV/0!</v>
      </c>
      <c r="M158" s="28">
        <f t="shared" si="37"/>
        <v>56000</v>
      </c>
      <c r="N158" s="29" t="e">
        <f t="shared" si="38"/>
        <v>#DIV/0!</v>
      </c>
      <c r="O158" s="28">
        <f t="shared" si="39"/>
        <v>56000</v>
      </c>
      <c r="P158" s="29">
        <f t="shared" si="40"/>
        <v>100</v>
      </c>
      <c r="Q158" s="28">
        <f t="shared" si="41"/>
        <v>0</v>
      </c>
      <c r="R158" s="29">
        <f t="shared" si="42"/>
        <v>100</v>
      </c>
      <c r="S158" s="28">
        <f t="shared" si="43"/>
        <v>0</v>
      </c>
    </row>
    <row r="159" spans="1:19" ht="127.5" hidden="1" outlineLevel="7">
      <c r="A159" s="25" t="s">
        <v>205</v>
      </c>
      <c r="B159" s="31" t="s">
        <v>206</v>
      </c>
      <c r="C159" s="27"/>
      <c r="D159" s="27">
        <v>0</v>
      </c>
      <c r="E159" s="27">
        <v>56000</v>
      </c>
      <c r="F159" s="27">
        <v>45000</v>
      </c>
      <c r="G159" s="27">
        <v>11000</v>
      </c>
      <c r="H159" s="28">
        <f t="shared" si="46"/>
        <v>56000</v>
      </c>
      <c r="I159" s="27">
        <v>56000</v>
      </c>
      <c r="J159" s="29">
        <f t="shared" si="35"/>
        <v>3.369348135915208E-2</v>
      </c>
      <c r="K159" s="30">
        <f t="shared" si="45"/>
        <v>0.19636202723037652</v>
      </c>
      <c r="L159" s="29" t="e">
        <f t="shared" si="36"/>
        <v>#DIV/0!</v>
      </c>
      <c r="M159" s="28">
        <f t="shared" si="37"/>
        <v>56000</v>
      </c>
      <c r="N159" s="29" t="e">
        <f t="shared" si="38"/>
        <v>#DIV/0!</v>
      </c>
      <c r="O159" s="28">
        <f t="shared" si="39"/>
        <v>56000</v>
      </c>
      <c r="P159" s="29">
        <f t="shared" si="40"/>
        <v>100</v>
      </c>
      <c r="Q159" s="28">
        <f t="shared" si="41"/>
        <v>0</v>
      </c>
      <c r="R159" s="29">
        <f t="shared" si="42"/>
        <v>100</v>
      </c>
      <c r="S159" s="28">
        <f t="shared" si="43"/>
        <v>0</v>
      </c>
    </row>
    <row r="160" spans="1:19" ht="153" outlineLevel="2" collapsed="1">
      <c r="A160" s="25" t="s">
        <v>207</v>
      </c>
      <c r="B160" s="31" t="s">
        <v>208</v>
      </c>
      <c r="C160" s="27">
        <v>15007.57</v>
      </c>
      <c r="D160" s="27">
        <v>0</v>
      </c>
      <c r="E160" s="27">
        <v>0</v>
      </c>
      <c r="F160" s="27">
        <v>0</v>
      </c>
      <c r="G160" s="27">
        <v>0</v>
      </c>
      <c r="H160" s="28">
        <f t="shared" si="46"/>
        <v>0</v>
      </c>
      <c r="I160" s="27">
        <v>10000</v>
      </c>
      <c r="J160" s="29">
        <f t="shared" si="35"/>
        <v>6.016693099848586E-3</v>
      </c>
      <c r="K160" s="30">
        <f t="shared" si="45"/>
        <v>3.5064647719710088E-2</v>
      </c>
      <c r="L160" s="29">
        <f t="shared" si="36"/>
        <v>66.633039192887324</v>
      </c>
      <c r="M160" s="28">
        <f t="shared" si="37"/>
        <v>-5007.57</v>
      </c>
      <c r="N160" s="29">
        <v>0</v>
      </c>
      <c r="O160" s="28">
        <f t="shared" si="39"/>
        <v>10000</v>
      </c>
      <c r="P160" s="29">
        <v>0</v>
      </c>
      <c r="Q160" s="28">
        <f t="shared" si="41"/>
        <v>10000</v>
      </c>
      <c r="R160" s="29">
        <v>0</v>
      </c>
      <c r="S160" s="28">
        <f t="shared" si="43"/>
        <v>10000</v>
      </c>
    </row>
    <row r="161" spans="1:19" ht="25.5" hidden="1" outlineLevel="3">
      <c r="A161" s="25" t="s">
        <v>209</v>
      </c>
      <c r="B161" s="26" t="s">
        <v>210</v>
      </c>
      <c r="C161" s="27"/>
      <c r="D161" s="27">
        <v>0</v>
      </c>
      <c r="E161" s="27">
        <v>0</v>
      </c>
      <c r="F161" s="27">
        <v>0</v>
      </c>
      <c r="G161" s="27">
        <v>0</v>
      </c>
      <c r="H161" s="28">
        <f t="shared" si="46"/>
        <v>0</v>
      </c>
      <c r="I161" s="27">
        <v>10000</v>
      </c>
      <c r="J161" s="29">
        <f t="shared" si="35"/>
        <v>6.016693099848586E-3</v>
      </c>
      <c r="K161" s="30">
        <f t="shared" si="45"/>
        <v>3.5064647719710088E-2</v>
      </c>
      <c r="L161" s="29" t="e">
        <f t="shared" si="36"/>
        <v>#DIV/0!</v>
      </c>
      <c r="M161" s="28">
        <f t="shared" si="37"/>
        <v>10000</v>
      </c>
      <c r="N161" s="29" t="e">
        <f t="shared" si="38"/>
        <v>#DIV/0!</v>
      </c>
      <c r="O161" s="28">
        <f t="shared" si="39"/>
        <v>10000</v>
      </c>
      <c r="P161" s="29" t="e">
        <f t="shared" si="40"/>
        <v>#DIV/0!</v>
      </c>
      <c r="Q161" s="28">
        <f t="shared" si="41"/>
        <v>10000</v>
      </c>
      <c r="R161" s="29" t="e">
        <f t="shared" si="42"/>
        <v>#DIV/0!</v>
      </c>
      <c r="S161" s="28">
        <f t="shared" si="43"/>
        <v>10000</v>
      </c>
    </row>
    <row r="162" spans="1:19" ht="76.5" hidden="1" outlineLevel="4">
      <c r="A162" s="25" t="s">
        <v>211</v>
      </c>
      <c r="B162" s="26" t="s">
        <v>212</v>
      </c>
      <c r="C162" s="27"/>
      <c r="D162" s="27">
        <v>0</v>
      </c>
      <c r="E162" s="27">
        <v>0</v>
      </c>
      <c r="F162" s="27">
        <v>0</v>
      </c>
      <c r="G162" s="27">
        <v>0</v>
      </c>
      <c r="H162" s="28">
        <f t="shared" si="46"/>
        <v>0</v>
      </c>
      <c r="I162" s="27">
        <v>10000</v>
      </c>
      <c r="J162" s="29">
        <f t="shared" si="35"/>
        <v>6.016693099848586E-3</v>
      </c>
      <c r="K162" s="30">
        <f t="shared" si="45"/>
        <v>3.5064647719710088E-2</v>
      </c>
      <c r="L162" s="29" t="e">
        <f t="shared" si="36"/>
        <v>#DIV/0!</v>
      </c>
      <c r="M162" s="28">
        <f t="shared" si="37"/>
        <v>10000</v>
      </c>
      <c r="N162" s="29" t="e">
        <f t="shared" si="38"/>
        <v>#DIV/0!</v>
      </c>
      <c r="O162" s="28">
        <f t="shared" si="39"/>
        <v>10000</v>
      </c>
      <c r="P162" s="29" t="e">
        <f t="shared" si="40"/>
        <v>#DIV/0!</v>
      </c>
      <c r="Q162" s="28">
        <f t="shared" si="41"/>
        <v>10000</v>
      </c>
      <c r="R162" s="29" t="e">
        <f t="shared" si="42"/>
        <v>#DIV/0!</v>
      </c>
      <c r="S162" s="28">
        <f t="shared" si="43"/>
        <v>10000</v>
      </c>
    </row>
    <row r="163" spans="1:19" ht="76.5" hidden="1" outlineLevel="7">
      <c r="A163" s="25" t="s">
        <v>211</v>
      </c>
      <c r="B163" s="26" t="s">
        <v>212</v>
      </c>
      <c r="C163" s="27"/>
      <c r="D163" s="27">
        <v>0</v>
      </c>
      <c r="E163" s="27">
        <v>0</v>
      </c>
      <c r="F163" s="27">
        <v>0</v>
      </c>
      <c r="G163" s="27">
        <v>0</v>
      </c>
      <c r="H163" s="28">
        <f t="shared" si="46"/>
        <v>0</v>
      </c>
      <c r="I163" s="27">
        <v>10000</v>
      </c>
      <c r="J163" s="29">
        <f t="shared" si="35"/>
        <v>6.016693099848586E-3</v>
      </c>
      <c r="K163" s="30">
        <f t="shared" si="45"/>
        <v>3.5064647719710088E-2</v>
      </c>
      <c r="L163" s="29" t="e">
        <f t="shared" si="36"/>
        <v>#DIV/0!</v>
      </c>
      <c r="M163" s="28">
        <f t="shared" si="37"/>
        <v>10000</v>
      </c>
      <c r="N163" s="29" t="e">
        <f t="shared" si="38"/>
        <v>#DIV/0!</v>
      </c>
      <c r="O163" s="28">
        <f t="shared" si="39"/>
        <v>10000</v>
      </c>
      <c r="P163" s="29" t="e">
        <f t="shared" si="40"/>
        <v>#DIV/0!</v>
      </c>
      <c r="Q163" s="28">
        <f t="shared" si="41"/>
        <v>10000</v>
      </c>
      <c r="R163" s="29" t="e">
        <f t="shared" si="42"/>
        <v>#DIV/0!</v>
      </c>
      <c r="S163" s="28">
        <f t="shared" si="43"/>
        <v>10000</v>
      </c>
    </row>
    <row r="164" spans="1:19" ht="76.5" outlineLevel="2" collapsed="1">
      <c r="A164" s="25" t="s">
        <v>213</v>
      </c>
      <c r="B164" s="26" t="s">
        <v>214</v>
      </c>
      <c r="C164" s="27">
        <v>1593.44</v>
      </c>
      <c r="D164" s="27">
        <v>0</v>
      </c>
      <c r="E164" s="27">
        <v>0</v>
      </c>
      <c r="F164" s="27">
        <v>0</v>
      </c>
      <c r="G164" s="27">
        <v>0</v>
      </c>
      <c r="H164" s="28">
        <f t="shared" si="46"/>
        <v>0</v>
      </c>
      <c r="I164" s="27">
        <v>25.5</v>
      </c>
      <c r="J164" s="29">
        <f t="shared" si="35"/>
        <v>1.5342567404613894E-5</v>
      </c>
      <c r="K164" s="30">
        <f t="shared" si="45"/>
        <v>8.9414851685260723E-5</v>
      </c>
      <c r="L164" s="29">
        <f t="shared" si="36"/>
        <v>1.6003112762325533</v>
      </c>
      <c r="M164" s="28">
        <f t="shared" si="37"/>
        <v>-1567.94</v>
      </c>
      <c r="N164" s="29">
        <v>0</v>
      </c>
      <c r="O164" s="28">
        <f t="shared" si="39"/>
        <v>25.5</v>
      </c>
      <c r="P164" s="29">
        <v>0</v>
      </c>
      <c r="Q164" s="28">
        <f t="shared" si="41"/>
        <v>25.5</v>
      </c>
      <c r="R164" s="29">
        <v>0</v>
      </c>
      <c r="S164" s="28">
        <f t="shared" si="43"/>
        <v>25.5</v>
      </c>
    </row>
    <row r="165" spans="1:19" ht="127.5" hidden="1" outlineLevel="3">
      <c r="A165" s="25" t="s">
        <v>215</v>
      </c>
      <c r="B165" s="31" t="s">
        <v>216</v>
      </c>
      <c r="C165" s="27"/>
      <c r="D165" s="27">
        <v>0</v>
      </c>
      <c r="E165" s="27">
        <v>0</v>
      </c>
      <c r="F165" s="27">
        <v>0</v>
      </c>
      <c r="G165" s="27">
        <v>0</v>
      </c>
      <c r="H165" s="28">
        <f t="shared" si="46"/>
        <v>0</v>
      </c>
      <c r="I165" s="27">
        <v>25.5</v>
      </c>
      <c r="J165" s="29">
        <f t="shared" si="35"/>
        <v>1.5342567404613894E-5</v>
      </c>
      <c r="K165" s="30">
        <f t="shared" si="45"/>
        <v>8.9414851685260723E-5</v>
      </c>
      <c r="L165" s="29" t="e">
        <f t="shared" si="36"/>
        <v>#DIV/0!</v>
      </c>
      <c r="M165" s="28">
        <f t="shared" si="37"/>
        <v>25.5</v>
      </c>
      <c r="N165" s="29" t="e">
        <f t="shared" si="38"/>
        <v>#DIV/0!</v>
      </c>
      <c r="O165" s="28">
        <f t="shared" si="39"/>
        <v>25.5</v>
      </c>
      <c r="P165" s="29" t="e">
        <f t="shared" si="40"/>
        <v>#DIV/0!</v>
      </c>
      <c r="Q165" s="28">
        <f t="shared" si="41"/>
        <v>25.5</v>
      </c>
      <c r="R165" s="29" t="e">
        <f t="shared" si="42"/>
        <v>#DIV/0!</v>
      </c>
      <c r="S165" s="28">
        <f t="shared" si="43"/>
        <v>25.5</v>
      </c>
    </row>
    <row r="166" spans="1:19" ht="127.5" hidden="1" outlineLevel="7">
      <c r="A166" s="25" t="s">
        <v>215</v>
      </c>
      <c r="B166" s="31" t="s">
        <v>216</v>
      </c>
      <c r="C166" s="27"/>
      <c r="D166" s="27">
        <v>0</v>
      </c>
      <c r="E166" s="27">
        <v>0</v>
      </c>
      <c r="F166" s="27">
        <v>0</v>
      </c>
      <c r="G166" s="27">
        <v>0</v>
      </c>
      <c r="H166" s="28">
        <f t="shared" si="46"/>
        <v>0</v>
      </c>
      <c r="I166" s="27">
        <v>25.5</v>
      </c>
      <c r="J166" s="29">
        <f t="shared" si="35"/>
        <v>1.5342567404613894E-5</v>
      </c>
      <c r="K166" s="30">
        <f t="shared" si="45"/>
        <v>8.9414851685260723E-5</v>
      </c>
      <c r="L166" s="29" t="e">
        <f t="shared" si="36"/>
        <v>#DIV/0!</v>
      </c>
      <c r="M166" s="28">
        <f t="shared" si="37"/>
        <v>25.5</v>
      </c>
      <c r="N166" s="29" t="e">
        <f t="shared" si="38"/>
        <v>#DIV/0!</v>
      </c>
      <c r="O166" s="28">
        <f t="shared" si="39"/>
        <v>25.5</v>
      </c>
      <c r="P166" s="29" t="e">
        <f t="shared" si="40"/>
        <v>#DIV/0!</v>
      </c>
      <c r="Q166" s="28">
        <f t="shared" si="41"/>
        <v>25.5</v>
      </c>
      <c r="R166" s="29" t="e">
        <f t="shared" si="42"/>
        <v>#DIV/0!</v>
      </c>
      <c r="S166" s="28">
        <f t="shared" si="43"/>
        <v>25.5</v>
      </c>
    </row>
    <row r="167" spans="1:19" ht="29.25" customHeight="1" outlineLevel="2" collapsed="1">
      <c r="A167" s="25" t="s">
        <v>217</v>
      </c>
      <c r="B167" s="26" t="s">
        <v>218</v>
      </c>
      <c r="C167" s="27">
        <v>0</v>
      </c>
      <c r="D167" s="27">
        <v>0</v>
      </c>
      <c r="E167" s="27">
        <v>13000</v>
      </c>
      <c r="F167" s="27">
        <v>10000</v>
      </c>
      <c r="G167" s="27">
        <v>3000</v>
      </c>
      <c r="H167" s="28">
        <f t="shared" si="46"/>
        <v>13000</v>
      </c>
      <c r="I167" s="27">
        <v>37750</v>
      </c>
      <c r="J167" s="29">
        <f t="shared" si="35"/>
        <v>2.271301645192841E-2</v>
      </c>
      <c r="K167" s="30">
        <f t="shared" si="45"/>
        <v>0.13236904514190559</v>
      </c>
      <c r="L167" s="29">
        <v>0</v>
      </c>
      <c r="M167" s="28">
        <f t="shared" si="37"/>
        <v>37750</v>
      </c>
      <c r="N167" s="29">
        <v>0</v>
      </c>
      <c r="O167" s="28">
        <f t="shared" si="39"/>
        <v>37750</v>
      </c>
      <c r="P167" s="29">
        <f t="shared" si="40"/>
        <v>290.38461538461536</v>
      </c>
      <c r="Q167" s="28">
        <f t="shared" si="41"/>
        <v>24750</v>
      </c>
      <c r="R167" s="29">
        <f t="shared" si="42"/>
        <v>290.38461538461536</v>
      </c>
      <c r="S167" s="28">
        <f t="shared" si="43"/>
        <v>24750</v>
      </c>
    </row>
    <row r="168" spans="1:19" ht="38.25" hidden="1" outlineLevel="3">
      <c r="A168" s="25" t="s">
        <v>219</v>
      </c>
      <c r="B168" s="26" t="s">
        <v>220</v>
      </c>
      <c r="C168" s="27"/>
      <c r="D168" s="27">
        <v>0</v>
      </c>
      <c r="E168" s="27">
        <v>13000</v>
      </c>
      <c r="F168" s="27">
        <v>10000</v>
      </c>
      <c r="G168" s="27">
        <v>3000</v>
      </c>
      <c r="H168" s="28">
        <f t="shared" si="46"/>
        <v>13000</v>
      </c>
      <c r="I168" s="27">
        <v>37750</v>
      </c>
      <c r="J168" s="29">
        <f t="shared" si="35"/>
        <v>2.271301645192841E-2</v>
      </c>
      <c r="K168" s="30">
        <f t="shared" si="45"/>
        <v>0.13236904514190559</v>
      </c>
      <c r="L168" s="29" t="e">
        <f t="shared" si="36"/>
        <v>#DIV/0!</v>
      </c>
      <c r="M168" s="28">
        <f t="shared" si="37"/>
        <v>37750</v>
      </c>
      <c r="N168" s="29" t="e">
        <f t="shared" si="38"/>
        <v>#DIV/0!</v>
      </c>
      <c r="O168" s="28">
        <f t="shared" si="39"/>
        <v>37750</v>
      </c>
      <c r="P168" s="29">
        <f t="shared" si="40"/>
        <v>290.38461538461536</v>
      </c>
      <c r="Q168" s="28">
        <f t="shared" si="41"/>
        <v>24750</v>
      </c>
      <c r="R168" s="29">
        <f t="shared" si="42"/>
        <v>290.38461538461536</v>
      </c>
      <c r="S168" s="28">
        <f t="shared" si="43"/>
        <v>24750</v>
      </c>
    </row>
    <row r="169" spans="1:19" ht="76.5" hidden="1" outlineLevel="4">
      <c r="A169" s="25" t="s">
        <v>221</v>
      </c>
      <c r="B169" s="26" t="s">
        <v>222</v>
      </c>
      <c r="C169" s="27"/>
      <c r="D169" s="27">
        <v>0</v>
      </c>
      <c r="E169" s="27">
        <v>13000</v>
      </c>
      <c r="F169" s="27">
        <v>10000</v>
      </c>
      <c r="G169" s="27">
        <v>3000</v>
      </c>
      <c r="H169" s="28">
        <f t="shared" si="46"/>
        <v>13000</v>
      </c>
      <c r="I169" s="27">
        <v>37750</v>
      </c>
      <c r="J169" s="29">
        <f t="shared" si="35"/>
        <v>2.271301645192841E-2</v>
      </c>
      <c r="K169" s="30">
        <f t="shared" si="45"/>
        <v>0.13236904514190559</v>
      </c>
      <c r="L169" s="29" t="e">
        <f t="shared" si="36"/>
        <v>#DIV/0!</v>
      </c>
      <c r="M169" s="28">
        <f t="shared" si="37"/>
        <v>37750</v>
      </c>
      <c r="N169" s="29" t="e">
        <f t="shared" si="38"/>
        <v>#DIV/0!</v>
      </c>
      <c r="O169" s="28">
        <f t="shared" si="39"/>
        <v>37750</v>
      </c>
      <c r="P169" s="29">
        <f t="shared" si="40"/>
        <v>290.38461538461536</v>
      </c>
      <c r="Q169" s="28">
        <f t="shared" si="41"/>
        <v>24750</v>
      </c>
      <c r="R169" s="29">
        <f t="shared" si="42"/>
        <v>290.38461538461536</v>
      </c>
      <c r="S169" s="28">
        <f t="shared" si="43"/>
        <v>24750</v>
      </c>
    </row>
    <row r="170" spans="1:19" ht="76.5" hidden="1" outlineLevel="7">
      <c r="A170" s="25" t="s">
        <v>221</v>
      </c>
      <c r="B170" s="26" t="s">
        <v>222</v>
      </c>
      <c r="C170" s="27"/>
      <c r="D170" s="27">
        <v>0</v>
      </c>
      <c r="E170" s="27">
        <v>13000</v>
      </c>
      <c r="F170" s="27">
        <v>10000</v>
      </c>
      <c r="G170" s="27">
        <v>3000</v>
      </c>
      <c r="H170" s="28">
        <f t="shared" si="46"/>
        <v>13000</v>
      </c>
      <c r="I170" s="27">
        <v>37750</v>
      </c>
      <c r="J170" s="29">
        <f t="shared" si="35"/>
        <v>2.271301645192841E-2</v>
      </c>
      <c r="K170" s="30">
        <f t="shared" si="45"/>
        <v>0.13236904514190559</v>
      </c>
      <c r="L170" s="29" t="e">
        <f t="shared" si="36"/>
        <v>#DIV/0!</v>
      </c>
      <c r="M170" s="28">
        <f t="shared" si="37"/>
        <v>37750</v>
      </c>
      <c r="N170" s="29" t="e">
        <f t="shared" si="38"/>
        <v>#DIV/0!</v>
      </c>
      <c r="O170" s="28">
        <f t="shared" si="39"/>
        <v>37750</v>
      </c>
      <c r="P170" s="29">
        <f t="shared" si="40"/>
        <v>290.38461538461536</v>
      </c>
      <c r="Q170" s="28">
        <f t="shared" si="41"/>
        <v>24750</v>
      </c>
      <c r="R170" s="29">
        <f t="shared" si="42"/>
        <v>290.38461538461536</v>
      </c>
      <c r="S170" s="28">
        <f t="shared" si="43"/>
        <v>24750</v>
      </c>
    </row>
    <row r="171" spans="1:19" ht="76.5" outlineLevel="2" collapsed="1">
      <c r="A171" s="25" t="s">
        <v>223</v>
      </c>
      <c r="B171" s="26" t="s">
        <v>224</v>
      </c>
      <c r="C171" s="27">
        <v>0</v>
      </c>
      <c r="D171" s="27">
        <v>0</v>
      </c>
      <c r="E171" s="27">
        <v>0</v>
      </c>
      <c r="F171" s="27">
        <v>0</v>
      </c>
      <c r="G171" s="27">
        <v>0</v>
      </c>
      <c r="H171" s="28">
        <f t="shared" si="46"/>
        <v>0</v>
      </c>
      <c r="I171" s="27">
        <v>30000</v>
      </c>
      <c r="J171" s="29">
        <f t="shared" si="35"/>
        <v>1.8050079299545756E-2</v>
      </c>
      <c r="K171" s="30">
        <f t="shared" si="45"/>
        <v>0.10519394315913026</v>
      </c>
      <c r="L171" s="29">
        <v>0</v>
      </c>
      <c r="M171" s="28">
        <f t="shared" si="37"/>
        <v>30000</v>
      </c>
      <c r="N171" s="29">
        <v>0</v>
      </c>
      <c r="O171" s="28">
        <f t="shared" si="39"/>
        <v>30000</v>
      </c>
      <c r="P171" s="29">
        <v>0</v>
      </c>
      <c r="Q171" s="28">
        <f t="shared" si="41"/>
        <v>30000</v>
      </c>
      <c r="R171" s="29">
        <v>0</v>
      </c>
      <c r="S171" s="28">
        <f t="shared" si="43"/>
        <v>30000</v>
      </c>
    </row>
    <row r="172" spans="1:19" ht="89.25" hidden="1" outlineLevel="3">
      <c r="A172" s="25" t="s">
        <v>225</v>
      </c>
      <c r="B172" s="26" t="s">
        <v>226</v>
      </c>
      <c r="C172" s="27"/>
      <c r="D172" s="27">
        <v>0</v>
      </c>
      <c r="E172" s="27">
        <v>0</v>
      </c>
      <c r="F172" s="27">
        <v>0</v>
      </c>
      <c r="G172" s="27">
        <v>0</v>
      </c>
      <c r="H172" s="28">
        <f t="shared" si="46"/>
        <v>0</v>
      </c>
      <c r="I172" s="27">
        <v>30000</v>
      </c>
      <c r="J172" s="29">
        <f t="shared" si="35"/>
        <v>1.8050079299545756E-2</v>
      </c>
      <c r="K172" s="30">
        <f t="shared" si="45"/>
        <v>0.10519394315913026</v>
      </c>
      <c r="L172" s="29" t="e">
        <f t="shared" si="36"/>
        <v>#DIV/0!</v>
      </c>
      <c r="M172" s="28">
        <f t="shared" si="37"/>
        <v>30000</v>
      </c>
      <c r="N172" s="29" t="e">
        <f t="shared" si="38"/>
        <v>#DIV/0!</v>
      </c>
      <c r="O172" s="28">
        <f t="shared" si="39"/>
        <v>30000</v>
      </c>
      <c r="P172" s="29" t="e">
        <f t="shared" si="40"/>
        <v>#DIV/0!</v>
      </c>
      <c r="Q172" s="28">
        <f t="shared" si="41"/>
        <v>30000</v>
      </c>
      <c r="R172" s="29" t="e">
        <f t="shared" si="42"/>
        <v>#DIV/0!</v>
      </c>
      <c r="S172" s="28">
        <f t="shared" si="43"/>
        <v>30000</v>
      </c>
    </row>
    <row r="173" spans="1:19" ht="89.25" hidden="1" outlineLevel="7">
      <c r="A173" s="25" t="s">
        <v>225</v>
      </c>
      <c r="B173" s="26" t="s">
        <v>226</v>
      </c>
      <c r="C173" s="27"/>
      <c r="D173" s="27">
        <v>0</v>
      </c>
      <c r="E173" s="27">
        <v>0</v>
      </c>
      <c r="F173" s="27">
        <v>0</v>
      </c>
      <c r="G173" s="27">
        <v>0</v>
      </c>
      <c r="H173" s="28">
        <f t="shared" si="46"/>
        <v>0</v>
      </c>
      <c r="I173" s="27">
        <v>30000</v>
      </c>
      <c r="J173" s="29">
        <f t="shared" si="35"/>
        <v>1.8050079299545756E-2</v>
      </c>
      <c r="K173" s="30">
        <f t="shared" si="45"/>
        <v>0.10519394315913026</v>
      </c>
      <c r="L173" s="29" t="e">
        <f t="shared" si="36"/>
        <v>#DIV/0!</v>
      </c>
      <c r="M173" s="28">
        <f t="shared" si="37"/>
        <v>30000</v>
      </c>
      <c r="N173" s="29" t="e">
        <f t="shared" si="38"/>
        <v>#DIV/0!</v>
      </c>
      <c r="O173" s="28">
        <f t="shared" si="39"/>
        <v>30000</v>
      </c>
      <c r="P173" s="29" t="e">
        <f t="shared" si="40"/>
        <v>#DIV/0!</v>
      </c>
      <c r="Q173" s="28">
        <f t="shared" si="41"/>
        <v>30000</v>
      </c>
      <c r="R173" s="29" t="e">
        <f t="shared" si="42"/>
        <v>#DIV/0!</v>
      </c>
      <c r="S173" s="28">
        <f t="shared" si="43"/>
        <v>30000</v>
      </c>
    </row>
    <row r="174" spans="1:19" ht="25.5" outlineLevel="2" collapsed="1">
      <c r="A174" s="25" t="s">
        <v>227</v>
      </c>
      <c r="B174" s="26" t="s">
        <v>228</v>
      </c>
      <c r="C174" s="27">
        <v>23928.6</v>
      </c>
      <c r="D174" s="27">
        <v>0</v>
      </c>
      <c r="E174" s="27">
        <v>80500</v>
      </c>
      <c r="F174" s="27">
        <v>80500</v>
      </c>
      <c r="G174" s="27">
        <v>0</v>
      </c>
      <c r="H174" s="28">
        <f t="shared" si="46"/>
        <v>80500</v>
      </c>
      <c r="I174" s="27">
        <v>80500</v>
      </c>
      <c r="J174" s="29">
        <f t="shared" si="35"/>
        <v>4.843437945378111E-2</v>
      </c>
      <c r="K174" s="30">
        <f t="shared" si="45"/>
        <v>0.28227041414366622</v>
      </c>
      <c r="L174" s="29">
        <f t="shared" si="36"/>
        <v>336.41750875521342</v>
      </c>
      <c r="M174" s="28">
        <f t="shared" si="37"/>
        <v>56571.4</v>
      </c>
      <c r="N174" s="29">
        <v>0</v>
      </c>
      <c r="O174" s="28">
        <f t="shared" si="39"/>
        <v>80500</v>
      </c>
      <c r="P174" s="29">
        <f t="shared" si="40"/>
        <v>100</v>
      </c>
      <c r="Q174" s="28">
        <f t="shared" si="41"/>
        <v>0</v>
      </c>
      <c r="R174" s="29">
        <f t="shared" si="42"/>
        <v>100</v>
      </c>
      <c r="S174" s="28">
        <f t="shared" si="43"/>
        <v>0</v>
      </c>
    </row>
    <row r="175" spans="1:19" ht="51" hidden="1" outlineLevel="3">
      <c r="A175" s="25" t="s">
        <v>229</v>
      </c>
      <c r="B175" s="26" t="s">
        <v>230</v>
      </c>
      <c r="C175" s="27"/>
      <c r="D175" s="27">
        <v>0</v>
      </c>
      <c r="E175" s="27">
        <v>80500</v>
      </c>
      <c r="F175" s="27">
        <v>80500</v>
      </c>
      <c r="G175" s="27">
        <v>0</v>
      </c>
      <c r="H175" s="28">
        <f t="shared" si="46"/>
        <v>80500</v>
      </c>
      <c r="I175" s="27">
        <v>80500</v>
      </c>
      <c r="J175" s="29">
        <f t="shared" si="35"/>
        <v>4.843437945378111E-2</v>
      </c>
      <c r="K175" s="30">
        <f t="shared" si="45"/>
        <v>0.28227041414366622</v>
      </c>
      <c r="L175" s="29" t="e">
        <f t="shared" si="36"/>
        <v>#DIV/0!</v>
      </c>
      <c r="M175" s="28">
        <f t="shared" si="37"/>
        <v>80500</v>
      </c>
      <c r="N175" s="29" t="e">
        <f t="shared" si="38"/>
        <v>#DIV/0!</v>
      </c>
      <c r="O175" s="28">
        <f t="shared" si="39"/>
        <v>80500</v>
      </c>
      <c r="P175" s="29">
        <f t="shared" si="40"/>
        <v>100</v>
      </c>
      <c r="Q175" s="28">
        <f t="shared" si="41"/>
        <v>0</v>
      </c>
      <c r="R175" s="29">
        <f t="shared" si="42"/>
        <v>100</v>
      </c>
      <c r="S175" s="28">
        <f t="shared" si="43"/>
        <v>0</v>
      </c>
    </row>
    <row r="176" spans="1:19" ht="51" hidden="1" outlineLevel="7">
      <c r="A176" s="25" t="s">
        <v>229</v>
      </c>
      <c r="B176" s="26" t="s">
        <v>230</v>
      </c>
      <c r="C176" s="27"/>
      <c r="D176" s="27">
        <v>0</v>
      </c>
      <c r="E176" s="27">
        <v>80500</v>
      </c>
      <c r="F176" s="27">
        <v>80500</v>
      </c>
      <c r="G176" s="27">
        <v>0</v>
      </c>
      <c r="H176" s="28">
        <f t="shared" si="46"/>
        <v>80500</v>
      </c>
      <c r="I176" s="27">
        <v>80500</v>
      </c>
      <c r="J176" s="29">
        <f t="shared" si="35"/>
        <v>4.843437945378111E-2</v>
      </c>
      <c r="K176" s="30">
        <f t="shared" si="45"/>
        <v>0.28227041414366622</v>
      </c>
      <c r="L176" s="29" t="e">
        <f t="shared" si="36"/>
        <v>#DIV/0!</v>
      </c>
      <c r="M176" s="28">
        <f t="shared" si="37"/>
        <v>80500</v>
      </c>
      <c r="N176" s="29" t="e">
        <f t="shared" si="38"/>
        <v>#DIV/0!</v>
      </c>
      <c r="O176" s="28">
        <f t="shared" si="39"/>
        <v>80500</v>
      </c>
      <c r="P176" s="29">
        <f t="shared" si="40"/>
        <v>100</v>
      </c>
      <c r="Q176" s="28">
        <f t="shared" si="41"/>
        <v>0</v>
      </c>
      <c r="R176" s="29">
        <f t="shared" si="42"/>
        <v>100</v>
      </c>
      <c r="S176" s="28">
        <f t="shared" si="43"/>
        <v>0</v>
      </c>
    </row>
    <row r="177" spans="1:19" ht="89.25" outlineLevel="2" collapsed="1">
      <c r="A177" s="25" t="s">
        <v>231</v>
      </c>
      <c r="B177" s="26" t="s">
        <v>232</v>
      </c>
      <c r="C177" s="27">
        <v>15518.1</v>
      </c>
      <c r="D177" s="27">
        <v>0</v>
      </c>
      <c r="E177" s="27">
        <v>253080</v>
      </c>
      <c r="F177" s="27">
        <v>28200</v>
      </c>
      <c r="G177" s="27">
        <v>224880</v>
      </c>
      <c r="H177" s="28">
        <f t="shared" si="46"/>
        <v>253080</v>
      </c>
      <c r="I177" s="27">
        <v>261100</v>
      </c>
      <c r="J177" s="29">
        <f t="shared" si="35"/>
        <v>0.15709585683704655</v>
      </c>
      <c r="K177" s="30">
        <f t="shared" si="45"/>
        <v>0.91553795196163046</v>
      </c>
      <c r="L177" s="29">
        <f t="shared" si="36"/>
        <v>1682.5513432701168</v>
      </c>
      <c r="M177" s="28">
        <f t="shared" si="37"/>
        <v>245581.9</v>
      </c>
      <c r="N177" s="29">
        <v>0</v>
      </c>
      <c r="O177" s="28">
        <f t="shared" si="39"/>
        <v>261100</v>
      </c>
      <c r="P177" s="29">
        <f t="shared" si="40"/>
        <v>103.16895843211633</v>
      </c>
      <c r="Q177" s="28">
        <f t="shared" si="41"/>
        <v>8020</v>
      </c>
      <c r="R177" s="29">
        <f t="shared" si="42"/>
        <v>103.16895843211633</v>
      </c>
      <c r="S177" s="28">
        <f t="shared" si="43"/>
        <v>8020</v>
      </c>
    </row>
    <row r="178" spans="1:19" ht="89.25" hidden="1" outlineLevel="3">
      <c r="A178" s="25" t="s">
        <v>231</v>
      </c>
      <c r="B178" s="26" t="s">
        <v>232</v>
      </c>
      <c r="C178" s="27"/>
      <c r="D178" s="27">
        <v>0</v>
      </c>
      <c r="E178" s="27">
        <v>6080</v>
      </c>
      <c r="F178" s="27">
        <v>0</v>
      </c>
      <c r="G178" s="27">
        <v>6080</v>
      </c>
      <c r="H178" s="28">
        <f t="shared" si="46"/>
        <v>6080</v>
      </c>
      <c r="I178" s="27">
        <v>8100</v>
      </c>
      <c r="J178" s="29">
        <f t="shared" si="35"/>
        <v>4.8735214108773543E-3</v>
      </c>
      <c r="K178" s="30">
        <f t="shared" si="45"/>
        <v>2.8402364652965171E-2</v>
      </c>
      <c r="L178" s="29" t="e">
        <f t="shared" si="36"/>
        <v>#DIV/0!</v>
      </c>
      <c r="M178" s="28">
        <f t="shared" si="37"/>
        <v>8100</v>
      </c>
      <c r="N178" s="29" t="e">
        <f t="shared" si="38"/>
        <v>#DIV/0!</v>
      </c>
      <c r="O178" s="28">
        <f t="shared" si="39"/>
        <v>8100</v>
      </c>
      <c r="P178" s="29">
        <f t="shared" si="40"/>
        <v>133.2236842105263</v>
      </c>
      <c r="Q178" s="28">
        <f t="shared" si="41"/>
        <v>2020</v>
      </c>
      <c r="R178" s="29">
        <f t="shared" si="42"/>
        <v>133.2236842105263</v>
      </c>
      <c r="S178" s="28">
        <f t="shared" si="43"/>
        <v>2020</v>
      </c>
    </row>
    <row r="179" spans="1:19" ht="89.25" hidden="1" outlineLevel="7">
      <c r="A179" s="25" t="s">
        <v>231</v>
      </c>
      <c r="B179" s="26" t="s">
        <v>232</v>
      </c>
      <c r="C179" s="27"/>
      <c r="D179" s="27">
        <v>0</v>
      </c>
      <c r="E179" s="27">
        <v>6080</v>
      </c>
      <c r="F179" s="27">
        <v>0</v>
      </c>
      <c r="G179" s="27">
        <v>6080</v>
      </c>
      <c r="H179" s="28">
        <f t="shared" si="46"/>
        <v>6080</v>
      </c>
      <c r="I179" s="27">
        <v>8100</v>
      </c>
      <c r="J179" s="29">
        <f t="shared" si="35"/>
        <v>4.8735214108773543E-3</v>
      </c>
      <c r="K179" s="30">
        <f t="shared" si="45"/>
        <v>2.8402364652965171E-2</v>
      </c>
      <c r="L179" s="29" t="e">
        <f t="shared" si="36"/>
        <v>#DIV/0!</v>
      </c>
      <c r="M179" s="28">
        <f t="shared" si="37"/>
        <v>8100</v>
      </c>
      <c r="N179" s="29" t="e">
        <f t="shared" si="38"/>
        <v>#DIV/0!</v>
      </c>
      <c r="O179" s="28">
        <f t="shared" si="39"/>
        <v>8100</v>
      </c>
      <c r="P179" s="29">
        <f t="shared" si="40"/>
        <v>133.2236842105263</v>
      </c>
      <c r="Q179" s="28">
        <f t="shared" si="41"/>
        <v>2020</v>
      </c>
      <c r="R179" s="29">
        <f t="shared" si="42"/>
        <v>133.2236842105263</v>
      </c>
      <c r="S179" s="28">
        <f t="shared" si="43"/>
        <v>2020</v>
      </c>
    </row>
    <row r="180" spans="1:19" ht="140.25" hidden="1" outlineLevel="3">
      <c r="A180" s="25" t="s">
        <v>233</v>
      </c>
      <c r="B180" s="31" t="s">
        <v>234</v>
      </c>
      <c r="C180" s="27"/>
      <c r="D180" s="27">
        <v>0</v>
      </c>
      <c r="E180" s="27">
        <v>247000</v>
      </c>
      <c r="F180" s="27">
        <v>28200</v>
      </c>
      <c r="G180" s="27">
        <v>218800</v>
      </c>
      <c r="H180" s="28">
        <f t="shared" si="46"/>
        <v>247000</v>
      </c>
      <c r="I180" s="27">
        <v>253000</v>
      </c>
      <c r="J180" s="29">
        <f t="shared" si="35"/>
        <v>0.1522223354261692</v>
      </c>
      <c r="K180" s="30">
        <f t="shared" si="45"/>
        <v>0.88713558730866526</v>
      </c>
      <c r="L180" s="29" t="e">
        <f t="shared" si="36"/>
        <v>#DIV/0!</v>
      </c>
      <c r="M180" s="28">
        <f t="shared" si="37"/>
        <v>253000</v>
      </c>
      <c r="N180" s="29" t="e">
        <f t="shared" si="38"/>
        <v>#DIV/0!</v>
      </c>
      <c r="O180" s="28">
        <f t="shared" si="39"/>
        <v>253000</v>
      </c>
      <c r="P180" s="29">
        <f t="shared" si="40"/>
        <v>102.42914979757086</v>
      </c>
      <c r="Q180" s="28">
        <f t="shared" si="41"/>
        <v>6000</v>
      </c>
      <c r="R180" s="29">
        <f t="shared" si="42"/>
        <v>102.42914979757086</v>
      </c>
      <c r="S180" s="28">
        <f t="shared" si="43"/>
        <v>6000</v>
      </c>
    </row>
    <row r="181" spans="1:19" ht="140.25" hidden="1" outlineLevel="7">
      <c r="A181" s="25" t="s">
        <v>233</v>
      </c>
      <c r="B181" s="31" t="s">
        <v>234</v>
      </c>
      <c r="C181" s="27"/>
      <c r="D181" s="27">
        <v>0</v>
      </c>
      <c r="E181" s="27">
        <v>247000</v>
      </c>
      <c r="F181" s="27">
        <v>28200</v>
      </c>
      <c r="G181" s="27">
        <v>218800</v>
      </c>
      <c r="H181" s="28">
        <f t="shared" si="46"/>
        <v>247000</v>
      </c>
      <c r="I181" s="27">
        <v>253000</v>
      </c>
      <c r="J181" s="29">
        <f t="shared" si="35"/>
        <v>0.1522223354261692</v>
      </c>
      <c r="K181" s="30">
        <f t="shared" si="45"/>
        <v>0.88713558730866526</v>
      </c>
      <c r="L181" s="29" t="e">
        <f t="shared" si="36"/>
        <v>#DIV/0!</v>
      </c>
      <c r="M181" s="28">
        <f t="shared" si="37"/>
        <v>253000</v>
      </c>
      <c r="N181" s="29" t="e">
        <f t="shared" si="38"/>
        <v>#DIV/0!</v>
      </c>
      <c r="O181" s="28">
        <f t="shared" si="39"/>
        <v>253000</v>
      </c>
      <c r="P181" s="29">
        <f t="shared" si="40"/>
        <v>102.42914979757086</v>
      </c>
      <c r="Q181" s="28">
        <f t="shared" si="41"/>
        <v>6000</v>
      </c>
      <c r="R181" s="29">
        <f t="shared" si="42"/>
        <v>102.42914979757086</v>
      </c>
      <c r="S181" s="28">
        <f t="shared" si="43"/>
        <v>6000</v>
      </c>
    </row>
    <row r="182" spans="1:19" ht="30" customHeight="1" outlineLevel="2" collapsed="1">
      <c r="A182" s="25" t="s">
        <v>235</v>
      </c>
      <c r="B182" s="26" t="s">
        <v>236</v>
      </c>
      <c r="C182" s="27">
        <v>561247.04</v>
      </c>
      <c r="D182" s="27">
        <v>608000</v>
      </c>
      <c r="E182" s="27">
        <v>608000</v>
      </c>
      <c r="F182" s="27">
        <v>152000</v>
      </c>
      <c r="G182" s="27">
        <v>152000</v>
      </c>
      <c r="H182" s="28">
        <f t="shared" si="46"/>
        <v>304000</v>
      </c>
      <c r="I182" s="27">
        <v>297161.78999999998</v>
      </c>
      <c r="J182" s="29">
        <f t="shared" si="35"/>
        <v>0.17879312914316542</v>
      </c>
      <c r="K182" s="30">
        <f t="shared" si="45"/>
        <v>1.0419873482108468</v>
      </c>
      <c r="L182" s="29">
        <f t="shared" si="36"/>
        <v>52.946700618679422</v>
      </c>
      <c r="M182" s="28">
        <f t="shared" si="37"/>
        <v>-264085.25000000006</v>
      </c>
      <c r="N182" s="29">
        <f t="shared" si="38"/>
        <v>48.875294407894728</v>
      </c>
      <c r="O182" s="28">
        <f t="shared" si="39"/>
        <v>-310838.21000000002</v>
      </c>
      <c r="P182" s="29">
        <f t="shared" si="40"/>
        <v>48.875294407894728</v>
      </c>
      <c r="Q182" s="28">
        <f t="shared" si="41"/>
        <v>-310838.21000000002</v>
      </c>
      <c r="R182" s="29">
        <f t="shared" si="42"/>
        <v>97.750588815789456</v>
      </c>
      <c r="S182" s="28">
        <f t="shared" si="43"/>
        <v>-6838.210000000021</v>
      </c>
    </row>
    <row r="183" spans="1:19" ht="51" hidden="1" outlineLevel="3">
      <c r="A183" s="25" t="s">
        <v>237</v>
      </c>
      <c r="B183" s="26" t="s">
        <v>238</v>
      </c>
      <c r="C183" s="27"/>
      <c r="D183" s="27">
        <v>608000</v>
      </c>
      <c r="E183" s="27">
        <v>608000</v>
      </c>
      <c r="F183" s="27">
        <v>152000</v>
      </c>
      <c r="G183" s="27">
        <v>152000</v>
      </c>
      <c r="H183" s="28">
        <f t="shared" si="46"/>
        <v>304000</v>
      </c>
      <c r="I183" s="27">
        <v>297161.78999999998</v>
      </c>
      <c r="J183" s="29">
        <f t="shared" si="35"/>
        <v>0.17879312914316542</v>
      </c>
      <c r="K183" s="30">
        <f t="shared" si="45"/>
        <v>1.0419873482108468</v>
      </c>
      <c r="L183" s="29" t="e">
        <f t="shared" si="36"/>
        <v>#DIV/0!</v>
      </c>
      <c r="M183" s="28">
        <f t="shared" si="37"/>
        <v>297161.78999999998</v>
      </c>
      <c r="N183" s="29">
        <f t="shared" si="38"/>
        <v>48.875294407894728</v>
      </c>
      <c r="O183" s="28">
        <f t="shared" si="39"/>
        <v>-310838.21000000002</v>
      </c>
      <c r="P183" s="29">
        <f t="shared" si="40"/>
        <v>48.875294407894728</v>
      </c>
      <c r="Q183" s="28">
        <f t="shared" si="41"/>
        <v>-310838.21000000002</v>
      </c>
      <c r="R183" s="29">
        <f t="shared" si="42"/>
        <v>97.750588815789456</v>
      </c>
      <c r="S183" s="28">
        <f t="shared" si="43"/>
        <v>-6838.210000000021</v>
      </c>
    </row>
    <row r="184" spans="1:19" ht="51" hidden="1" outlineLevel="4">
      <c r="A184" s="25" t="s">
        <v>237</v>
      </c>
      <c r="B184" s="26" t="s">
        <v>238</v>
      </c>
      <c r="C184" s="27"/>
      <c r="D184" s="27">
        <v>608000</v>
      </c>
      <c r="E184" s="27">
        <v>608000</v>
      </c>
      <c r="F184" s="27">
        <v>152000</v>
      </c>
      <c r="G184" s="27">
        <v>152000</v>
      </c>
      <c r="H184" s="28">
        <f t="shared" si="46"/>
        <v>304000</v>
      </c>
      <c r="I184" s="27">
        <v>1500</v>
      </c>
      <c r="J184" s="29">
        <f t="shared" si="35"/>
        <v>9.0250396497728778E-4</v>
      </c>
      <c r="K184" s="30">
        <f t="shared" si="45"/>
        <v>5.2596971579565131E-3</v>
      </c>
      <c r="L184" s="29" t="e">
        <f t="shared" si="36"/>
        <v>#DIV/0!</v>
      </c>
      <c r="M184" s="28">
        <f t="shared" si="37"/>
        <v>1500</v>
      </c>
      <c r="N184" s="29">
        <f t="shared" si="38"/>
        <v>0.24671052631578946</v>
      </c>
      <c r="O184" s="28">
        <f t="shared" si="39"/>
        <v>-606500</v>
      </c>
      <c r="P184" s="29">
        <f t="shared" si="40"/>
        <v>0.24671052631578946</v>
      </c>
      <c r="Q184" s="28">
        <f t="shared" si="41"/>
        <v>-606500</v>
      </c>
      <c r="R184" s="29">
        <f t="shared" si="42"/>
        <v>0.49342105263157893</v>
      </c>
      <c r="S184" s="28">
        <f t="shared" si="43"/>
        <v>-302500</v>
      </c>
    </row>
    <row r="185" spans="1:19" ht="51" hidden="1" outlineLevel="7">
      <c r="A185" s="25" t="s">
        <v>237</v>
      </c>
      <c r="B185" s="26" t="s">
        <v>238</v>
      </c>
      <c r="C185" s="27"/>
      <c r="D185" s="27">
        <v>608000</v>
      </c>
      <c r="E185" s="27">
        <v>608000</v>
      </c>
      <c r="F185" s="27">
        <v>152000</v>
      </c>
      <c r="G185" s="27">
        <v>152000</v>
      </c>
      <c r="H185" s="28">
        <f t="shared" si="46"/>
        <v>304000</v>
      </c>
      <c r="I185" s="27">
        <v>1500</v>
      </c>
      <c r="J185" s="29">
        <f t="shared" si="35"/>
        <v>9.0250396497728778E-4</v>
      </c>
      <c r="K185" s="30">
        <f t="shared" si="45"/>
        <v>5.2596971579565131E-3</v>
      </c>
      <c r="L185" s="29" t="e">
        <f t="shared" si="36"/>
        <v>#DIV/0!</v>
      </c>
      <c r="M185" s="28">
        <f t="shared" si="37"/>
        <v>1500</v>
      </c>
      <c r="N185" s="29">
        <f t="shared" si="38"/>
        <v>0.24671052631578946</v>
      </c>
      <c r="O185" s="28">
        <f t="shared" si="39"/>
        <v>-606500</v>
      </c>
      <c r="P185" s="29">
        <f t="shared" si="40"/>
        <v>0.24671052631578946</v>
      </c>
      <c r="Q185" s="28">
        <f t="shared" si="41"/>
        <v>-606500</v>
      </c>
      <c r="R185" s="29">
        <f t="shared" si="42"/>
        <v>0.49342105263157893</v>
      </c>
      <c r="S185" s="28">
        <f t="shared" si="43"/>
        <v>-302500</v>
      </c>
    </row>
    <row r="186" spans="1:19" ht="102" hidden="1" outlineLevel="4">
      <c r="A186" s="25" t="s">
        <v>239</v>
      </c>
      <c r="B186" s="31" t="s">
        <v>240</v>
      </c>
      <c r="C186" s="27"/>
      <c r="D186" s="27">
        <v>0</v>
      </c>
      <c r="E186" s="27">
        <v>0</v>
      </c>
      <c r="F186" s="27">
        <v>0</v>
      </c>
      <c r="G186" s="27">
        <v>0</v>
      </c>
      <c r="H186" s="28">
        <f t="shared" si="46"/>
        <v>0</v>
      </c>
      <c r="I186" s="27">
        <v>295661.78999999998</v>
      </c>
      <c r="J186" s="29">
        <f t="shared" si="35"/>
        <v>0.17789062517818813</v>
      </c>
      <c r="K186" s="30">
        <f t="shared" si="45"/>
        <v>1.0367276510528902</v>
      </c>
      <c r="L186" s="29" t="e">
        <f t="shared" si="36"/>
        <v>#DIV/0!</v>
      </c>
      <c r="M186" s="28">
        <f t="shared" si="37"/>
        <v>295661.78999999998</v>
      </c>
      <c r="N186" s="29" t="e">
        <f t="shared" si="38"/>
        <v>#DIV/0!</v>
      </c>
      <c r="O186" s="28">
        <f t="shared" si="39"/>
        <v>295661.78999999998</v>
      </c>
      <c r="P186" s="29" t="e">
        <f t="shared" si="40"/>
        <v>#DIV/0!</v>
      </c>
      <c r="Q186" s="28">
        <f t="shared" si="41"/>
        <v>295661.78999999998</v>
      </c>
      <c r="R186" s="29" t="e">
        <f t="shared" si="42"/>
        <v>#DIV/0!</v>
      </c>
      <c r="S186" s="28">
        <f t="shared" si="43"/>
        <v>295661.78999999998</v>
      </c>
    </row>
    <row r="187" spans="1:19" ht="102" hidden="1" outlineLevel="7">
      <c r="A187" s="25" t="s">
        <v>239</v>
      </c>
      <c r="B187" s="31" t="s">
        <v>240</v>
      </c>
      <c r="C187" s="27"/>
      <c r="D187" s="27">
        <v>0</v>
      </c>
      <c r="E187" s="27">
        <v>0</v>
      </c>
      <c r="F187" s="27">
        <v>0</v>
      </c>
      <c r="G187" s="27">
        <v>0</v>
      </c>
      <c r="H187" s="28">
        <f t="shared" si="46"/>
        <v>0</v>
      </c>
      <c r="I187" s="27">
        <v>295661.78999999998</v>
      </c>
      <c r="J187" s="29">
        <f t="shared" si="35"/>
        <v>0.17789062517818813</v>
      </c>
      <c r="K187" s="30">
        <f t="shared" si="45"/>
        <v>1.0367276510528902</v>
      </c>
      <c r="L187" s="29" t="e">
        <f t="shared" si="36"/>
        <v>#DIV/0!</v>
      </c>
      <c r="M187" s="28">
        <f t="shared" si="37"/>
        <v>295661.78999999998</v>
      </c>
      <c r="N187" s="29" t="e">
        <f t="shared" si="38"/>
        <v>#DIV/0!</v>
      </c>
      <c r="O187" s="28">
        <f t="shared" si="39"/>
        <v>295661.78999999998</v>
      </c>
      <c r="P187" s="29" t="e">
        <f t="shared" si="40"/>
        <v>#DIV/0!</v>
      </c>
      <c r="Q187" s="28">
        <f t="shared" si="41"/>
        <v>295661.78999999998</v>
      </c>
      <c r="R187" s="29" t="e">
        <f t="shared" si="42"/>
        <v>#DIV/0!</v>
      </c>
      <c r="S187" s="28">
        <f t="shared" si="43"/>
        <v>295661.78999999998</v>
      </c>
    </row>
    <row r="188" spans="1:19" s="2" customFormat="1" ht="15.75" customHeight="1" outlineLevel="1">
      <c r="A188" s="21" t="s">
        <v>241</v>
      </c>
      <c r="B188" s="22" t="s">
        <v>242</v>
      </c>
      <c r="C188" s="23">
        <f>C189+C192</f>
        <v>2396871.96</v>
      </c>
      <c r="D188" s="23">
        <f t="shared" ref="D188:I188" si="49">D189+D192</f>
        <v>0</v>
      </c>
      <c r="E188" s="23">
        <f t="shared" si="49"/>
        <v>0</v>
      </c>
      <c r="F188" s="23">
        <f t="shared" si="49"/>
        <v>0</v>
      </c>
      <c r="G188" s="23">
        <f t="shared" si="49"/>
        <v>0</v>
      </c>
      <c r="H188" s="23">
        <f t="shared" si="49"/>
        <v>0</v>
      </c>
      <c r="I188" s="23">
        <f t="shared" si="49"/>
        <v>2584051.79</v>
      </c>
      <c r="J188" s="19">
        <f t="shared" si="35"/>
        <v>1.5547446574544386</v>
      </c>
      <c r="K188" s="24">
        <f t="shared" si="45"/>
        <v>9.0608865705836283</v>
      </c>
      <c r="L188" s="19">
        <f t="shared" si="36"/>
        <v>107.80933788386426</v>
      </c>
      <c r="M188" s="20">
        <f t="shared" si="37"/>
        <v>187179.83000000007</v>
      </c>
      <c r="N188" s="19">
        <v>0</v>
      </c>
      <c r="O188" s="20">
        <f t="shared" si="39"/>
        <v>2584051.79</v>
      </c>
      <c r="P188" s="19">
        <v>0</v>
      </c>
      <c r="Q188" s="20">
        <f t="shared" si="41"/>
        <v>2584051.79</v>
      </c>
      <c r="R188" s="19">
        <v>0</v>
      </c>
      <c r="S188" s="20">
        <f t="shared" si="43"/>
        <v>2584051.79</v>
      </c>
    </row>
    <row r="189" spans="1:19" ht="17.25" customHeight="1" outlineLevel="2" collapsed="1">
      <c r="A189" s="25" t="s">
        <v>243</v>
      </c>
      <c r="B189" s="26" t="s">
        <v>244</v>
      </c>
      <c r="C189" s="27">
        <v>-221.54</v>
      </c>
      <c r="D189" s="27">
        <v>0</v>
      </c>
      <c r="E189" s="27">
        <v>0</v>
      </c>
      <c r="F189" s="27">
        <v>0</v>
      </c>
      <c r="G189" s="27">
        <v>0</v>
      </c>
      <c r="H189" s="28">
        <f t="shared" si="46"/>
        <v>0</v>
      </c>
      <c r="I189" s="27">
        <v>1028.54</v>
      </c>
      <c r="J189" s="29">
        <f t="shared" si="35"/>
        <v>6.1884095209182644E-4</v>
      </c>
      <c r="K189" s="30">
        <f t="shared" si="45"/>
        <v>3.6065392765630613E-3</v>
      </c>
      <c r="L189" s="29">
        <f t="shared" si="36"/>
        <v>-464.26830369233551</v>
      </c>
      <c r="M189" s="28">
        <f t="shared" si="37"/>
        <v>1250.08</v>
      </c>
      <c r="N189" s="29">
        <v>0</v>
      </c>
      <c r="O189" s="28">
        <f t="shared" si="39"/>
        <v>1028.54</v>
      </c>
      <c r="P189" s="29">
        <v>0</v>
      </c>
      <c r="Q189" s="28">
        <f t="shared" si="41"/>
        <v>1028.54</v>
      </c>
      <c r="R189" s="29">
        <v>0</v>
      </c>
      <c r="S189" s="28">
        <f t="shared" si="43"/>
        <v>1028.54</v>
      </c>
    </row>
    <row r="190" spans="1:19" ht="25.5" hidden="1" outlineLevel="3">
      <c r="A190" s="25" t="s">
        <v>245</v>
      </c>
      <c r="B190" s="26" t="s">
        <v>246</v>
      </c>
      <c r="C190" s="27"/>
      <c r="D190" s="27">
        <v>0</v>
      </c>
      <c r="E190" s="27">
        <v>0</v>
      </c>
      <c r="F190" s="27">
        <v>0</v>
      </c>
      <c r="G190" s="27">
        <v>0</v>
      </c>
      <c r="H190" s="28">
        <f t="shared" si="46"/>
        <v>0</v>
      </c>
      <c r="I190" s="27">
        <v>1028.54</v>
      </c>
      <c r="J190" s="29">
        <f t="shared" si="35"/>
        <v>6.1884095209182644E-4</v>
      </c>
      <c r="K190" s="30">
        <f t="shared" si="45"/>
        <v>3.6065392765630613E-3</v>
      </c>
      <c r="L190" s="29" t="e">
        <f t="shared" si="36"/>
        <v>#DIV/0!</v>
      </c>
      <c r="M190" s="28">
        <f t="shared" si="37"/>
        <v>1028.54</v>
      </c>
      <c r="N190" s="29" t="e">
        <f t="shared" si="38"/>
        <v>#DIV/0!</v>
      </c>
      <c r="O190" s="28">
        <f t="shared" si="39"/>
        <v>1028.54</v>
      </c>
      <c r="P190" s="29" t="e">
        <f t="shared" si="40"/>
        <v>#DIV/0!</v>
      </c>
      <c r="Q190" s="28">
        <f t="shared" si="41"/>
        <v>1028.54</v>
      </c>
      <c r="R190" s="29" t="e">
        <f t="shared" si="42"/>
        <v>#DIV/0!</v>
      </c>
      <c r="S190" s="28">
        <f t="shared" si="43"/>
        <v>1028.54</v>
      </c>
    </row>
    <row r="191" spans="1:19" ht="25.5" hidden="1" outlineLevel="7">
      <c r="A191" s="25" t="s">
        <v>245</v>
      </c>
      <c r="B191" s="26" t="s">
        <v>246</v>
      </c>
      <c r="C191" s="27"/>
      <c r="D191" s="27">
        <v>0</v>
      </c>
      <c r="E191" s="27">
        <v>0</v>
      </c>
      <c r="F191" s="27">
        <v>0</v>
      </c>
      <c r="G191" s="27">
        <v>0</v>
      </c>
      <c r="H191" s="28">
        <f t="shared" si="46"/>
        <v>0</v>
      </c>
      <c r="I191" s="27">
        <v>1028.54</v>
      </c>
      <c r="J191" s="29">
        <f t="shared" si="35"/>
        <v>6.1884095209182644E-4</v>
      </c>
      <c r="K191" s="30">
        <f t="shared" si="45"/>
        <v>3.6065392765630613E-3</v>
      </c>
      <c r="L191" s="29" t="e">
        <f t="shared" si="36"/>
        <v>#DIV/0!</v>
      </c>
      <c r="M191" s="28">
        <f t="shared" si="37"/>
        <v>1028.54</v>
      </c>
      <c r="N191" s="29" t="e">
        <f t="shared" si="38"/>
        <v>#DIV/0!</v>
      </c>
      <c r="O191" s="28">
        <f t="shared" si="39"/>
        <v>1028.54</v>
      </c>
      <c r="P191" s="29" t="e">
        <f t="shared" si="40"/>
        <v>#DIV/0!</v>
      </c>
      <c r="Q191" s="28">
        <f t="shared" si="41"/>
        <v>1028.54</v>
      </c>
      <c r="R191" s="29" t="e">
        <f t="shared" si="42"/>
        <v>#DIV/0!</v>
      </c>
      <c r="S191" s="28">
        <f t="shared" si="43"/>
        <v>1028.54</v>
      </c>
    </row>
    <row r="192" spans="1:19" ht="17.25" customHeight="1" outlineLevel="2" collapsed="1">
      <c r="A192" s="25" t="s">
        <v>247</v>
      </c>
      <c r="B192" s="26" t="s">
        <v>248</v>
      </c>
      <c r="C192" s="27">
        <v>2397093.5</v>
      </c>
      <c r="D192" s="27">
        <v>0</v>
      </c>
      <c r="E192" s="27">
        <v>0</v>
      </c>
      <c r="F192" s="27">
        <v>0</v>
      </c>
      <c r="G192" s="27">
        <v>0</v>
      </c>
      <c r="H192" s="28">
        <f t="shared" si="46"/>
        <v>0</v>
      </c>
      <c r="I192" s="27">
        <v>2583023.25</v>
      </c>
      <c r="J192" s="29">
        <f t="shared" si="35"/>
        <v>1.5541258165023468</v>
      </c>
      <c r="K192" s="30">
        <f t="shared" si="45"/>
        <v>9.057280031307064</v>
      </c>
      <c r="L192" s="29">
        <f t="shared" si="36"/>
        <v>107.75646632056697</v>
      </c>
      <c r="M192" s="28">
        <f t="shared" si="37"/>
        <v>185929.75</v>
      </c>
      <c r="N192" s="29">
        <v>0</v>
      </c>
      <c r="O192" s="28">
        <f t="shared" si="39"/>
        <v>2583023.25</v>
      </c>
      <c r="P192" s="29">
        <v>0</v>
      </c>
      <c r="Q192" s="28">
        <f t="shared" si="41"/>
        <v>2583023.25</v>
      </c>
      <c r="R192" s="29">
        <v>0</v>
      </c>
      <c r="S192" s="28">
        <f t="shared" si="43"/>
        <v>2583023.25</v>
      </c>
    </row>
    <row r="193" spans="1:19" ht="25.5" hidden="1" outlineLevel="3">
      <c r="A193" s="25" t="s">
        <v>249</v>
      </c>
      <c r="B193" s="26" t="s">
        <v>250</v>
      </c>
      <c r="C193" s="27"/>
      <c r="D193" s="27">
        <v>0</v>
      </c>
      <c r="E193" s="27">
        <v>0</v>
      </c>
      <c r="F193" s="27">
        <v>0</v>
      </c>
      <c r="G193" s="27">
        <v>0</v>
      </c>
      <c r="H193" s="28">
        <f t="shared" si="46"/>
        <v>0</v>
      </c>
      <c r="I193" s="27">
        <v>2583023.25</v>
      </c>
      <c r="J193" s="29">
        <f t="shared" si="35"/>
        <v>1.5541258165023468</v>
      </c>
      <c r="K193" s="27"/>
      <c r="L193" s="29" t="e">
        <f t="shared" si="36"/>
        <v>#DIV/0!</v>
      </c>
      <c r="M193" s="28">
        <f t="shared" si="37"/>
        <v>2583023.25</v>
      </c>
      <c r="N193" s="29" t="e">
        <f t="shared" si="38"/>
        <v>#DIV/0!</v>
      </c>
      <c r="O193" s="28">
        <f t="shared" si="39"/>
        <v>2583023.25</v>
      </c>
      <c r="P193" s="29" t="e">
        <f t="shared" si="40"/>
        <v>#DIV/0!</v>
      </c>
      <c r="Q193" s="28">
        <f t="shared" si="41"/>
        <v>2583023.25</v>
      </c>
      <c r="R193" s="29" t="e">
        <f t="shared" si="42"/>
        <v>#DIV/0!</v>
      </c>
      <c r="S193" s="28">
        <f t="shared" si="43"/>
        <v>2583023.25</v>
      </c>
    </row>
    <row r="194" spans="1:19" ht="25.5" hidden="1" outlineLevel="7">
      <c r="A194" s="25" t="s">
        <v>249</v>
      </c>
      <c r="B194" s="26" t="s">
        <v>250</v>
      </c>
      <c r="C194" s="27"/>
      <c r="D194" s="27">
        <v>0</v>
      </c>
      <c r="E194" s="27">
        <v>0</v>
      </c>
      <c r="F194" s="27">
        <v>0</v>
      </c>
      <c r="G194" s="27">
        <v>0</v>
      </c>
      <c r="H194" s="28">
        <f t="shared" si="46"/>
        <v>0</v>
      </c>
      <c r="I194" s="27">
        <v>2583023.25</v>
      </c>
      <c r="J194" s="29">
        <f t="shared" si="35"/>
        <v>1.5541258165023468</v>
      </c>
      <c r="K194" s="27"/>
      <c r="L194" s="29" t="e">
        <f t="shared" si="36"/>
        <v>#DIV/0!</v>
      </c>
      <c r="M194" s="28">
        <f t="shared" si="37"/>
        <v>2583023.25</v>
      </c>
      <c r="N194" s="29" t="e">
        <f t="shared" si="38"/>
        <v>#DIV/0!</v>
      </c>
      <c r="O194" s="28">
        <f t="shared" si="39"/>
        <v>2583023.25</v>
      </c>
      <c r="P194" s="29" t="e">
        <f t="shared" si="40"/>
        <v>#DIV/0!</v>
      </c>
      <c r="Q194" s="28">
        <f t="shared" si="41"/>
        <v>2583023.25</v>
      </c>
      <c r="R194" s="29" t="e">
        <f t="shared" si="42"/>
        <v>#DIV/0!</v>
      </c>
      <c r="S194" s="28">
        <f t="shared" si="43"/>
        <v>2583023.25</v>
      </c>
    </row>
    <row r="195" spans="1:19" s="2" customFormat="1" ht="15.75" customHeight="1">
      <c r="A195" s="21" t="s">
        <v>251</v>
      </c>
      <c r="B195" s="22" t="s">
        <v>252</v>
      </c>
      <c r="C195" s="23">
        <f>C196+C243+C249+C255</f>
        <v>141216722.35999998</v>
      </c>
      <c r="D195" s="23">
        <f t="shared" ref="D195:I195" si="50">D196+D243+D249+D255</f>
        <v>280387666.44</v>
      </c>
      <c r="E195" s="23">
        <f t="shared" si="50"/>
        <v>320863587.22000003</v>
      </c>
      <c r="F195" s="23">
        <f t="shared" si="50"/>
        <v>64482312.060000002</v>
      </c>
      <c r="G195" s="23">
        <f t="shared" si="50"/>
        <v>93465155.560000002</v>
      </c>
      <c r="H195" s="23">
        <f t="shared" si="50"/>
        <v>157947467.61999997</v>
      </c>
      <c r="I195" s="23">
        <f t="shared" si="50"/>
        <v>137685503.73999998</v>
      </c>
      <c r="J195" s="19">
        <f t="shared" si="35"/>
        <v>82.841142030163454</v>
      </c>
      <c r="K195" s="23" t="s">
        <v>358</v>
      </c>
      <c r="L195" s="19">
        <f t="shared" si="36"/>
        <v>97.499433097591677</v>
      </c>
      <c r="M195" s="20">
        <f t="shared" si="37"/>
        <v>-3531218.6200000048</v>
      </c>
      <c r="N195" s="19">
        <f t="shared" si="38"/>
        <v>49.105406627956377</v>
      </c>
      <c r="O195" s="20">
        <f t="shared" si="39"/>
        <v>-142702162.70000002</v>
      </c>
      <c r="P195" s="19">
        <f t="shared" si="40"/>
        <v>42.910915798493505</v>
      </c>
      <c r="Q195" s="20">
        <f t="shared" si="41"/>
        <v>-183178083.48000005</v>
      </c>
      <c r="R195" s="19">
        <f t="shared" si="42"/>
        <v>87.171707033158953</v>
      </c>
      <c r="S195" s="20">
        <f t="shared" si="43"/>
        <v>-20261963.879999995</v>
      </c>
    </row>
    <row r="196" spans="1:19" s="2" customFormat="1" ht="38.25" outlineLevel="1">
      <c r="A196" s="21" t="s">
        <v>253</v>
      </c>
      <c r="B196" s="22" t="s">
        <v>254</v>
      </c>
      <c r="C196" s="23">
        <f>C197+C201+C217+C236</f>
        <v>144462703.01999998</v>
      </c>
      <c r="D196" s="23">
        <f t="shared" ref="D196:I196" si="51">D197+D201+D217+D236</f>
        <v>280387666.44</v>
      </c>
      <c r="E196" s="23">
        <f t="shared" si="51"/>
        <v>320482397.71000004</v>
      </c>
      <c r="F196" s="23">
        <f t="shared" si="51"/>
        <v>64397846.469999999</v>
      </c>
      <c r="G196" s="23">
        <f t="shared" si="51"/>
        <v>93168431.640000001</v>
      </c>
      <c r="H196" s="23">
        <f t="shared" si="51"/>
        <v>157566278.10999998</v>
      </c>
      <c r="I196" s="23">
        <f t="shared" si="51"/>
        <v>147620531.86999997</v>
      </c>
      <c r="J196" s="19">
        <f t="shared" si="35"/>
        <v>88.818743549820695</v>
      </c>
      <c r="K196" s="23" t="s">
        <v>358</v>
      </c>
      <c r="L196" s="19">
        <f t="shared" si="36"/>
        <v>102.18591289238358</v>
      </c>
      <c r="M196" s="20">
        <f t="shared" si="37"/>
        <v>3157828.849999994</v>
      </c>
      <c r="N196" s="19">
        <f t="shared" si="38"/>
        <v>52.64872515410346</v>
      </c>
      <c r="O196" s="20">
        <f t="shared" si="39"/>
        <v>-132767134.57000002</v>
      </c>
      <c r="P196" s="19">
        <f t="shared" si="40"/>
        <v>46.061978107009701</v>
      </c>
      <c r="Q196" s="20">
        <f t="shared" si="41"/>
        <v>-172861865.84000006</v>
      </c>
      <c r="R196" s="19">
        <f t="shared" si="42"/>
        <v>93.687896700170398</v>
      </c>
      <c r="S196" s="20">
        <f t="shared" si="43"/>
        <v>-9945746.2400000095</v>
      </c>
    </row>
    <row r="197" spans="1:19" ht="25.5" outlineLevel="2" collapsed="1">
      <c r="A197" s="25" t="s">
        <v>255</v>
      </c>
      <c r="B197" s="26" t="s">
        <v>256</v>
      </c>
      <c r="C197" s="27">
        <v>52053700</v>
      </c>
      <c r="D197" s="27">
        <v>110245800</v>
      </c>
      <c r="E197" s="27">
        <v>110245800</v>
      </c>
      <c r="F197" s="27">
        <v>27561600</v>
      </c>
      <c r="G197" s="27">
        <v>33073800</v>
      </c>
      <c r="H197" s="28">
        <f t="shared" si="46"/>
        <v>60635400</v>
      </c>
      <c r="I197" s="27">
        <v>60635400</v>
      </c>
      <c r="J197" s="29">
        <f t="shared" si="35"/>
        <v>36.482459278655895</v>
      </c>
      <c r="K197" s="27" t="s">
        <v>358</v>
      </c>
      <c r="L197" s="29">
        <f t="shared" si="36"/>
        <v>116.48624401339387</v>
      </c>
      <c r="M197" s="28">
        <f t="shared" si="37"/>
        <v>8581700</v>
      </c>
      <c r="N197" s="29">
        <f t="shared" si="38"/>
        <v>55.000190483446985</v>
      </c>
      <c r="O197" s="28">
        <f t="shared" si="39"/>
        <v>-49610400</v>
      </c>
      <c r="P197" s="29">
        <f t="shared" si="40"/>
        <v>55.000190483446985</v>
      </c>
      <c r="Q197" s="28">
        <f t="shared" si="41"/>
        <v>-49610400</v>
      </c>
      <c r="R197" s="29">
        <f t="shared" si="42"/>
        <v>100</v>
      </c>
      <c r="S197" s="28">
        <f t="shared" si="43"/>
        <v>0</v>
      </c>
    </row>
    <row r="198" spans="1:19" ht="25.5" hidden="1" outlineLevel="3">
      <c r="A198" s="25" t="s">
        <v>257</v>
      </c>
      <c r="B198" s="26" t="s">
        <v>258</v>
      </c>
      <c r="C198" s="27"/>
      <c r="D198" s="27">
        <v>110245800</v>
      </c>
      <c r="E198" s="27">
        <v>110245800</v>
      </c>
      <c r="F198" s="27">
        <v>27561600</v>
      </c>
      <c r="G198" s="27">
        <v>33073800</v>
      </c>
      <c r="H198" s="28">
        <f t="shared" si="46"/>
        <v>60635400</v>
      </c>
      <c r="I198" s="27">
        <v>60635400</v>
      </c>
      <c r="J198" s="29">
        <f t="shared" si="35"/>
        <v>36.482459278655895</v>
      </c>
      <c r="K198" s="27"/>
      <c r="L198" s="29" t="e">
        <f t="shared" si="36"/>
        <v>#DIV/0!</v>
      </c>
      <c r="M198" s="28">
        <f t="shared" si="37"/>
        <v>60635400</v>
      </c>
      <c r="N198" s="29">
        <f t="shared" si="38"/>
        <v>55.000190483446985</v>
      </c>
      <c r="O198" s="28">
        <f t="shared" si="39"/>
        <v>-49610400</v>
      </c>
      <c r="P198" s="29">
        <f t="shared" si="40"/>
        <v>55.000190483446985</v>
      </c>
      <c r="Q198" s="28">
        <f t="shared" si="41"/>
        <v>-49610400</v>
      </c>
      <c r="R198" s="29">
        <f t="shared" si="42"/>
        <v>100</v>
      </c>
      <c r="S198" s="28">
        <f t="shared" si="43"/>
        <v>0</v>
      </c>
    </row>
    <row r="199" spans="1:19" ht="38.25" hidden="1" outlineLevel="4">
      <c r="A199" s="25" t="s">
        <v>259</v>
      </c>
      <c r="B199" s="26" t="s">
        <v>260</v>
      </c>
      <c r="C199" s="27"/>
      <c r="D199" s="27">
        <v>110245800</v>
      </c>
      <c r="E199" s="27">
        <v>110245800</v>
      </c>
      <c r="F199" s="27">
        <v>27561600</v>
      </c>
      <c r="G199" s="27">
        <v>33073800</v>
      </c>
      <c r="H199" s="28">
        <f t="shared" si="46"/>
        <v>60635400</v>
      </c>
      <c r="I199" s="27">
        <v>60635400</v>
      </c>
      <c r="J199" s="29">
        <f t="shared" ref="J199:J255" si="52">I199/I$6*100</f>
        <v>36.482459278655895</v>
      </c>
      <c r="K199" s="27"/>
      <c r="L199" s="29" t="e">
        <f t="shared" ref="L199:L255" si="53">I199/C199*100</f>
        <v>#DIV/0!</v>
      </c>
      <c r="M199" s="28">
        <f t="shared" ref="M199:M255" si="54">I199-C199</f>
        <v>60635400</v>
      </c>
      <c r="N199" s="29">
        <f t="shared" ref="N199:N254" si="55">I199/D199*100</f>
        <v>55.000190483446985</v>
      </c>
      <c r="O199" s="28">
        <f t="shared" ref="O199:O255" si="56">I199-D199</f>
        <v>-49610400</v>
      </c>
      <c r="P199" s="29">
        <f t="shared" ref="P199:P254" si="57">I199/E199*100</f>
        <v>55.000190483446985</v>
      </c>
      <c r="Q199" s="28">
        <f t="shared" ref="Q199:Q255" si="58">I199-E199</f>
        <v>-49610400</v>
      </c>
      <c r="R199" s="29">
        <f t="shared" ref="R199:R254" si="59">I199/H199*100</f>
        <v>100</v>
      </c>
      <c r="S199" s="28">
        <f t="shared" ref="S199:S258" si="60">I199-H199</f>
        <v>0</v>
      </c>
    </row>
    <row r="200" spans="1:19" ht="38.25" hidden="1" outlineLevel="7">
      <c r="A200" s="25" t="s">
        <v>259</v>
      </c>
      <c r="B200" s="26" t="s">
        <v>260</v>
      </c>
      <c r="C200" s="27"/>
      <c r="D200" s="27">
        <v>110245800</v>
      </c>
      <c r="E200" s="27">
        <v>110245800</v>
      </c>
      <c r="F200" s="27">
        <v>27561600</v>
      </c>
      <c r="G200" s="27">
        <v>33073800</v>
      </c>
      <c r="H200" s="28">
        <f t="shared" si="46"/>
        <v>60635400</v>
      </c>
      <c r="I200" s="27">
        <v>60635400</v>
      </c>
      <c r="J200" s="29">
        <f t="shared" si="52"/>
        <v>36.482459278655895</v>
      </c>
      <c r="K200" s="27"/>
      <c r="L200" s="29" t="e">
        <f t="shared" si="53"/>
        <v>#DIV/0!</v>
      </c>
      <c r="M200" s="28">
        <f t="shared" si="54"/>
        <v>60635400</v>
      </c>
      <c r="N200" s="29">
        <f t="shared" si="55"/>
        <v>55.000190483446985</v>
      </c>
      <c r="O200" s="28">
        <f t="shared" si="56"/>
        <v>-49610400</v>
      </c>
      <c r="P200" s="29">
        <f t="shared" si="57"/>
        <v>55.000190483446985</v>
      </c>
      <c r="Q200" s="28">
        <f t="shared" si="58"/>
        <v>-49610400</v>
      </c>
      <c r="R200" s="29">
        <f t="shared" si="59"/>
        <v>100</v>
      </c>
      <c r="S200" s="28">
        <f t="shared" si="60"/>
        <v>0</v>
      </c>
    </row>
    <row r="201" spans="1:19" ht="38.25" outlineLevel="2" collapsed="1">
      <c r="A201" s="25" t="s">
        <v>261</v>
      </c>
      <c r="B201" s="26" t="s">
        <v>262</v>
      </c>
      <c r="C201" s="27">
        <v>7551435.1200000001</v>
      </c>
      <c r="D201" s="27">
        <v>7632600</v>
      </c>
      <c r="E201" s="27">
        <v>42822550.840000004</v>
      </c>
      <c r="F201" s="27">
        <v>94500</v>
      </c>
      <c r="G201" s="27">
        <v>2733238.85</v>
      </c>
      <c r="H201" s="28">
        <f t="shared" ref="H201:H258" si="61">F201+G201</f>
        <v>2827738.85</v>
      </c>
      <c r="I201" s="27">
        <v>1578544.3</v>
      </c>
      <c r="J201" s="29">
        <f t="shared" si="52"/>
        <v>0.94976165976153148</v>
      </c>
      <c r="K201" s="27" t="s">
        <v>358</v>
      </c>
      <c r="L201" s="29">
        <f t="shared" si="53"/>
        <v>20.903898065934783</v>
      </c>
      <c r="M201" s="28">
        <f t="shared" si="54"/>
        <v>-5972890.8200000003</v>
      </c>
      <c r="N201" s="29">
        <f t="shared" si="55"/>
        <v>20.68160652988497</v>
      </c>
      <c r="O201" s="28">
        <f t="shared" si="56"/>
        <v>-6054055.7000000002</v>
      </c>
      <c r="P201" s="29">
        <f t="shared" si="57"/>
        <v>3.6862453754751612</v>
      </c>
      <c r="Q201" s="28">
        <f t="shared" si="58"/>
        <v>-41244006.540000007</v>
      </c>
      <c r="R201" s="29">
        <f t="shared" si="59"/>
        <v>55.823553154493034</v>
      </c>
      <c r="S201" s="28">
        <f t="shared" si="60"/>
        <v>-1249194.55</v>
      </c>
    </row>
    <row r="202" spans="1:19" ht="51" hidden="1" outlineLevel="3">
      <c r="A202" s="25" t="s">
        <v>263</v>
      </c>
      <c r="B202" s="26" t="s">
        <v>264</v>
      </c>
      <c r="C202" s="27"/>
      <c r="D202" s="27">
        <v>0</v>
      </c>
      <c r="E202" s="27">
        <v>10898456.140000001</v>
      </c>
      <c r="F202" s="27">
        <v>0</v>
      </c>
      <c r="G202" s="27">
        <v>0</v>
      </c>
      <c r="H202" s="28">
        <f t="shared" si="61"/>
        <v>0</v>
      </c>
      <c r="I202" s="27">
        <v>0</v>
      </c>
      <c r="J202" s="29">
        <f t="shared" si="52"/>
        <v>0</v>
      </c>
      <c r="K202" s="27"/>
      <c r="L202" s="29" t="e">
        <f t="shared" si="53"/>
        <v>#DIV/0!</v>
      </c>
      <c r="M202" s="28">
        <f t="shared" si="54"/>
        <v>0</v>
      </c>
      <c r="N202" s="29" t="e">
        <f t="shared" si="55"/>
        <v>#DIV/0!</v>
      </c>
      <c r="O202" s="28">
        <f t="shared" si="56"/>
        <v>0</v>
      </c>
      <c r="P202" s="29">
        <f t="shared" si="57"/>
        <v>0</v>
      </c>
      <c r="Q202" s="28">
        <f t="shared" si="58"/>
        <v>-10898456.140000001</v>
      </c>
      <c r="R202" s="29" t="e">
        <f t="shared" si="59"/>
        <v>#DIV/0!</v>
      </c>
      <c r="S202" s="28">
        <f t="shared" si="60"/>
        <v>0</v>
      </c>
    </row>
    <row r="203" spans="1:19" ht="51" hidden="1" outlineLevel="4">
      <c r="A203" s="25" t="s">
        <v>265</v>
      </c>
      <c r="B203" s="26" t="s">
        <v>266</v>
      </c>
      <c r="C203" s="27"/>
      <c r="D203" s="27">
        <v>0</v>
      </c>
      <c r="E203" s="27">
        <v>10898456.140000001</v>
      </c>
      <c r="F203" s="27">
        <v>0</v>
      </c>
      <c r="G203" s="27">
        <v>0</v>
      </c>
      <c r="H203" s="28">
        <f t="shared" si="61"/>
        <v>0</v>
      </c>
      <c r="I203" s="27">
        <v>0</v>
      </c>
      <c r="J203" s="29">
        <f t="shared" si="52"/>
        <v>0</v>
      </c>
      <c r="K203" s="27"/>
      <c r="L203" s="29" t="e">
        <f t="shared" si="53"/>
        <v>#DIV/0!</v>
      </c>
      <c r="M203" s="28">
        <f t="shared" si="54"/>
        <v>0</v>
      </c>
      <c r="N203" s="29" t="e">
        <f t="shared" si="55"/>
        <v>#DIV/0!</v>
      </c>
      <c r="O203" s="28">
        <f t="shared" si="56"/>
        <v>0</v>
      </c>
      <c r="P203" s="29">
        <f t="shared" si="57"/>
        <v>0</v>
      </c>
      <c r="Q203" s="28">
        <f t="shared" si="58"/>
        <v>-10898456.140000001</v>
      </c>
      <c r="R203" s="29" t="e">
        <f t="shared" si="59"/>
        <v>#DIV/0!</v>
      </c>
      <c r="S203" s="28">
        <f t="shared" si="60"/>
        <v>0</v>
      </c>
    </row>
    <row r="204" spans="1:19" ht="51" hidden="1" outlineLevel="7">
      <c r="A204" s="25" t="s">
        <v>265</v>
      </c>
      <c r="B204" s="26" t="s">
        <v>266</v>
      </c>
      <c r="C204" s="27"/>
      <c r="D204" s="27">
        <v>0</v>
      </c>
      <c r="E204" s="27">
        <v>10898456.140000001</v>
      </c>
      <c r="F204" s="27">
        <v>0</v>
      </c>
      <c r="G204" s="27">
        <v>0</v>
      </c>
      <c r="H204" s="28">
        <f t="shared" si="61"/>
        <v>0</v>
      </c>
      <c r="I204" s="27">
        <v>0</v>
      </c>
      <c r="J204" s="29">
        <f t="shared" si="52"/>
        <v>0</v>
      </c>
      <c r="K204" s="27"/>
      <c r="L204" s="29" t="e">
        <f t="shared" si="53"/>
        <v>#DIV/0!</v>
      </c>
      <c r="M204" s="28">
        <f t="shared" si="54"/>
        <v>0</v>
      </c>
      <c r="N204" s="29" t="e">
        <f t="shared" si="55"/>
        <v>#DIV/0!</v>
      </c>
      <c r="O204" s="28">
        <f t="shared" si="56"/>
        <v>0</v>
      </c>
      <c r="P204" s="29">
        <f t="shared" si="57"/>
        <v>0</v>
      </c>
      <c r="Q204" s="28">
        <f t="shared" si="58"/>
        <v>-10898456.140000001</v>
      </c>
      <c r="R204" s="29" t="e">
        <f t="shared" si="59"/>
        <v>#DIV/0!</v>
      </c>
      <c r="S204" s="28">
        <f t="shared" si="60"/>
        <v>0</v>
      </c>
    </row>
    <row r="205" spans="1:19" ht="38.25" hidden="1" outlineLevel="3">
      <c r="A205" s="25" t="s">
        <v>267</v>
      </c>
      <c r="B205" s="26" t="s">
        <v>268</v>
      </c>
      <c r="C205" s="27"/>
      <c r="D205" s="27">
        <v>0</v>
      </c>
      <c r="E205" s="27">
        <v>183285</v>
      </c>
      <c r="F205" s="27">
        <v>0</v>
      </c>
      <c r="G205" s="27">
        <v>0</v>
      </c>
      <c r="H205" s="28">
        <f t="shared" si="61"/>
        <v>0</v>
      </c>
      <c r="I205" s="27">
        <v>0</v>
      </c>
      <c r="J205" s="29">
        <f t="shared" si="52"/>
        <v>0</v>
      </c>
      <c r="K205" s="27"/>
      <c r="L205" s="29" t="e">
        <f t="shared" si="53"/>
        <v>#DIV/0!</v>
      </c>
      <c r="M205" s="28">
        <f t="shared" si="54"/>
        <v>0</v>
      </c>
      <c r="N205" s="29" t="e">
        <f t="shared" si="55"/>
        <v>#DIV/0!</v>
      </c>
      <c r="O205" s="28">
        <f t="shared" si="56"/>
        <v>0</v>
      </c>
      <c r="P205" s="29">
        <f t="shared" si="57"/>
        <v>0</v>
      </c>
      <c r="Q205" s="28">
        <f t="shared" si="58"/>
        <v>-183285</v>
      </c>
      <c r="R205" s="29" t="e">
        <f t="shared" si="59"/>
        <v>#DIV/0!</v>
      </c>
      <c r="S205" s="28">
        <f t="shared" si="60"/>
        <v>0</v>
      </c>
    </row>
    <row r="206" spans="1:19" ht="38.25" hidden="1" outlineLevel="4">
      <c r="A206" s="25" t="s">
        <v>269</v>
      </c>
      <c r="B206" s="26" t="s">
        <v>270</v>
      </c>
      <c r="C206" s="27"/>
      <c r="D206" s="27">
        <v>0</v>
      </c>
      <c r="E206" s="27">
        <v>183285</v>
      </c>
      <c r="F206" s="27">
        <v>0</v>
      </c>
      <c r="G206" s="27">
        <v>0</v>
      </c>
      <c r="H206" s="28">
        <f t="shared" si="61"/>
        <v>0</v>
      </c>
      <c r="I206" s="27">
        <v>0</v>
      </c>
      <c r="J206" s="29">
        <f t="shared" si="52"/>
        <v>0</v>
      </c>
      <c r="K206" s="27"/>
      <c r="L206" s="29" t="e">
        <f t="shared" si="53"/>
        <v>#DIV/0!</v>
      </c>
      <c r="M206" s="28">
        <f t="shared" si="54"/>
        <v>0</v>
      </c>
      <c r="N206" s="29" t="e">
        <f t="shared" si="55"/>
        <v>#DIV/0!</v>
      </c>
      <c r="O206" s="28">
        <f t="shared" si="56"/>
        <v>0</v>
      </c>
      <c r="P206" s="29">
        <f t="shared" si="57"/>
        <v>0</v>
      </c>
      <c r="Q206" s="28">
        <f t="shared" si="58"/>
        <v>-183285</v>
      </c>
      <c r="R206" s="29" t="e">
        <f t="shared" si="59"/>
        <v>#DIV/0!</v>
      </c>
      <c r="S206" s="28">
        <f t="shared" si="60"/>
        <v>0</v>
      </c>
    </row>
    <row r="207" spans="1:19" ht="38.25" hidden="1" outlineLevel="7">
      <c r="A207" s="25" t="s">
        <v>269</v>
      </c>
      <c r="B207" s="26" t="s">
        <v>270</v>
      </c>
      <c r="C207" s="27"/>
      <c r="D207" s="27">
        <v>0</v>
      </c>
      <c r="E207" s="27">
        <v>183285</v>
      </c>
      <c r="F207" s="27">
        <v>0</v>
      </c>
      <c r="G207" s="27">
        <v>0</v>
      </c>
      <c r="H207" s="28">
        <f t="shared" si="61"/>
        <v>0</v>
      </c>
      <c r="I207" s="27">
        <v>0</v>
      </c>
      <c r="J207" s="29">
        <f t="shared" si="52"/>
        <v>0</v>
      </c>
      <c r="K207" s="27"/>
      <c r="L207" s="29" t="e">
        <f t="shared" si="53"/>
        <v>#DIV/0!</v>
      </c>
      <c r="M207" s="28">
        <f t="shared" si="54"/>
        <v>0</v>
      </c>
      <c r="N207" s="29" t="e">
        <f t="shared" si="55"/>
        <v>#DIV/0!</v>
      </c>
      <c r="O207" s="28">
        <f t="shared" si="56"/>
        <v>0</v>
      </c>
      <c r="P207" s="29">
        <f t="shared" si="57"/>
        <v>0</v>
      </c>
      <c r="Q207" s="28">
        <f t="shared" si="58"/>
        <v>-183285</v>
      </c>
      <c r="R207" s="29" t="e">
        <f t="shared" si="59"/>
        <v>#DIV/0!</v>
      </c>
      <c r="S207" s="28">
        <f t="shared" si="60"/>
        <v>0</v>
      </c>
    </row>
    <row r="208" spans="1:19" ht="25.5" hidden="1" outlineLevel="3">
      <c r="A208" s="25" t="s">
        <v>271</v>
      </c>
      <c r="B208" s="26" t="s">
        <v>272</v>
      </c>
      <c r="C208" s="27"/>
      <c r="D208" s="27">
        <v>0</v>
      </c>
      <c r="E208" s="27">
        <v>200000</v>
      </c>
      <c r="F208" s="27">
        <v>0</v>
      </c>
      <c r="G208" s="27">
        <v>200000</v>
      </c>
      <c r="H208" s="28">
        <f t="shared" si="61"/>
        <v>200000</v>
      </c>
      <c r="I208" s="27">
        <v>100000</v>
      </c>
      <c r="J208" s="29">
        <f t="shared" si="52"/>
        <v>6.016693099848585E-2</v>
      </c>
      <c r="K208" s="27"/>
      <c r="L208" s="29" t="e">
        <f t="shared" si="53"/>
        <v>#DIV/0!</v>
      </c>
      <c r="M208" s="28">
        <f t="shared" si="54"/>
        <v>100000</v>
      </c>
      <c r="N208" s="29" t="e">
        <f t="shared" si="55"/>
        <v>#DIV/0!</v>
      </c>
      <c r="O208" s="28">
        <f t="shared" si="56"/>
        <v>100000</v>
      </c>
      <c r="P208" s="29">
        <f t="shared" si="57"/>
        <v>50</v>
      </c>
      <c r="Q208" s="28">
        <f t="shared" si="58"/>
        <v>-100000</v>
      </c>
      <c r="R208" s="29">
        <f t="shared" si="59"/>
        <v>50</v>
      </c>
      <c r="S208" s="28">
        <f t="shared" si="60"/>
        <v>-100000</v>
      </c>
    </row>
    <row r="209" spans="1:19" ht="25.5" hidden="1" outlineLevel="4">
      <c r="A209" s="25" t="s">
        <v>273</v>
      </c>
      <c r="B209" s="26" t="s">
        <v>274</v>
      </c>
      <c r="C209" s="27"/>
      <c r="D209" s="27">
        <v>0</v>
      </c>
      <c r="E209" s="27">
        <v>200000</v>
      </c>
      <c r="F209" s="27">
        <v>0</v>
      </c>
      <c r="G209" s="27">
        <v>200000</v>
      </c>
      <c r="H209" s="28">
        <f t="shared" si="61"/>
        <v>200000</v>
      </c>
      <c r="I209" s="27">
        <v>100000</v>
      </c>
      <c r="J209" s="29">
        <f t="shared" si="52"/>
        <v>6.016693099848585E-2</v>
      </c>
      <c r="K209" s="27"/>
      <c r="L209" s="29" t="e">
        <f t="shared" si="53"/>
        <v>#DIV/0!</v>
      </c>
      <c r="M209" s="28">
        <f t="shared" si="54"/>
        <v>100000</v>
      </c>
      <c r="N209" s="29" t="e">
        <f t="shared" si="55"/>
        <v>#DIV/0!</v>
      </c>
      <c r="O209" s="28">
        <f t="shared" si="56"/>
        <v>100000</v>
      </c>
      <c r="P209" s="29">
        <f t="shared" si="57"/>
        <v>50</v>
      </c>
      <c r="Q209" s="28">
        <f t="shared" si="58"/>
        <v>-100000</v>
      </c>
      <c r="R209" s="29">
        <f t="shared" si="59"/>
        <v>50</v>
      </c>
      <c r="S209" s="28">
        <f t="shared" si="60"/>
        <v>-100000</v>
      </c>
    </row>
    <row r="210" spans="1:19" ht="25.5" hidden="1" outlineLevel="7">
      <c r="A210" s="25" t="s">
        <v>273</v>
      </c>
      <c r="B210" s="26" t="s">
        <v>274</v>
      </c>
      <c r="C210" s="27"/>
      <c r="D210" s="27">
        <v>0</v>
      </c>
      <c r="E210" s="27">
        <v>200000</v>
      </c>
      <c r="F210" s="27">
        <v>0</v>
      </c>
      <c r="G210" s="27">
        <v>200000</v>
      </c>
      <c r="H210" s="28">
        <f t="shared" si="61"/>
        <v>200000</v>
      </c>
      <c r="I210" s="27">
        <v>100000</v>
      </c>
      <c r="J210" s="29">
        <f t="shared" si="52"/>
        <v>6.016693099848585E-2</v>
      </c>
      <c r="K210" s="27"/>
      <c r="L210" s="29" t="e">
        <f t="shared" si="53"/>
        <v>#DIV/0!</v>
      </c>
      <c r="M210" s="28">
        <f t="shared" si="54"/>
        <v>100000</v>
      </c>
      <c r="N210" s="29" t="e">
        <f t="shared" si="55"/>
        <v>#DIV/0!</v>
      </c>
      <c r="O210" s="28">
        <f t="shared" si="56"/>
        <v>100000</v>
      </c>
      <c r="P210" s="29">
        <f t="shared" si="57"/>
        <v>50</v>
      </c>
      <c r="Q210" s="28">
        <f t="shared" si="58"/>
        <v>-100000</v>
      </c>
      <c r="R210" s="29">
        <f t="shared" si="59"/>
        <v>50</v>
      </c>
      <c r="S210" s="28">
        <f t="shared" si="60"/>
        <v>-100000</v>
      </c>
    </row>
    <row r="211" spans="1:19" ht="38.25" hidden="1" outlineLevel="3">
      <c r="A211" s="25" t="s">
        <v>275</v>
      </c>
      <c r="B211" s="26" t="s">
        <v>276</v>
      </c>
      <c r="C211" s="27"/>
      <c r="D211" s="27">
        <v>0</v>
      </c>
      <c r="E211" s="27">
        <v>5633270.8399999999</v>
      </c>
      <c r="F211" s="27">
        <v>0</v>
      </c>
      <c r="G211" s="27">
        <v>0</v>
      </c>
      <c r="H211" s="28">
        <f t="shared" si="61"/>
        <v>0</v>
      </c>
      <c r="I211" s="27">
        <v>0</v>
      </c>
      <c r="J211" s="29">
        <f t="shared" si="52"/>
        <v>0</v>
      </c>
      <c r="K211" s="27"/>
      <c r="L211" s="29" t="e">
        <f t="shared" si="53"/>
        <v>#DIV/0!</v>
      </c>
      <c r="M211" s="28">
        <f t="shared" si="54"/>
        <v>0</v>
      </c>
      <c r="N211" s="29" t="e">
        <f t="shared" si="55"/>
        <v>#DIV/0!</v>
      </c>
      <c r="O211" s="28">
        <f t="shared" si="56"/>
        <v>0</v>
      </c>
      <c r="P211" s="29">
        <f t="shared" si="57"/>
        <v>0</v>
      </c>
      <c r="Q211" s="28">
        <f t="shared" si="58"/>
        <v>-5633270.8399999999</v>
      </c>
      <c r="R211" s="29" t="e">
        <f t="shared" si="59"/>
        <v>#DIV/0!</v>
      </c>
      <c r="S211" s="28">
        <f t="shared" si="60"/>
        <v>0</v>
      </c>
    </row>
    <row r="212" spans="1:19" ht="51" hidden="1" outlineLevel="4">
      <c r="A212" s="25" t="s">
        <v>277</v>
      </c>
      <c r="B212" s="26" t="s">
        <v>278</v>
      </c>
      <c r="C212" s="27"/>
      <c r="D212" s="27">
        <v>0</v>
      </c>
      <c r="E212" s="27">
        <v>5633270.8399999999</v>
      </c>
      <c r="F212" s="27">
        <v>0</v>
      </c>
      <c r="G212" s="27">
        <v>0</v>
      </c>
      <c r="H212" s="28">
        <f t="shared" si="61"/>
        <v>0</v>
      </c>
      <c r="I212" s="27">
        <v>0</v>
      </c>
      <c r="J212" s="29">
        <f t="shared" si="52"/>
        <v>0</v>
      </c>
      <c r="K212" s="27"/>
      <c r="L212" s="29" t="e">
        <f t="shared" si="53"/>
        <v>#DIV/0!</v>
      </c>
      <c r="M212" s="28">
        <f t="shared" si="54"/>
        <v>0</v>
      </c>
      <c r="N212" s="29" t="e">
        <f t="shared" si="55"/>
        <v>#DIV/0!</v>
      </c>
      <c r="O212" s="28">
        <f t="shared" si="56"/>
        <v>0</v>
      </c>
      <c r="P212" s="29">
        <f t="shared" si="57"/>
        <v>0</v>
      </c>
      <c r="Q212" s="28">
        <f t="shared" si="58"/>
        <v>-5633270.8399999999</v>
      </c>
      <c r="R212" s="29" t="e">
        <f t="shared" si="59"/>
        <v>#DIV/0!</v>
      </c>
      <c r="S212" s="28">
        <f t="shared" si="60"/>
        <v>0</v>
      </c>
    </row>
    <row r="213" spans="1:19" ht="51" hidden="1" outlineLevel="7">
      <c r="A213" s="25" t="s">
        <v>277</v>
      </c>
      <c r="B213" s="26" t="s">
        <v>278</v>
      </c>
      <c r="C213" s="27"/>
      <c r="D213" s="27">
        <v>0</v>
      </c>
      <c r="E213" s="27">
        <v>5633270.8399999999</v>
      </c>
      <c r="F213" s="27">
        <v>0</v>
      </c>
      <c r="G213" s="27">
        <v>0</v>
      </c>
      <c r="H213" s="28">
        <f t="shared" si="61"/>
        <v>0</v>
      </c>
      <c r="I213" s="27">
        <v>0</v>
      </c>
      <c r="J213" s="29">
        <f t="shared" si="52"/>
        <v>0</v>
      </c>
      <c r="K213" s="27"/>
      <c r="L213" s="29" t="e">
        <f t="shared" si="53"/>
        <v>#DIV/0!</v>
      </c>
      <c r="M213" s="28">
        <f t="shared" si="54"/>
        <v>0</v>
      </c>
      <c r="N213" s="29" t="e">
        <f t="shared" si="55"/>
        <v>#DIV/0!</v>
      </c>
      <c r="O213" s="28">
        <f t="shared" si="56"/>
        <v>0</v>
      </c>
      <c r="P213" s="29">
        <f t="shared" si="57"/>
        <v>0</v>
      </c>
      <c r="Q213" s="28">
        <f t="shared" si="58"/>
        <v>-5633270.8399999999</v>
      </c>
      <c r="R213" s="29" t="e">
        <f t="shared" si="59"/>
        <v>#DIV/0!</v>
      </c>
      <c r="S213" s="28">
        <f t="shared" si="60"/>
        <v>0</v>
      </c>
    </row>
    <row r="214" spans="1:19" ht="25.5" hidden="1" outlineLevel="3">
      <c r="A214" s="25" t="s">
        <v>279</v>
      </c>
      <c r="B214" s="26" t="s">
        <v>280</v>
      </c>
      <c r="C214" s="27"/>
      <c r="D214" s="27">
        <v>7632600</v>
      </c>
      <c r="E214" s="27">
        <v>25907538.859999999</v>
      </c>
      <c r="F214" s="27">
        <v>94500</v>
      </c>
      <c r="G214" s="27">
        <v>2533238.85</v>
      </c>
      <c r="H214" s="28">
        <f t="shared" si="61"/>
        <v>2627738.85</v>
      </c>
      <c r="I214" s="27">
        <v>1478544.3</v>
      </c>
      <c r="J214" s="29">
        <f t="shared" si="52"/>
        <v>0.88959472876304568</v>
      </c>
      <c r="K214" s="27"/>
      <c r="L214" s="29" t="e">
        <f t="shared" si="53"/>
        <v>#DIV/0!</v>
      </c>
      <c r="M214" s="28">
        <f t="shared" si="54"/>
        <v>1478544.3</v>
      </c>
      <c r="N214" s="29">
        <f t="shared" si="55"/>
        <v>19.371436993947018</v>
      </c>
      <c r="O214" s="28">
        <f t="shared" si="56"/>
        <v>-6154055.7000000002</v>
      </c>
      <c r="P214" s="29">
        <f t="shared" si="57"/>
        <v>5.7070040808963203</v>
      </c>
      <c r="Q214" s="28">
        <f t="shared" si="58"/>
        <v>-24428994.559999999</v>
      </c>
      <c r="R214" s="29">
        <f t="shared" si="59"/>
        <v>56.266789981812693</v>
      </c>
      <c r="S214" s="28">
        <f t="shared" si="60"/>
        <v>-1149194.55</v>
      </c>
    </row>
    <row r="215" spans="1:19" ht="25.5" hidden="1" outlineLevel="4">
      <c r="A215" s="25" t="s">
        <v>281</v>
      </c>
      <c r="B215" s="26" t="s">
        <v>282</v>
      </c>
      <c r="C215" s="27"/>
      <c r="D215" s="27">
        <v>7632600</v>
      </c>
      <c r="E215" s="27">
        <v>25907538.859999999</v>
      </c>
      <c r="F215" s="27">
        <v>94500</v>
      </c>
      <c r="G215" s="27">
        <v>2533238.85</v>
      </c>
      <c r="H215" s="28">
        <f t="shared" si="61"/>
        <v>2627738.85</v>
      </c>
      <c r="I215" s="27">
        <v>1478544.3</v>
      </c>
      <c r="J215" s="29">
        <f t="shared" si="52"/>
        <v>0.88959472876304568</v>
      </c>
      <c r="K215" s="27"/>
      <c r="L215" s="29" t="e">
        <f t="shared" si="53"/>
        <v>#DIV/0!</v>
      </c>
      <c r="M215" s="28">
        <f t="shared" si="54"/>
        <v>1478544.3</v>
      </c>
      <c r="N215" s="29">
        <f t="shared" si="55"/>
        <v>19.371436993947018</v>
      </c>
      <c r="O215" s="28">
        <f t="shared" si="56"/>
        <v>-6154055.7000000002</v>
      </c>
      <c r="P215" s="29">
        <f t="shared" si="57"/>
        <v>5.7070040808963203</v>
      </c>
      <c r="Q215" s="28">
        <f t="shared" si="58"/>
        <v>-24428994.559999999</v>
      </c>
      <c r="R215" s="29">
        <f t="shared" si="59"/>
        <v>56.266789981812693</v>
      </c>
      <c r="S215" s="28">
        <f t="shared" si="60"/>
        <v>-1149194.55</v>
      </c>
    </row>
    <row r="216" spans="1:19" ht="25.5" hidden="1" outlineLevel="7">
      <c r="A216" s="25" t="s">
        <v>281</v>
      </c>
      <c r="B216" s="26" t="s">
        <v>282</v>
      </c>
      <c r="C216" s="27"/>
      <c r="D216" s="27">
        <v>7632600</v>
      </c>
      <c r="E216" s="27">
        <v>25907538.859999999</v>
      </c>
      <c r="F216" s="27">
        <v>94500</v>
      </c>
      <c r="G216" s="27">
        <v>2533238.85</v>
      </c>
      <c r="H216" s="28">
        <f t="shared" si="61"/>
        <v>2627738.85</v>
      </c>
      <c r="I216" s="27">
        <v>1478544.3</v>
      </c>
      <c r="J216" s="29">
        <f t="shared" si="52"/>
        <v>0.88959472876304568</v>
      </c>
      <c r="K216" s="27"/>
      <c r="L216" s="29" t="e">
        <f t="shared" si="53"/>
        <v>#DIV/0!</v>
      </c>
      <c r="M216" s="28">
        <f t="shared" si="54"/>
        <v>1478544.3</v>
      </c>
      <c r="N216" s="29">
        <f t="shared" si="55"/>
        <v>19.371436993947018</v>
      </c>
      <c r="O216" s="28">
        <f t="shared" si="56"/>
        <v>-6154055.7000000002</v>
      </c>
      <c r="P216" s="29">
        <f t="shared" si="57"/>
        <v>5.7070040808963203</v>
      </c>
      <c r="Q216" s="28">
        <f t="shared" si="58"/>
        <v>-24428994.559999999</v>
      </c>
      <c r="R216" s="29">
        <f t="shared" si="59"/>
        <v>56.266789981812693</v>
      </c>
      <c r="S216" s="28">
        <f t="shared" si="60"/>
        <v>-1149194.55</v>
      </c>
    </row>
    <row r="217" spans="1:19" ht="25.5" outlineLevel="2" collapsed="1">
      <c r="A217" s="25" t="s">
        <v>283</v>
      </c>
      <c r="B217" s="26" t="s">
        <v>284</v>
      </c>
      <c r="C217" s="27">
        <v>83145715.510000005</v>
      </c>
      <c r="D217" s="27">
        <v>152045200</v>
      </c>
      <c r="E217" s="27">
        <v>152211328.12</v>
      </c>
      <c r="F217" s="27">
        <v>33705472.219999999</v>
      </c>
      <c r="G217" s="27">
        <v>54658227.25</v>
      </c>
      <c r="H217" s="28">
        <f t="shared" si="61"/>
        <v>88363699.469999999</v>
      </c>
      <c r="I217" s="27">
        <v>79883811.780000001</v>
      </c>
      <c r="J217" s="29">
        <f t="shared" si="52"/>
        <v>48.06363791263292</v>
      </c>
      <c r="K217" s="27" t="s">
        <v>358</v>
      </c>
      <c r="L217" s="29">
        <f t="shared" si="53"/>
        <v>96.076882963851943</v>
      </c>
      <c r="M217" s="28">
        <f t="shared" si="54"/>
        <v>-3261903.7300000042</v>
      </c>
      <c r="N217" s="29">
        <f t="shared" si="55"/>
        <v>52.539515736110054</v>
      </c>
      <c r="O217" s="28">
        <f t="shared" si="56"/>
        <v>-72161388.219999999</v>
      </c>
      <c r="P217" s="29">
        <f t="shared" si="57"/>
        <v>52.482172494429193</v>
      </c>
      <c r="Q217" s="28">
        <f t="shared" si="58"/>
        <v>-72327516.340000004</v>
      </c>
      <c r="R217" s="29">
        <f t="shared" si="59"/>
        <v>90.403426134417359</v>
      </c>
      <c r="S217" s="28">
        <f t="shared" si="60"/>
        <v>-8479887.6899999976</v>
      </c>
    </row>
    <row r="218" spans="1:19" ht="38.25" hidden="1" outlineLevel="3">
      <c r="A218" s="25" t="s">
        <v>285</v>
      </c>
      <c r="B218" s="26" t="s">
        <v>286</v>
      </c>
      <c r="C218" s="27"/>
      <c r="D218" s="27">
        <v>137933300</v>
      </c>
      <c r="E218" s="27">
        <v>137936400</v>
      </c>
      <c r="F218" s="27">
        <v>32440625.899999999</v>
      </c>
      <c r="G218" s="27">
        <v>48401125.899999999</v>
      </c>
      <c r="H218" s="28">
        <f t="shared" si="61"/>
        <v>80841751.799999997</v>
      </c>
      <c r="I218" s="27">
        <v>72355951.799999997</v>
      </c>
      <c r="J218" s="29">
        <f t="shared" si="52"/>
        <v>43.534355592803678</v>
      </c>
      <c r="K218" s="27"/>
      <c r="L218" s="29" t="e">
        <f t="shared" si="53"/>
        <v>#DIV/0!</v>
      </c>
      <c r="M218" s="28">
        <f t="shared" si="54"/>
        <v>72355951.799999997</v>
      </c>
      <c r="N218" s="29">
        <f t="shared" si="55"/>
        <v>52.457203445433407</v>
      </c>
      <c r="O218" s="28">
        <f t="shared" si="56"/>
        <v>-65577348.200000003</v>
      </c>
      <c r="P218" s="29">
        <f t="shared" si="57"/>
        <v>52.456024515646341</v>
      </c>
      <c r="Q218" s="28">
        <f t="shared" si="58"/>
        <v>-65580448.200000003</v>
      </c>
      <c r="R218" s="29">
        <f t="shared" si="59"/>
        <v>89.503196292685985</v>
      </c>
      <c r="S218" s="28">
        <f t="shared" si="60"/>
        <v>-8485800</v>
      </c>
    </row>
    <row r="219" spans="1:19" ht="51" hidden="1" outlineLevel="4">
      <c r="A219" s="25" t="s">
        <v>287</v>
      </c>
      <c r="B219" s="26" t="s">
        <v>288</v>
      </c>
      <c r="C219" s="27"/>
      <c r="D219" s="27">
        <v>137933300</v>
      </c>
      <c r="E219" s="27">
        <v>137936400</v>
      </c>
      <c r="F219" s="27">
        <v>32440625.899999999</v>
      </c>
      <c r="G219" s="27">
        <v>48401125.899999999</v>
      </c>
      <c r="H219" s="28">
        <f t="shared" si="61"/>
        <v>80841751.799999997</v>
      </c>
      <c r="I219" s="27">
        <v>72355951.799999997</v>
      </c>
      <c r="J219" s="29">
        <f t="shared" si="52"/>
        <v>43.534355592803678</v>
      </c>
      <c r="K219" s="27"/>
      <c r="L219" s="29" t="e">
        <f t="shared" si="53"/>
        <v>#DIV/0!</v>
      </c>
      <c r="M219" s="28">
        <f t="shared" si="54"/>
        <v>72355951.799999997</v>
      </c>
      <c r="N219" s="29">
        <f t="shared" si="55"/>
        <v>52.457203445433407</v>
      </c>
      <c r="O219" s="28">
        <f t="shared" si="56"/>
        <v>-65577348.200000003</v>
      </c>
      <c r="P219" s="29">
        <f t="shared" si="57"/>
        <v>52.456024515646341</v>
      </c>
      <c r="Q219" s="28">
        <f t="shared" si="58"/>
        <v>-65580448.200000003</v>
      </c>
      <c r="R219" s="29">
        <f t="shared" si="59"/>
        <v>89.503196292685985</v>
      </c>
      <c r="S219" s="28">
        <f t="shared" si="60"/>
        <v>-8485800</v>
      </c>
    </row>
    <row r="220" spans="1:19" ht="51" hidden="1" outlineLevel="7">
      <c r="A220" s="25" t="s">
        <v>287</v>
      </c>
      <c r="B220" s="26" t="s">
        <v>288</v>
      </c>
      <c r="C220" s="27"/>
      <c r="D220" s="27">
        <v>137933300</v>
      </c>
      <c r="E220" s="27">
        <v>137936400</v>
      </c>
      <c r="F220" s="27">
        <v>32440625.899999999</v>
      </c>
      <c r="G220" s="27">
        <v>48401125.899999999</v>
      </c>
      <c r="H220" s="28">
        <f t="shared" si="61"/>
        <v>80841751.799999997</v>
      </c>
      <c r="I220" s="27">
        <v>72355951.799999997</v>
      </c>
      <c r="J220" s="29">
        <f t="shared" si="52"/>
        <v>43.534355592803678</v>
      </c>
      <c r="K220" s="27"/>
      <c r="L220" s="29" t="e">
        <f t="shared" si="53"/>
        <v>#DIV/0!</v>
      </c>
      <c r="M220" s="28">
        <f t="shared" si="54"/>
        <v>72355951.799999997</v>
      </c>
      <c r="N220" s="29">
        <f t="shared" si="55"/>
        <v>52.457203445433407</v>
      </c>
      <c r="O220" s="28">
        <f t="shared" si="56"/>
        <v>-65577348.200000003</v>
      </c>
      <c r="P220" s="29">
        <f t="shared" si="57"/>
        <v>52.456024515646341</v>
      </c>
      <c r="Q220" s="28">
        <f t="shared" si="58"/>
        <v>-65580448.200000003</v>
      </c>
      <c r="R220" s="29">
        <f t="shared" si="59"/>
        <v>89.503196292685985</v>
      </c>
      <c r="S220" s="28">
        <f t="shared" si="60"/>
        <v>-8485800</v>
      </c>
    </row>
    <row r="221" spans="1:19" ht="76.5" hidden="1" outlineLevel="3">
      <c r="A221" s="25" t="s">
        <v>289</v>
      </c>
      <c r="B221" s="26" t="s">
        <v>290</v>
      </c>
      <c r="C221" s="27"/>
      <c r="D221" s="27">
        <v>11693200</v>
      </c>
      <c r="E221" s="27">
        <v>11693184.359999999</v>
      </c>
      <c r="F221" s="27">
        <v>977790</v>
      </c>
      <c r="G221" s="27">
        <v>5866740</v>
      </c>
      <c r="H221" s="28">
        <f t="shared" si="61"/>
        <v>6844530</v>
      </c>
      <c r="I221" s="27">
        <v>6844530</v>
      </c>
      <c r="J221" s="29">
        <f t="shared" si="52"/>
        <v>4.1181436422706632</v>
      </c>
      <c r="K221" s="27"/>
      <c r="L221" s="29" t="e">
        <f t="shared" si="53"/>
        <v>#DIV/0!</v>
      </c>
      <c r="M221" s="28">
        <f t="shared" si="54"/>
        <v>6844530</v>
      </c>
      <c r="N221" s="29">
        <f t="shared" si="55"/>
        <v>58.534276331543126</v>
      </c>
      <c r="O221" s="28">
        <f t="shared" si="56"/>
        <v>-4848670</v>
      </c>
      <c r="P221" s="29">
        <f t="shared" si="57"/>
        <v>58.534354622969445</v>
      </c>
      <c r="Q221" s="28">
        <f t="shared" si="58"/>
        <v>-4848654.3599999994</v>
      </c>
      <c r="R221" s="29">
        <f t="shared" si="59"/>
        <v>100</v>
      </c>
      <c r="S221" s="28">
        <f t="shared" si="60"/>
        <v>0</v>
      </c>
    </row>
    <row r="222" spans="1:19" ht="76.5" hidden="1" outlineLevel="4">
      <c r="A222" s="25" t="s">
        <v>291</v>
      </c>
      <c r="B222" s="26" t="s">
        <v>292</v>
      </c>
      <c r="C222" s="27"/>
      <c r="D222" s="27">
        <v>11693200</v>
      </c>
      <c r="E222" s="27">
        <v>11693184.359999999</v>
      </c>
      <c r="F222" s="27">
        <v>977790</v>
      </c>
      <c r="G222" s="27">
        <v>5866740</v>
      </c>
      <c r="H222" s="28">
        <f t="shared" si="61"/>
        <v>6844530</v>
      </c>
      <c r="I222" s="27">
        <v>6844530</v>
      </c>
      <c r="J222" s="29">
        <f t="shared" si="52"/>
        <v>4.1181436422706632</v>
      </c>
      <c r="K222" s="27"/>
      <c r="L222" s="29" t="e">
        <f t="shared" si="53"/>
        <v>#DIV/0!</v>
      </c>
      <c r="M222" s="28">
        <f t="shared" si="54"/>
        <v>6844530</v>
      </c>
      <c r="N222" s="29">
        <f t="shared" si="55"/>
        <v>58.534276331543126</v>
      </c>
      <c r="O222" s="28">
        <f t="shared" si="56"/>
        <v>-4848670</v>
      </c>
      <c r="P222" s="29">
        <f t="shared" si="57"/>
        <v>58.534354622969445</v>
      </c>
      <c r="Q222" s="28">
        <f t="shared" si="58"/>
        <v>-4848654.3599999994</v>
      </c>
      <c r="R222" s="29">
        <f t="shared" si="59"/>
        <v>100</v>
      </c>
      <c r="S222" s="28">
        <f t="shared" si="60"/>
        <v>0</v>
      </c>
    </row>
    <row r="223" spans="1:19" ht="76.5" hidden="1" outlineLevel="7">
      <c r="A223" s="25" t="s">
        <v>291</v>
      </c>
      <c r="B223" s="26" t="s">
        <v>292</v>
      </c>
      <c r="C223" s="27"/>
      <c r="D223" s="27">
        <v>11693200</v>
      </c>
      <c r="E223" s="27">
        <v>11693184.359999999</v>
      </c>
      <c r="F223" s="27">
        <v>977790</v>
      </c>
      <c r="G223" s="27">
        <v>5866740</v>
      </c>
      <c r="H223" s="28">
        <f t="shared" si="61"/>
        <v>6844530</v>
      </c>
      <c r="I223" s="27">
        <v>6844530</v>
      </c>
      <c r="J223" s="29">
        <f t="shared" si="52"/>
        <v>4.1181436422706632</v>
      </c>
      <c r="K223" s="27"/>
      <c r="L223" s="29" t="e">
        <f t="shared" si="53"/>
        <v>#DIV/0!</v>
      </c>
      <c r="M223" s="28">
        <f t="shared" si="54"/>
        <v>6844530</v>
      </c>
      <c r="N223" s="29">
        <f t="shared" si="55"/>
        <v>58.534276331543126</v>
      </c>
      <c r="O223" s="28">
        <f t="shared" si="56"/>
        <v>-4848670</v>
      </c>
      <c r="P223" s="29">
        <f t="shared" si="57"/>
        <v>58.534354622969445</v>
      </c>
      <c r="Q223" s="28">
        <f t="shared" si="58"/>
        <v>-4848654.3599999994</v>
      </c>
      <c r="R223" s="29">
        <f t="shared" si="59"/>
        <v>100</v>
      </c>
      <c r="S223" s="28">
        <f t="shared" si="60"/>
        <v>0</v>
      </c>
    </row>
    <row r="224" spans="1:19" ht="63.75" hidden="1" outlineLevel="3">
      <c r="A224" s="25" t="s">
        <v>293</v>
      </c>
      <c r="B224" s="26" t="s">
        <v>294</v>
      </c>
      <c r="C224" s="27"/>
      <c r="D224" s="27">
        <v>900</v>
      </c>
      <c r="E224" s="27">
        <v>900</v>
      </c>
      <c r="F224" s="27">
        <v>0</v>
      </c>
      <c r="G224" s="27">
        <v>900</v>
      </c>
      <c r="H224" s="28">
        <f t="shared" si="61"/>
        <v>900</v>
      </c>
      <c r="I224" s="27">
        <v>0</v>
      </c>
      <c r="J224" s="29">
        <f t="shared" si="52"/>
        <v>0</v>
      </c>
      <c r="K224" s="27"/>
      <c r="L224" s="29" t="e">
        <f t="shared" si="53"/>
        <v>#DIV/0!</v>
      </c>
      <c r="M224" s="28">
        <f t="shared" si="54"/>
        <v>0</v>
      </c>
      <c r="N224" s="29">
        <f t="shared" si="55"/>
        <v>0</v>
      </c>
      <c r="O224" s="28">
        <f t="shared" si="56"/>
        <v>-900</v>
      </c>
      <c r="P224" s="29">
        <f t="shared" si="57"/>
        <v>0</v>
      </c>
      <c r="Q224" s="28">
        <f t="shared" si="58"/>
        <v>-900</v>
      </c>
      <c r="R224" s="29">
        <f t="shared" si="59"/>
        <v>0</v>
      </c>
      <c r="S224" s="28">
        <f t="shared" si="60"/>
        <v>-900</v>
      </c>
    </row>
    <row r="225" spans="1:19" ht="76.5" hidden="1" outlineLevel="4">
      <c r="A225" s="25" t="s">
        <v>295</v>
      </c>
      <c r="B225" s="26" t="s">
        <v>296</v>
      </c>
      <c r="C225" s="27"/>
      <c r="D225" s="27">
        <v>900</v>
      </c>
      <c r="E225" s="27">
        <v>900</v>
      </c>
      <c r="F225" s="27">
        <v>0</v>
      </c>
      <c r="G225" s="27">
        <v>900</v>
      </c>
      <c r="H225" s="28">
        <f t="shared" si="61"/>
        <v>900</v>
      </c>
      <c r="I225" s="27">
        <v>0</v>
      </c>
      <c r="J225" s="29">
        <f t="shared" si="52"/>
        <v>0</v>
      </c>
      <c r="K225" s="27"/>
      <c r="L225" s="29" t="e">
        <f t="shared" si="53"/>
        <v>#DIV/0!</v>
      </c>
      <c r="M225" s="28">
        <f t="shared" si="54"/>
        <v>0</v>
      </c>
      <c r="N225" s="29">
        <f t="shared" si="55"/>
        <v>0</v>
      </c>
      <c r="O225" s="28">
        <f t="shared" si="56"/>
        <v>-900</v>
      </c>
      <c r="P225" s="29">
        <f t="shared" si="57"/>
        <v>0</v>
      </c>
      <c r="Q225" s="28">
        <f t="shared" si="58"/>
        <v>-900</v>
      </c>
      <c r="R225" s="29">
        <f t="shared" si="59"/>
        <v>0</v>
      </c>
      <c r="S225" s="28">
        <f t="shared" si="60"/>
        <v>-900</v>
      </c>
    </row>
    <row r="226" spans="1:19" ht="76.5" hidden="1" outlineLevel="7">
      <c r="A226" s="25" t="s">
        <v>295</v>
      </c>
      <c r="B226" s="26" t="s">
        <v>296</v>
      </c>
      <c r="C226" s="27"/>
      <c r="D226" s="27">
        <v>900</v>
      </c>
      <c r="E226" s="27">
        <v>900</v>
      </c>
      <c r="F226" s="27">
        <v>0</v>
      </c>
      <c r="G226" s="27">
        <v>900</v>
      </c>
      <c r="H226" s="28">
        <f t="shared" si="61"/>
        <v>900</v>
      </c>
      <c r="I226" s="27">
        <v>0</v>
      </c>
      <c r="J226" s="29">
        <f t="shared" si="52"/>
        <v>0</v>
      </c>
      <c r="K226" s="27"/>
      <c r="L226" s="29" t="e">
        <f t="shared" si="53"/>
        <v>#DIV/0!</v>
      </c>
      <c r="M226" s="28">
        <f t="shared" si="54"/>
        <v>0</v>
      </c>
      <c r="N226" s="29">
        <f t="shared" si="55"/>
        <v>0</v>
      </c>
      <c r="O226" s="28">
        <f t="shared" si="56"/>
        <v>-900</v>
      </c>
      <c r="P226" s="29">
        <f t="shared" si="57"/>
        <v>0</v>
      </c>
      <c r="Q226" s="28">
        <f t="shared" si="58"/>
        <v>-900</v>
      </c>
      <c r="R226" s="29">
        <f t="shared" si="59"/>
        <v>0</v>
      </c>
      <c r="S226" s="28">
        <f t="shared" si="60"/>
        <v>-900</v>
      </c>
    </row>
    <row r="227" spans="1:19" ht="63.75" hidden="1" outlineLevel="3">
      <c r="A227" s="25" t="s">
        <v>297</v>
      </c>
      <c r="B227" s="26" t="s">
        <v>298</v>
      </c>
      <c r="C227" s="27"/>
      <c r="D227" s="27">
        <v>0</v>
      </c>
      <c r="E227" s="27">
        <v>9353</v>
      </c>
      <c r="F227" s="27">
        <v>623.4</v>
      </c>
      <c r="G227" s="27">
        <v>2461.35</v>
      </c>
      <c r="H227" s="28">
        <f t="shared" si="61"/>
        <v>3084.75</v>
      </c>
      <c r="I227" s="27">
        <v>497.06</v>
      </c>
      <c r="J227" s="29">
        <f t="shared" si="52"/>
        <v>2.990657472210738E-4</v>
      </c>
      <c r="K227" s="27"/>
      <c r="L227" s="29" t="e">
        <f t="shared" si="53"/>
        <v>#DIV/0!</v>
      </c>
      <c r="M227" s="28">
        <f t="shared" si="54"/>
        <v>497.06</v>
      </c>
      <c r="N227" s="29" t="e">
        <f t="shared" si="55"/>
        <v>#DIV/0!</v>
      </c>
      <c r="O227" s="28">
        <f t="shared" si="56"/>
        <v>497.06</v>
      </c>
      <c r="P227" s="29">
        <f t="shared" si="57"/>
        <v>5.3144445632417412</v>
      </c>
      <c r="Q227" s="28">
        <f t="shared" si="58"/>
        <v>-8855.94</v>
      </c>
      <c r="R227" s="29">
        <f t="shared" si="59"/>
        <v>16.113461382607991</v>
      </c>
      <c r="S227" s="28">
        <f t="shared" si="60"/>
        <v>-2587.69</v>
      </c>
    </row>
    <row r="228" spans="1:19" ht="63.75" hidden="1" outlineLevel="4">
      <c r="A228" s="25" t="s">
        <v>299</v>
      </c>
      <c r="B228" s="26" t="s">
        <v>300</v>
      </c>
      <c r="C228" s="27"/>
      <c r="D228" s="27">
        <v>0</v>
      </c>
      <c r="E228" s="27">
        <v>9353</v>
      </c>
      <c r="F228" s="27">
        <v>623.4</v>
      </c>
      <c r="G228" s="27">
        <v>2461.35</v>
      </c>
      <c r="H228" s="28">
        <f t="shared" si="61"/>
        <v>3084.75</v>
      </c>
      <c r="I228" s="27">
        <v>497.06</v>
      </c>
      <c r="J228" s="29">
        <f t="shared" si="52"/>
        <v>2.990657472210738E-4</v>
      </c>
      <c r="K228" s="27"/>
      <c r="L228" s="29" t="e">
        <f t="shared" si="53"/>
        <v>#DIV/0!</v>
      </c>
      <c r="M228" s="28">
        <f t="shared" si="54"/>
        <v>497.06</v>
      </c>
      <c r="N228" s="29" t="e">
        <f t="shared" si="55"/>
        <v>#DIV/0!</v>
      </c>
      <c r="O228" s="28">
        <f t="shared" si="56"/>
        <v>497.06</v>
      </c>
      <c r="P228" s="29">
        <f t="shared" si="57"/>
        <v>5.3144445632417412</v>
      </c>
      <c r="Q228" s="28">
        <f t="shared" si="58"/>
        <v>-8855.94</v>
      </c>
      <c r="R228" s="29">
        <f t="shared" si="59"/>
        <v>16.113461382607991</v>
      </c>
      <c r="S228" s="28">
        <f t="shared" si="60"/>
        <v>-2587.69</v>
      </c>
    </row>
    <row r="229" spans="1:19" ht="63.75" hidden="1" outlineLevel="7">
      <c r="A229" s="25" t="s">
        <v>299</v>
      </c>
      <c r="B229" s="26" t="s">
        <v>300</v>
      </c>
      <c r="C229" s="27"/>
      <c r="D229" s="27">
        <v>0</v>
      </c>
      <c r="E229" s="27">
        <v>9353</v>
      </c>
      <c r="F229" s="27">
        <v>623.4</v>
      </c>
      <c r="G229" s="27">
        <v>2461.35</v>
      </c>
      <c r="H229" s="28">
        <f t="shared" si="61"/>
        <v>3084.75</v>
      </c>
      <c r="I229" s="27">
        <v>497.06</v>
      </c>
      <c r="J229" s="29">
        <f t="shared" si="52"/>
        <v>2.990657472210738E-4</v>
      </c>
      <c r="K229" s="27"/>
      <c r="L229" s="29" t="e">
        <f t="shared" si="53"/>
        <v>#DIV/0!</v>
      </c>
      <c r="M229" s="28">
        <f t="shared" si="54"/>
        <v>497.06</v>
      </c>
      <c r="N229" s="29" t="e">
        <f t="shared" si="55"/>
        <v>#DIV/0!</v>
      </c>
      <c r="O229" s="28">
        <f t="shared" si="56"/>
        <v>497.06</v>
      </c>
      <c r="P229" s="29">
        <f t="shared" si="57"/>
        <v>5.3144445632417412</v>
      </c>
      <c r="Q229" s="28">
        <f t="shared" si="58"/>
        <v>-8855.94</v>
      </c>
      <c r="R229" s="29">
        <f t="shared" si="59"/>
        <v>16.113461382607991</v>
      </c>
      <c r="S229" s="28">
        <f t="shared" si="60"/>
        <v>-2587.69</v>
      </c>
    </row>
    <row r="230" spans="1:19" ht="25.5" hidden="1" outlineLevel="3">
      <c r="A230" s="25" t="s">
        <v>301</v>
      </c>
      <c r="B230" s="26" t="s">
        <v>302</v>
      </c>
      <c r="C230" s="27"/>
      <c r="D230" s="27">
        <v>1238600</v>
      </c>
      <c r="E230" s="27">
        <v>1238600</v>
      </c>
      <c r="F230" s="27">
        <v>279000</v>
      </c>
      <c r="G230" s="27">
        <v>387000</v>
      </c>
      <c r="H230" s="28">
        <f t="shared" si="61"/>
        <v>666000</v>
      </c>
      <c r="I230" s="27">
        <v>666000</v>
      </c>
      <c r="J230" s="29">
        <f t="shared" si="52"/>
        <v>0.40071176044991574</v>
      </c>
      <c r="K230" s="27"/>
      <c r="L230" s="29" t="e">
        <f t="shared" si="53"/>
        <v>#DIV/0!</v>
      </c>
      <c r="M230" s="28">
        <f t="shared" si="54"/>
        <v>666000</v>
      </c>
      <c r="N230" s="29">
        <f t="shared" si="55"/>
        <v>53.77038591958663</v>
      </c>
      <c r="O230" s="28">
        <f t="shared" si="56"/>
        <v>-572600</v>
      </c>
      <c r="P230" s="29">
        <f t="shared" si="57"/>
        <v>53.77038591958663</v>
      </c>
      <c r="Q230" s="28">
        <f t="shared" si="58"/>
        <v>-572600</v>
      </c>
      <c r="R230" s="29">
        <f t="shared" si="59"/>
        <v>100</v>
      </c>
      <c r="S230" s="28">
        <f t="shared" si="60"/>
        <v>0</v>
      </c>
    </row>
    <row r="231" spans="1:19" ht="38.25" hidden="1" outlineLevel="4">
      <c r="A231" s="25" t="s">
        <v>303</v>
      </c>
      <c r="B231" s="26" t="s">
        <v>304</v>
      </c>
      <c r="C231" s="27"/>
      <c r="D231" s="27">
        <v>1238600</v>
      </c>
      <c r="E231" s="27">
        <v>1238600</v>
      </c>
      <c r="F231" s="27">
        <v>279000</v>
      </c>
      <c r="G231" s="27">
        <v>387000</v>
      </c>
      <c r="H231" s="28">
        <f t="shared" si="61"/>
        <v>666000</v>
      </c>
      <c r="I231" s="27">
        <v>666000</v>
      </c>
      <c r="J231" s="29">
        <f t="shared" si="52"/>
        <v>0.40071176044991574</v>
      </c>
      <c r="K231" s="27"/>
      <c r="L231" s="29" t="e">
        <f t="shared" si="53"/>
        <v>#DIV/0!</v>
      </c>
      <c r="M231" s="28">
        <f t="shared" si="54"/>
        <v>666000</v>
      </c>
      <c r="N231" s="29">
        <f t="shared" si="55"/>
        <v>53.77038591958663</v>
      </c>
      <c r="O231" s="28">
        <f t="shared" si="56"/>
        <v>-572600</v>
      </c>
      <c r="P231" s="29">
        <f t="shared" si="57"/>
        <v>53.77038591958663</v>
      </c>
      <c r="Q231" s="28">
        <f t="shared" si="58"/>
        <v>-572600</v>
      </c>
      <c r="R231" s="29">
        <f t="shared" si="59"/>
        <v>100</v>
      </c>
      <c r="S231" s="28">
        <f t="shared" si="60"/>
        <v>0</v>
      </c>
    </row>
    <row r="232" spans="1:19" ht="38.25" hidden="1" outlineLevel="7">
      <c r="A232" s="25" t="s">
        <v>303</v>
      </c>
      <c r="B232" s="26" t="s">
        <v>304</v>
      </c>
      <c r="C232" s="27"/>
      <c r="D232" s="27">
        <v>1238600</v>
      </c>
      <c r="E232" s="27">
        <v>1238600</v>
      </c>
      <c r="F232" s="27">
        <v>279000</v>
      </c>
      <c r="G232" s="27">
        <v>387000</v>
      </c>
      <c r="H232" s="28">
        <f t="shared" si="61"/>
        <v>666000</v>
      </c>
      <c r="I232" s="27">
        <v>666000</v>
      </c>
      <c r="J232" s="29">
        <f t="shared" si="52"/>
        <v>0.40071176044991574</v>
      </c>
      <c r="K232" s="27"/>
      <c r="L232" s="29" t="e">
        <f t="shared" si="53"/>
        <v>#DIV/0!</v>
      </c>
      <c r="M232" s="28">
        <f t="shared" si="54"/>
        <v>666000</v>
      </c>
      <c r="N232" s="29">
        <f t="shared" si="55"/>
        <v>53.77038591958663</v>
      </c>
      <c r="O232" s="28">
        <f t="shared" si="56"/>
        <v>-572600</v>
      </c>
      <c r="P232" s="29">
        <f t="shared" si="57"/>
        <v>53.77038591958663</v>
      </c>
      <c r="Q232" s="28">
        <f t="shared" si="58"/>
        <v>-572600</v>
      </c>
      <c r="R232" s="29">
        <f t="shared" si="59"/>
        <v>100</v>
      </c>
      <c r="S232" s="28">
        <f t="shared" si="60"/>
        <v>0</v>
      </c>
    </row>
    <row r="233" spans="1:19" ht="25.5" hidden="1" outlineLevel="3">
      <c r="A233" s="25" t="s">
        <v>305</v>
      </c>
      <c r="B233" s="26" t="s">
        <v>306</v>
      </c>
      <c r="C233" s="27"/>
      <c r="D233" s="27">
        <v>1179200</v>
      </c>
      <c r="E233" s="27">
        <v>1332890.76</v>
      </c>
      <c r="F233" s="27">
        <v>7432.92</v>
      </c>
      <c r="G233" s="27">
        <v>0</v>
      </c>
      <c r="H233" s="28">
        <f t="shared" si="61"/>
        <v>7432.92</v>
      </c>
      <c r="I233" s="27">
        <v>7432.92</v>
      </c>
      <c r="J233" s="29">
        <f t="shared" si="52"/>
        <v>4.4721598475726551E-3</v>
      </c>
      <c r="K233" s="27"/>
      <c r="L233" s="29" t="e">
        <f t="shared" si="53"/>
        <v>#DIV/0!</v>
      </c>
      <c r="M233" s="28">
        <f t="shared" si="54"/>
        <v>7432.92</v>
      </c>
      <c r="N233" s="29">
        <f t="shared" si="55"/>
        <v>0.63033582089552243</v>
      </c>
      <c r="O233" s="28">
        <f t="shared" si="56"/>
        <v>-1171767.08</v>
      </c>
      <c r="P233" s="29">
        <f t="shared" si="57"/>
        <v>0.55765410212611877</v>
      </c>
      <c r="Q233" s="28">
        <f t="shared" si="58"/>
        <v>-1325457.8400000001</v>
      </c>
      <c r="R233" s="29">
        <f t="shared" si="59"/>
        <v>100</v>
      </c>
      <c r="S233" s="28">
        <f t="shared" si="60"/>
        <v>0</v>
      </c>
    </row>
    <row r="234" spans="1:19" ht="25.5" hidden="1" outlineLevel="4">
      <c r="A234" s="25" t="s">
        <v>307</v>
      </c>
      <c r="B234" s="26" t="s">
        <v>308</v>
      </c>
      <c r="C234" s="27"/>
      <c r="D234" s="27">
        <v>1179200</v>
      </c>
      <c r="E234" s="27">
        <v>1332890.76</v>
      </c>
      <c r="F234" s="27">
        <v>7432.92</v>
      </c>
      <c r="G234" s="27">
        <v>0</v>
      </c>
      <c r="H234" s="28">
        <f t="shared" si="61"/>
        <v>7432.92</v>
      </c>
      <c r="I234" s="27">
        <v>7432.92</v>
      </c>
      <c r="J234" s="29">
        <f t="shared" si="52"/>
        <v>4.4721598475726551E-3</v>
      </c>
      <c r="K234" s="27"/>
      <c r="L234" s="29" t="e">
        <f t="shared" si="53"/>
        <v>#DIV/0!</v>
      </c>
      <c r="M234" s="28">
        <f t="shared" si="54"/>
        <v>7432.92</v>
      </c>
      <c r="N234" s="29">
        <f t="shared" si="55"/>
        <v>0.63033582089552243</v>
      </c>
      <c r="O234" s="28">
        <f t="shared" si="56"/>
        <v>-1171767.08</v>
      </c>
      <c r="P234" s="29">
        <f t="shared" si="57"/>
        <v>0.55765410212611877</v>
      </c>
      <c r="Q234" s="28">
        <f t="shared" si="58"/>
        <v>-1325457.8400000001</v>
      </c>
      <c r="R234" s="29">
        <f t="shared" si="59"/>
        <v>100</v>
      </c>
      <c r="S234" s="28">
        <f t="shared" si="60"/>
        <v>0</v>
      </c>
    </row>
    <row r="235" spans="1:19" ht="25.5" hidden="1" outlineLevel="7">
      <c r="A235" s="25" t="s">
        <v>307</v>
      </c>
      <c r="B235" s="26" t="s">
        <v>308</v>
      </c>
      <c r="C235" s="27"/>
      <c r="D235" s="27">
        <v>1179200</v>
      </c>
      <c r="E235" s="27">
        <v>1332890.76</v>
      </c>
      <c r="F235" s="27">
        <v>7432.92</v>
      </c>
      <c r="G235" s="27">
        <v>0</v>
      </c>
      <c r="H235" s="28">
        <f t="shared" si="61"/>
        <v>7432.92</v>
      </c>
      <c r="I235" s="27">
        <v>7432.92</v>
      </c>
      <c r="J235" s="29">
        <f t="shared" si="52"/>
        <v>4.4721598475726551E-3</v>
      </c>
      <c r="K235" s="27"/>
      <c r="L235" s="29" t="e">
        <f t="shared" si="53"/>
        <v>#DIV/0!</v>
      </c>
      <c r="M235" s="28">
        <f t="shared" si="54"/>
        <v>7432.92</v>
      </c>
      <c r="N235" s="29">
        <f t="shared" si="55"/>
        <v>0.63033582089552243</v>
      </c>
      <c r="O235" s="28">
        <f t="shared" si="56"/>
        <v>-1171767.08</v>
      </c>
      <c r="P235" s="29">
        <f t="shared" si="57"/>
        <v>0.55765410212611877</v>
      </c>
      <c r="Q235" s="28">
        <f t="shared" si="58"/>
        <v>-1325457.8400000001</v>
      </c>
      <c r="R235" s="29">
        <f t="shared" si="59"/>
        <v>100</v>
      </c>
      <c r="S235" s="28">
        <f t="shared" si="60"/>
        <v>0</v>
      </c>
    </row>
    <row r="236" spans="1:19" ht="16.5" customHeight="1" outlineLevel="2">
      <c r="A236" s="25" t="s">
        <v>309</v>
      </c>
      <c r="B236" s="26" t="s">
        <v>310</v>
      </c>
      <c r="C236" s="27">
        <f>C237+C240</f>
        <v>1711852.39</v>
      </c>
      <c r="D236" s="27">
        <f t="shared" ref="D236:I236" si="62">D237+D240</f>
        <v>10464066.439999999</v>
      </c>
      <c r="E236" s="27">
        <f t="shared" si="62"/>
        <v>15202718.75</v>
      </c>
      <c r="F236" s="27">
        <f t="shared" si="62"/>
        <v>3036274.25</v>
      </c>
      <c r="G236" s="27">
        <f t="shared" si="62"/>
        <v>2703165.54</v>
      </c>
      <c r="H236" s="27">
        <f t="shared" si="62"/>
        <v>5739439.79</v>
      </c>
      <c r="I236" s="27">
        <f t="shared" si="62"/>
        <v>5522775.79</v>
      </c>
      <c r="J236" s="29">
        <f t="shared" si="52"/>
        <v>3.3228846987703822</v>
      </c>
      <c r="K236" s="27" t="s">
        <v>358</v>
      </c>
      <c r="L236" s="29">
        <f t="shared" si="53"/>
        <v>322.61986034905732</v>
      </c>
      <c r="M236" s="28">
        <f t="shared" si="54"/>
        <v>3810923.4000000004</v>
      </c>
      <c r="N236" s="29">
        <f t="shared" si="55"/>
        <v>52.778485511986105</v>
      </c>
      <c r="O236" s="28">
        <f t="shared" si="56"/>
        <v>-4941290.6499999994</v>
      </c>
      <c r="P236" s="29">
        <f t="shared" si="57"/>
        <v>36.32755351736018</v>
      </c>
      <c r="Q236" s="28">
        <f t="shared" si="58"/>
        <v>-9679942.9600000009</v>
      </c>
      <c r="R236" s="29">
        <f t="shared" si="59"/>
        <v>96.224997422614308</v>
      </c>
      <c r="S236" s="28">
        <f t="shared" si="60"/>
        <v>-216664</v>
      </c>
    </row>
    <row r="237" spans="1:19" ht="76.5" outlineLevel="3" collapsed="1">
      <c r="A237" s="25" t="s">
        <v>311</v>
      </c>
      <c r="B237" s="26" t="s">
        <v>312</v>
      </c>
      <c r="C237" s="27">
        <v>1711852.39</v>
      </c>
      <c r="D237" s="27">
        <v>10464066.439999999</v>
      </c>
      <c r="E237" s="27">
        <v>11693627.65</v>
      </c>
      <c r="F237" s="27">
        <v>3036274.25</v>
      </c>
      <c r="G237" s="27">
        <v>787027.49</v>
      </c>
      <c r="H237" s="28">
        <f t="shared" si="61"/>
        <v>3823301.74</v>
      </c>
      <c r="I237" s="27">
        <v>3823301.74</v>
      </c>
      <c r="J237" s="29">
        <f t="shared" si="52"/>
        <v>2.3003633197697089</v>
      </c>
      <c r="K237" s="27" t="s">
        <v>358</v>
      </c>
      <c r="L237" s="29">
        <f t="shared" si="53"/>
        <v>223.34295657349293</v>
      </c>
      <c r="M237" s="28">
        <f t="shared" si="54"/>
        <v>2111449.3500000006</v>
      </c>
      <c r="N237" s="29">
        <f t="shared" si="55"/>
        <v>36.537437543257809</v>
      </c>
      <c r="O237" s="28">
        <f t="shared" si="56"/>
        <v>-6640764.6999999993</v>
      </c>
      <c r="P237" s="29">
        <f t="shared" si="57"/>
        <v>32.69560015449953</v>
      </c>
      <c r="Q237" s="28">
        <f t="shared" si="58"/>
        <v>-7870325.9100000001</v>
      </c>
      <c r="R237" s="29">
        <f t="shared" si="59"/>
        <v>100</v>
      </c>
      <c r="S237" s="28">
        <f t="shared" si="60"/>
        <v>0</v>
      </c>
    </row>
    <row r="238" spans="1:19" ht="89.25" hidden="1" outlineLevel="4">
      <c r="A238" s="25" t="s">
        <v>313</v>
      </c>
      <c r="B238" s="26" t="s">
        <v>314</v>
      </c>
      <c r="C238" s="27"/>
      <c r="D238" s="27">
        <v>10464066.439999999</v>
      </c>
      <c r="E238" s="27">
        <v>11693627.65</v>
      </c>
      <c r="F238" s="27">
        <v>3036274.25</v>
      </c>
      <c r="G238" s="27">
        <v>787027.49</v>
      </c>
      <c r="H238" s="28">
        <f t="shared" si="61"/>
        <v>3823301.74</v>
      </c>
      <c r="I238" s="27">
        <v>3823301.74</v>
      </c>
      <c r="J238" s="29">
        <f t="shared" si="52"/>
        <v>2.3003633197697089</v>
      </c>
      <c r="K238" s="27"/>
      <c r="L238" s="29" t="e">
        <f t="shared" si="53"/>
        <v>#DIV/0!</v>
      </c>
      <c r="M238" s="28">
        <f t="shared" si="54"/>
        <v>3823301.74</v>
      </c>
      <c r="N238" s="29">
        <f t="shared" si="55"/>
        <v>36.537437543257809</v>
      </c>
      <c r="O238" s="28">
        <f t="shared" si="56"/>
        <v>-6640764.6999999993</v>
      </c>
      <c r="P238" s="29">
        <f t="shared" si="57"/>
        <v>32.69560015449953</v>
      </c>
      <c r="Q238" s="28">
        <f t="shared" si="58"/>
        <v>-7870325.9100000001</v>
      </c>
      <c r="R238" s="29">
        <f t="shared" si="59"/>
        <v>100</v>
      </c>
      <c r="S238" s="28">
        <f t="shared" si="60"/>
        <v>0</v>
      </c>
    </row>
    <row r="239" spans="1:19" ht="89.25" hidden="1" outlineLevel="7">
      <c r="A239" s="25" t="s">
        <v>313</v>
      </c>
      <c r="B239" s="26" t="s">
        <v>314</v>
      </c>
      <c r="C239" s="27"/>
      <c r="D239" s="27">
        <v>10464066.439999999</v>
      </c>
      <c r="E239" s="27">
        <v>11693627.65</v>
      </c>
      <c r="F239" s="27">
        <v>3036274.25</v>
      </c>
      <c r="G239" s="27">
        <v>787027.49</v>
      </c>
      <c r="H239" s="28">
        <f t="shared" si="61"/>
        <v>3823301.74</v>
      </c>
      <c r="I239" s="27">
        <v>3823301.74</v>
      </c>
      <c r="J239" s="29">
        <f t="shared" si="52"/>
        <v>2.3003633197697089</v>
      </c>
      <c r="K239" s="27"/>
      <c r="L239" s="29" t="e">
        <f t="shared" si="53"/>
        <v>#DIV/0!</v>
      </c>
      <c r="M239" s="28">
        <f t="shared" si="54"/>
        <v>3823301.74</v>
      </c>
      <c r="N239" s="29">
        <f t="shared" si="55"/>
        <v>36.537437543257809</v>
      </c>
      <c r="O239" s="28">
        <f t="shared" si="56"/>
        <v>-6640764.6999999993</v>
      </c>
      <c r="P239" s="29">
        <f t="shared" si="57"/>
        <v>32.69560015449953</v>
      </c>
      <c r="Q239" s="28">
        <f t="shared" si="58"/>
        <v>-7870325.9100000001</v>
      </c>
      <c r="R239" s="29">
        <f t="shared" si="59"/>
        <v>100</v>
      </c>
      <c r="S239" s="28">
        <f t="shared" si="60"/>
        <v>0</v>
      </c>
    </row>
    <row r="240" spans="1:19" ht="25.5" outlineLevel="3" collapsed="1">
      <c r="A240" s="25" t="s">
        <v>315</v>
      </c>
      <c r="B240" s="26" t="s">
        <v>316</v>
      </c>
      <c r="C240" s="27">
        <v>0</v>
      </c>
      <c r="D240" s="27">
        <v>0</v>
      </c>
      <c r="E240" s="27">
        <v>3509091.1</v>
      </c>
      <c r="F240" s="27">
        <v>0</v>
      </c>
      <c r="G240" s="27">
        <v>1916138.05</v>
      </c>
      <c r="H240" s="28">
        <f t="shared" si="61"/>
        <v>1916138.05</v>
      </c>
      <c r="I240" s="27">
        <v>1699474.05</v>
      </c>
      <c r="J240" s="29">
        <f t="shared" si="52"/>
        <v>1.0225213790006731</v>
      </c>
      <c r="K240" s="27" t="s">
        <v>358</v>
      </c>
      <c r="L240" s="29">
        <v>0</v>
      </c>
      <c r="M240" s="28">
        <f t="shared" si="54"/>
        <v>1699474.05</v>
      </c>
      <c r="N240" s="29">
        <v>0</v>
      </c>
      <c r="O240" s="28">
        <f t="shared" si="56"/>
        <v>1699474.05</v>
      </c>
      <c r="P240" s="29">
        <f t="shared" si="57"/>
        <v>48.430605007661384</v>
      </c>
      <c r="Q240" s="28">
        <f t="shared" si="58"/>
        <v>-1809617.05</v>
      </c>
      <c r="R240" s="29">
        <f t="shared" si="59"/>
        <v>88.69267274349049</v>
      </c>
      <c r="S240" s="28">
        <f t="shared" si="60"/>
        <v>-216664</v>
      </c>
    </row>
    <row r="241" spans="1:19" ht="38.25" hidden="1" outlineLevel="4">
      <c r="A241" s="25" t="s">
        <v>317</v>
      </c>
      <c r="B241" s="26" t="s">
        <v>318</v>
      </c>
      <c r="C241" s="27"/>
      <c r="D241" s="27">
        <v>0</v>
      </c>
      <c r="E241" s="27">
        <v>3509091.1</v>
      </c>
      <c r="F241" s="27">
        <v>0</v>
      </c>
      <c r="G241" s="27">
        <v>1916138.05</v>
      </c>
      <c r="H241" s="28">
        <f t="shared" si="61"/>
        <v>1916138.05</v>
      </c>
      <c r="I241" s="27">
        <v>1272802.05</v>
      </c>
      <c r="J241" s="29">
        <f t="shared" si="52"/>
        <v>0.76580593117081341</v>
      </c>
      <c r="K241" s="27"/>
      <c r="L241" s="29" t="e">
        <f t="shared" si="53"/>
        <v>#DIV/0!</v>
      </c>
      <c r="M241" s="28">
        <f t="shared" si="54"/>
        <v>1272802.05</v>
      </c>
      <c r="N241" s="29" t="e">
        <f t="shared" si="55"/>
        <v>#DIV/0!</v>
      </c>
      <c r="O241" s="28">
        <f t="shared" si="56"/>
        <v>1272802.05</v>
      </c>
      <c r="P241" s="29">
        <f t="shared" si="57"/>
        <v>36.271559037039538</v>
      </c>
      <c r="Q241" s="28">
        <f t="shared" si="58"/>
        <v>-2236289.0499999998</v>
      </c>
      <c r="R241" s="29">
        <f t="shared" si="59"/>
        <v>66.425383599057483</v>
      </c>
      <c r="S241" s="28">
        <f t="shared" si="60"/>
        <v>-643336</v>
      </c>
    </row>
    <row r="242" spans="1:19" ht="38.25" hidden="1" outlineLevel="7">
      <c r="A242" s="25" t="s">
        <v>317</v>
      </c>
      <c r="B242" s="26" t="s">
        <v>318</v>
      </c>
      <c r="C242" s="27"/>
      <c r="D242" s="27">
        <v>0</v>
      </c>
      <c r="E242" s="27">
        <v>3509091.1</v>
      </c>
      <c r="F242" s="27">
        <v>0</v>
      </c>
      <c r="G242" s="27">
        <v>1916138.05</v>
      </c>
      <c r="H242" s="28">
        <f t="shared" si="61"/>
        <v>1916138.05</v>
      </c>
      <c r="I242" s="27">
        <v>1272802.05</v>
      </c>
      <c r="J242" s="29">
        <f t="shared" si="52"/>
        <v>0.76580593117081341</v>
      </c>
      <c r="K242" s="27"/>
      <c r="L242" s="29" t="e">
        <f t="shared" si="53"/>
        <v>#DIV/0!</v>
      </c>
      <c r="M242" s="28">
        <f t="shared" si="54"/>
        <v>1272802.05</v>
      </c>
      <c r="N242" s="29" t="e">
        <f t="shared" si="55"/>
        <v>#DIV/0!</v>
      </c>
      <c r="O242" s="28">
        <f t="shared" si="56"/>
        <v>1272802.05</v>
      </c>
      <c r="P242" s="29">
        <f t="shared" si="57"/>
        <v>36.271559037039538</v>
      </c>
      <c r="Q242" s="28">
        <f t="shared" si="58"/>
        <v>-2236289.0499999998</v>
      </c>
      <c r="R242" s="29">
        <f t="shared" si="59"/>
        <v>66.425383599057483</v>
      </c>
      <c r="S242" s="28">
        <f t="shared" si="60"/>
        <v>-643336</v>
      </c>
    </row>
    <row r="243" spans="1:19" s="2" customFormat="1" ht="25.5" outlineLevel="1">
      <c r="A243" s="21" t="s">
        <v>319</v>
      </c>
      <c r="B243" s="22" t="s">
        <v>320</v>
      </c>
      <c r="C243" s="23">
        <f>C244</f>
        <v>383718</v>
      </c>
      <c r="D243" s="23">
        <f t="shared" ref="D243:I243" si="63">D244</f>
        <v>0</v>
      </c>
      <c r="E243" s="23">
        <f t="shared" si="63"/>
        <v>381189.51</v>
      </c>
      <c r="F243" s="23">
        <f t="shared" si="63"/>
        <v>84465.59</v>
      </c>
      <c r="G243" s="23">
        <f t="shared" si="63"/>
        <v>296723.92</v>
      </c>
      <c r="H243" s="23">
        <f t="shared" si="63"/>
        <v>381189.51</v>
      </c>
      <c r="I243" s="23">
        <f t="shared" si="63"/>
        <v>381189.51</v>
      </c>
      <c r="J243" s="19">
        <f t="shared" si="52"/>
        <v>0.22935002945516633</v>
      </c>
      <c r="K243" s="23" t="s">
        <v>358</v>
      </c>
      <c r="L243" s="19">
        <f t="shared" si="53"/>
        <v>99.341055149875686</v>
      </c>
      <c r="M243" s="20">
        <f t="shared" si="54"/>
        <v>-2528.4899999999907</v>
      </c>
      <c r="N243" s="19">
        <v>0</v>
      </c>
      <c r="O243" s="20">
        <f t="shared" si="56"/>
        <v>381189.51</v>
      </c>
      <c r="P243" s="19">
        <f t="shared" si="57"/>
        <v>100</v>
      </c>
      <c r="Q243" s="20">
        <f t="shared" si="58"/>
        <v>0</v>
      </c>
      <c r="R243" s="19">
        <f t="shared" si="59"/>
        <v>100</v>
      </c>
      <c r="S243" s="20">
        <f t="shared" si="60"/>
        <v>0</v>
      </c>
    </row>
    <row r="244" spans="1:19" ht="25.5" outlineLevel="2">
      <c r="A244" s="25" t="s">
        <v>321</v>
      </c>
      <c r="B244" s="26" t="s">
        <v>322</v>
      </c>
      <c r="C244" s="27">
        <f>C245+C247</f>
        <v>383718</v>
      </c>
      <c r="D244" s="27">
        <f t="shared" ref="D244:I244" si="64">D245+D247</f>
        <v>0</v>
      </c>
      <c r="E244" s="27">
        <f t="shared" si="64"/>
        <v>381189.51</v>
      </c>
      <c r="F244" s="27">
        <f t="shared" si="64"/>
        <v>84465.59</v>
      </c>
      <c r="G244" s="27">
        <f t="shared" si="64"/>
        <v>296723.92</v>
      </c>
      <c r="H244" s="27">
        <f t="shared" si="64"/>
        <v>381189.51</v>
      </c>
      <c r="I244" s="27">
        <f t="shared" si="64"/>
        <v>381189.51</v>
      </c>
      <c r="J244" s="29">
        <f t="shared" si="52"/>
        <v>0.22935002945516633</v>
      </c>
      <c r="K244" s="27" t="s">
        <v>358</v>
      </c>
      <c r="L244" s="29">
        <f t="shared" si="53"/>
        <v>99.341055149875686</v>
      </c>
      <c r="M244" s="28">
        <f t="shared" si="54"/>
        <v>-2528.4899999999907</v>
      </c>
      <c r="N244" s="29">
        <v>0</v>
      </c>
      <c r="O244" s="28">
        <f t="shared" si="56"/>
        <v>381189.51</v>
      </c>
      <c r="P244" s="29">
        <f t="shared" si="57"/>
        <v>100</v>
      </c>
      <c r="Q244" s="28">
        <f t="shared" si="58"/>
        <v>0</v>
      </c>
      <c r="R244" s="29">
        <f t="shared" si="59"/>
        <v>100</v>
      </c>
      <c r="S244" s="28">
        <f t="shared" si="60"/>
        <v>0</v>
      </c>
    </row>
    <row r="245" spans="1:19" ht="51" outlineLevel="3" collapsed="1">
      <c r="A245" s="25" t="s">
        <v>323</v>
      </c>
      <c r="B245" s="26" t="s">
        <v>324</v>
      </c>
      <c r="C245" s="27">
        <v>118040</v>
      </c>
      <c r="D245" s="27">
        <v>0</v>
      </c>
      <c r="E245" s="27">
        <v>278374.8</v>
      </c>
      <c r="F245" s="27">
        <v>83963.43</v>
      </c>
      <c r="G245" s="27">
        <v>194411.37</v>
      </c>
      <c r="H245" s="28">
        <f t="shared" si="61"/>
        <v>278374.8</v>
      </c>
      <c r="I245" s="27">
        <v>278374.8</v>
      </c>
      <c r="J245" s="29">
        <f t="shared" si="52"/>
        <v>0.16748957383317301</v>
      </c>
      <c r="K245" s="27" t="s">
        <v>358</v>
      </c>
      <c r="L245" s="29">
        <f t="shared" si="53"/>
        <v>235.83090477804132</v>
      </c>
      <c r="M245" s="28">
        <f t="shared" si="54"/>
        <v>160334.79999999999</v>
      </c>
      <c r="N245" s="29">
        <v>0</v>
      </c>
      <c r="O245" s="28">
        <f t="shared" si="56"/>
        <v>278374.8</v>
      </c>
      <c r="P245" s="29">
        <f t="shared" si="57"/>
        <v>100</v>
      </c>
      <c r="Q245" s="28">
        <f t="shared" si="58"/>
        <v>0</v>
      </c>
      <c r="R245" s="29">
        <f t="shared" si="59"/>
        <v>100</v>
      </c>
      <c r="S245" s="28">
        <f t="shared" si="60"/>
        <v>0</v>
      </c>
    </row>
    <row r="246" spans="1:19" ht="51" hidden="1" outlineLevel="7">
      <c r="A246" s="25" t="s">
        <v>323</v>
      </c>
      <c r="B246" s="26" t="s">
        <v>324</v>
      </c>
      <c r="C246" s="27"/>
      <c r="D246" s="27">
        <v>0</v>
      </c>
      <c r="E246" s="27">
        <v>278374.8</v>
      </c>
      <c r="F246" s="27">
        <v>83963.43</v>
      </c>
      <c r="G246" s="27">
        <v>194411.37</v>
      </c>
      <c r="H246" s="28">
        <f t="shared" si="61"/>
        <v>278374.8</v>
      </c>
      <c r="I246" s="27">
        <v>278374.8</v>
      </c>
      <c r="J246" s="29">
        <f t="shared" si="52"/>
        <v>0.16748957383317301</v>
      </c>
      <c r="K246" s="27"/>
      <c r="L246" s="29" t="e">
        <f t="shared" si="53"/>
        <v>#DIV/0!</v>
      </c>
      <c r="M246" s="28">
        <f t="shared" si="54"/>
        <v>278374.8</v>
      </c>
      <c r="N246" s="29" t="e">
        <f t="shared" si="55"/>
        <v>#DIV/0!</v>
      </c>
      <c r="O246" s="28">
        <f t="shared" si="56"/>
        <v>278374.8</v>
      </c>
      <c r="P246" s="29">
        <f t="shared" si="57"/>
        <v>100</v>
      </c>
      <c r="Q246" s="28">
        <f t="shared" si="58"/>
        <v>0</v>
      </c>
      <c r="R246" s="29">
        <f t="shared" si="59"/>
        <v>100</v>
      </c>
      <c r="S246" s="28">
        <f t="shared" si="60"/>
        <v>0</v>
      </c>
    </row>
    <row r="247" spans="1:19" ht="25.5" outlineLevel="3" collapsed="1">
      <c r="A247" s="25" t="s">
        <v>325</v>
      </c>
      <c r="B247" s="26" t="s">
        <v>322</v>
      </c>
      <c r="C247" s="27">
        <v>265678</v>
      </c>
      <c r="D247" s="27">
        <v>0</v>
      </c>
      <c r="E247" s="27">
        <v>102814.71</v>
      </c>
      <c r="F247" s="27">
        <v>502.16</v>
      </c>
      <c r="G247" s="27">
        <v>102312.55</v>
      </c>
      <c r="H247" s="28">
        <f t="shared" si="61"/>
        <v>102814.71</v>
      </c>
      <c r="I247" s="27">
        <v>102814.71</v>
      </c>
      <c r="J247" s="29">
        <f t="shared" si="52"/>
        <v>6.186045562199334E-2</v>
      </c>
      <c r="K247" s="27" t="s">
        <v>358</v>
      </c>
      <c r="L247" s="29">
        <f t="shared" si="53"/>
        <v>38.69899276567876</v>
      </c>
      <c r="M247" s="28">
        <f t="shared" si="54"/>
        <v>-162863.28999999998</v>
      </c>
      <c r="N247" s="29">
        <v>0</v>
      </c>
      <c r="O247" s="28">
        <f t="shared" si="56"/>
        <v>102814.71</v>
      </c>
      <c r="P247" s="29">
        <f t="shared" si="57"/>
        <v>100</v>
      </c>
      <c r="Q247" s="28">
        <f t="shared" si="58"/>
        <v>0</v>
      </c>
      <c r="R247" s="29">
        <f t="shared" si="59"/>
        <v>100</v>
      </c>
      <c r="S247" s="28">
        <f t="shared" si="60"/>
        <v>0</v>
      </c>
    </row>
    <row r="248" spans="1:19" ht="25.5" hidden="1" outlineLevel="7">
      <c r="A248" s="25" t="s">
        <v>325</v>
      </c>
      <c r="B248" s="26" t="s">
        <v>322</v>
      </c>
      <c r="C248" s="27"/>
      <c r="D248" s="27">
        <v>0</v>
      </c>
      <c r="E248" s="27">
        <v>102814.71</v>
      </c>
      <c r="F248" s="27">
        <v>502.16</v>
      </c>
      <c r="G248" s="27">
        <v>102312.55</v>
      </c>
      <c r="H248" s="28">
        <f t="shared" si="61"/>
        <v>102814.71</v>
      </c>
      <c r="I248" s="27">
        <v>102814.71</v>
      </c>
      <c r="J248" s="29">
        <f t="shared" si="52"/>
        <v>6.186045562199334E-2</v>
      </c>
      <c r="K248" s="27"/>
      <c r="L248" s="29" t="e">
        <f t="shared" si="53"/>
        <v>#DIV/0!</v>
      </c>
      <c r="M248" s="28">
        <f t="shared" si="54"/>
        <v>102814.71</v>
      </c>
      <c r="N248" s="29" t="e">
        <f t="shared" si="55"/>
        <v>#DIV/0!</v>
      </c>
      <c r="O248" s="28">
        <f t="shared" si="56"/>
        <v>102814.71</v>
      </c>
      <c r="P248" s="29">
        <f t="shared" si="57"/>
        <v>100</v>
      </c>
      <c r="Q248" s="28">
        <f t="shared" si="58"/>
        <v>0</v>
      </c>
      <c r="R248" s="29">
        <f t="shared" si="59"/>
        <v>100</v>
      </c>
      <c r="S248" s="28">
        <f t="shared" si="60"/>
        <v>0</v>
      </c>
    </row>
    <row r="249" spans="1:19" s="2" customFormat="1" ht="89.25" outlineLevel="1" collapsed="1">
      <c r="A249" s="21" t="s">
        <v>326</v>
      </c>
      <c r="B249" s="22" t="s">
        <v>327</v>
      </c>
      <c r="C249" s="23">
        <v>310018.90000000002</v>
      </c>
      <c r="D249" s="23">
        <v>0</v>
      </c>
      <c r="E249" s="23">
        <v>0</v>
      </c>
      <c r="F249" s="23">
        <v>0</v>
      </c>
      <c r="G249" s="23">
        <v>0</v>
      </c>
      <c r="H249" s="20">
        <f t="shared" si="61"/>
        <v>0</v>
      </c>
      <c r="I249" s="23">
        <v>109830.03</v>
      </c>
      <c r="J249" s="19">
        <f t="shared" si="52"/>
        <v>6.6081358365716311E-2</v>
      </c>
      <c r="K249" s="23" t="s">
        <v>358</v>
      </c>
      <c r="L249" s="19">
        <f t="shared" si="53"/>
        <v>35.426882038482162</v>
      </c>
      <c r="M249" s="20">
        <f t="shared" si="54"/>
        <v>-200188.87000000002</v>
      </c>
      <c r="N249" s="19">
        <v>0</v>
      </c>
      <c r="O249" s="20">
        <f t="shared" si="56"/>
        <v>109830.03</v>
      </c>
      <c r="P249" s="19">
        <v>0</v>
      </c>
      <c r="Q249" s="20">
        <f t="shared" si="58"/>
        <v>109830.03</v>
      </c>
      <c r="R249" s="19">
        <v>0</v>
      </c>
      <c r="S249" s="20">
        <f t="shared" si="60"/>
        <v>109830.03</v>
      </c>
    </row>
    <row r="250" spans="1:19" s="2" customFormat="1" ht="127.5" hidden="1" outlineLevel="2">
      <c r="A250" s="21" t="s">
        <v>328</v>
      </c>
      <c r="B250" s="32" t="s">
        <v>329</v>
      </c>
      <c r="C250" s="23"/>
      <c r="D250" s="23">
        <v>0</v>
      </c>
      <c r="E250" s="23">
        <v>0</v>
      </c>
      <c r="F250" s="23">
        <v>0</v>
      </c>
      <c r="G250" s="23">
        <v>0</v>
      </c>
      <c r="H250" s="20">
        <f t="shared" si="61"/>
        <v>0</v>
      </c>
      <c r="I250" s="23">
        <v>109830.03</v>
      </c>
      <c r="J250" s="19">
        <f t="shared" si="52"/>
        <v>6.6081358365716311E-2</v>
      </c>
      <c r="K250" s="23"/>
      <c r="L250" s="19" t="e">
        <f t="shared" si="53"/>
        <v>#DIV/0!</v>
      </c>
      <c r="M250" s="20">
        <f t="shared" si="54"/>
        <v>109830.03</v>
      </c>
      <c r="N250" s="19" t="e">
        <f t="shared" si="55"/>
        <v>#DIV/0!</v>
      </c>
      <c r="O250" s="20">
        <f t="shared" si="56"/>
        <v>109830.03</v>
      </c>
      <c r="P250" s="19" t="e">
        <f t="shared" si="57"/>
        <v>#DIV/0!</v>
      </c>
      <c r="Q250" s="20">
        <f t="shared" si="58"/>
        <v>109830.03</v>
      </c>
      <c r="R250" s="19" t="e">
        <f t="shared" si="59"/>
        <v>#DIV/0!</v>
      </c>
      <c r="S250" s="20">
        <f t="shared" si="60"/>
        <v>109830.03</v>
      </c>
    </row>
    <row r="251" spans="1:19" s="2" customFormat="1" ht="114.75" hidden="1" outlineLevel="3">
      <c r="A251" s="21" t="s">
        <v>330</v>
      </c>
      <c r="B251" s="32" t="s">
        <v>331</v>
      </c>
      <c r="C251" s="23"/>
      <c r="D251" s="23">
        <v>0</v>
      </c>
      <c r="E251" s="23">
        <v>0</v>
      </c>
      <c r="F251" s="23">
        <v>0</v>
      </c>
      <c r="G251" s="23">
        <v>0</v>
      </c>
      <c r="H251" s="20">
        <f t="shared" si="61"/>
        <v>0</v>
      </c>
      <c r="I251" s="23">
        <v>109830.03</v>
      </c>
      <c r="J251" s="19">
        <f t="shared" si="52"/>
        <v>6.6081358365716311E-2</v>
      </c>
      <c r="K251" s="23"/>
      <c r="L251" s="19" t="e">
        <f t="shared" si="53"/>
        <v>#DIV/0!</v>
      </c>
      <c r="M251" s="20">
        <f t="shared" si="54"/>
        <v>109830.03</v>
      </c>
      <c r="N251" s="19" t="e">
        <f t="shared" si="55"/>
        <v>#DIV/0!</v>
      </c>
      <c r="O251" s="20">
        <f t="shared" si="56"/>
        <v>109830.03</v>
      </c>
      <c r="P251" s="19" t="e">
        <f t="shared" si="57"/>
        <v>#DIV/0!</v>
      </c>
      <c r="Q251" s="20">
        <f t="shared" si="58"/>
        <v>109830.03</v>
      </c>
      <c r="R251" s="19" t="e">
        <f t="shared" si="59"/>
        <v>#DIV/0!</v>
      </c>
      <c r="S251" s="20">
        <f t="shared" si="60"/>
        <v>109830.03</v>
      </c>
    </row>
    <row r="252" spans="1:19" s="2" customFormat="1" ht="38.25" hidden="1" outlineLevel="4">
      <c r="A252" s="21" t="s">
        <v>332</v>
      </c>
      <c r="B252" s="22" t="s">
        <v>333</v>
      </c>
      <c r="C252" s="23"/>
      <c r="D252" s="23">
        <v>0</v>
      </c>
      <c r="E252" s="23">
        <v>0</v>
      </c>
      <c r="F252" s="23">
        <v>0</v>
      </c>
      <c r="G252" s="23">
        <v>0</v>
      </c>
      <c r="H252" s="20">
        <f t="shared" si="61"/>
        <v>0</v>
      </c>
      <c r="I252" s="23">
        <v>109830.03</v>
      </c>
      <c r="J252" s="19">
        <f t="shared" si="52"/>
        <v>6.6081358365716311E-2</v>
      </c>
      <c r="K252" s="23"/>
      <c r="L252" s="19" t="e">
        <f t="shared" si="53"/>
        <v>#DIV/0!</v>
      </c>
      <c r="M252" s="20">
        <f t="shared" si="54"/>
        <v>109830.03</v>
      </c>
      <c r="N252" s="19" t="e">
        <f t="shared" si="55"/>
        <v>#DIV/0!</v>
      </c>
      <c r="O252" s="20">
        <f t="shared" si="56"/>
        <v>109830.03</v>
      </c>
      <c r="P252" s="19" t="e">
        <f t="shared" si="57"/>
        <v>#DIV/0!</v>
      </c>
      <c r="Q252" s="20">
        <f t="shared" si="58"/>
        <v>109830.03</v>
      </c>
      <c r="R252" s="19" t="e">
        <f t="shared" si="59"/>
        <v>#DIV/0!</v>
      </c>
      <c r="S252" s="20">
        <f t="shared" si="60"/>
        <v>109830.03</v>
      </c>
    </row>
    <row r="253" spans="1:19" s="2" customFormat="1" ht="51" hidden="1" outlineLevel="5">
      <c r="A253" s="21" t="s">
        <v>334</v>
      </c>
      <c r="B253" s="22" t="s">
        <v>335</v>
      </c>
      <c r="C253" s="23"/>
      <c r="D253" s="23">
        <v>0</v>
      </c>
      <c r="E253" s="23">
        <v>0</v>
      </c>
      <c r="F253" s="23">
        <v>0</v>
      </c>
      <c r="G253" s="23">
        <v>0</v>
      </c>
      <c r="H253" s="20">
        <f t="shared" si="61"/>
        <v>0</v>
      </c>
      <c r="I253" s="23">
        <v>109830.03</v>
      </c>
      <c r="J253" s="19">
        <f t="shared" si="52"/>
        <v>6.6081358365716311E-2</v>
      </c>
      <c r="K253" s="23"/>
      <c r="L253" s="19" t="e">
        <f t="shared" si="53"/>
        <v>#DIV/0!</v>
      </c>
      <c r="M253" s="20">
        <f t="shared" si="54"/>
        <v>109830.03</v>
      </c>
      <c r="N253" s="19" t="e">
        <f t="shared" si="55"/>
        <v>#DIV/0!</v>
      </c>
      <c r="O253" s="20">
        <f t="shared" si="56"/>
        <v>109830.03</v>
      </c>
      <c r="P253" s="19" t="e">
        <f t="shared" si="57"/>
        <v>#DIV/0!</v>
      </c>
      <c r="Q253" s="20">
        <f t="shared" si="58"/>
        <v>109830.03</v>
      </c>
      <c r="R253" s="19" t="e">
        <f t="shared" si="59"/>
        <v>#DIV/0!</v>
      </c>
      <c r="S253" s="20">
        <f t="shared" si="60"/>
        <v>109830.03</v>
      </c>
    </row>
    <row r="254" spans="1:19" s="2" customFormat="1" ht="51" hidden="1" outlineLevel="7">
      <c r="A254" s="21" t="s">
        <v>334</v>
      </c>
      <c r="B254" s="22" t="s">
        <v>335</v>
      </c>
      <c r="C254" s="23"/>
      <c r="D254" s="23">
        <v>0</v>
      </c>
      <c r="E254" s="23">
        <v>0</v>
      </c>
      <c r="F254" s="23">
        <v>0</v>
      </c>
      <c r="G254" s="23">
        <v>0</v>
      </c>
      <c r="H254" s="20">
        <f t="shared" si="61"/>
        <v>0</v>
      </c>
      <c r="I254" s="23">
        <v>109830.03</v>
      </c>
      <c r="J254" s="19">
        <f t="shared" si="52"/>
        <v>6.6081358365716311E-2</v>
      </c>
      <c r="K254" s="23"/>
      <c r="L254" s="19" t="e">
        <f t="shared" si="53"/>
        <v>#DIV/0!</v>
      </c>
      <c r="M254" s="20">
        <f t="shared" si="54"/>
        <v>109830.03</v>
      </c>
      <c r="N254" s="19" t="e">
        <f t="shared" si="55"/>
        <v>#DIV/0!</v>
      </c>
      <c r="O254" s="20">
        <f t="shared" si="56"/>
        <v>109830.03</v>
      </c>
      <c r="P254" s="19" t="e">
        <f t="shared" si="57"/>
        <v>#DIV/0!</v>
      </c>
      <c r="Q254" s="20">
        <f t="shared" si="58"/>
        <v>109830.03</v>
      </c>
      <c r="R254" s="19" t="e">
        <f t="shared" si="59"/>
        <v>#DIV/0!</v>
      </c>
      <c r="S254" s="20">
        <f t="shared" si="60"/>
        <v>109830.03</v>
      </c>
    </row>
    <row r="255" spans="1:19" s="2" customFormat="1" ht="63.75" outlineLevel="1" collapsed="1">
      <c r="A255" s="21" t="s">
        <v>336</v>
      </c>
      <c r="B255" s="22" t="s">
        <v>337</v>
      </c>
      <c r="C255" s="23">
        <v>-3939717.56</v>
      </c>
      <c r="D255" s="23">
        <v>0</v>
      </c>
      <c r="E255" s="23">
        <v>0</v>
      </c>
      <c r="F255" s="23">
        <v>0</v>
      </c>
      <c r="G255" s="23">
        <v>0</v>
      </c>
      <c r="H255" s="20">
        <f t="shared" si="61"/>
        <v>0</v>
      </c>
      <c r="I255" s="23">
        <v>-10426047.67</v>
      </c>
      <c r="J255" s="19">
        <f t="shared" si="52"/>
        <v>-6.2730329074781421</v>
      </c>
      <c r="K255" s="23" t="s">
        <v>358</v>
      </c>
      <c r="L255" s="19">
        <f t="shared" si="53"/>
        <v>264.63946999286924</v>
      </c>
      <c r="M255" s="20">
        <f t="shared" si="54"/>
        <v>-6486330.1099999994</v>
      </c>
      <c r="N255" s="19">
        <v>0</v>
      </c>
      <c r="O255" s="20">
        <f t="shared" si="56"/>
        <v>-10426047.67</v>
      </c>
      <c r="P255" s="19">
        <v>0</v>
      </c>
      <c r="Q255" s="20">
        <f t="shared" si="58"/>
        <v>-10426047.67</v>
      </c>
      <c r="R255" s="19">
        <v>0</v>
      </c>
      <c r="S255" s="20">
        <f t="shared" si="60"/>
        <v>-10426047.67</v>
      </c>
    </row>
    <row r="256" spans="1:19" ht="51" hidden="1" outlineLevel="2">
      <c r="A256" s="10" t="s">
        <v>338</v>
      </c>
      <c r="B256" s="11" t="s">
        <v>339</v>
      </c>
      <c r="C256" s="11"/>
      <c r="D256" s="12">
        <v>0</v>
      </c>
      <c r="E256" s="12">
        <v>0</v>
      </c>
      <c r="F256" s="12">
        <v>0</v>
      </c>
      <c r="G256" s="12">
        <v>0</v>
      </c>
      <c r="H256" s="9">
        <f t="shared" si="61"/>
        <v>0</v>
      </c>
      <c r="I256" s="12">
        <v>-10426047.67</v>
      </c>
      <c r="J256" s="12"/>
      <c r="K256" s="12"/>
      <c r="L256" s="12"/>
      <c r="M256" s="12"/>
      <c r="N256" s="12"/>
      <c r="O256" s="12"/>
      <c r="P256" s="12"/>
      <c r="Q256" s="12"/>
      <c r="R256" s="12"/>
      <c r="S256" s="8">
        <f t="shared" si="60"/>
        <v>-10426047.67</v>
      </c>
    </row>
    <row r="257" spans="1:19" ht="63.75" hidden="1" outlineLevel="3">
      <c r="A257" s="10" t="s">
        <v>340</v>
      </c>
      <c r="B257" s="11" t="s">
        <v>341</v>
      </c>
      <c r="C257" s="11"/>
      <c r="D257" s="12">
        <v>0</v>
      </c>
      <c r="E257" s="12">
        <v>0</v>
      </c>
      <c r="F257" s="12">
        <v>0</v>
      </c>
      <c r="G257" s="12">
        <v>0</v>
      </c>
      <c r="H257" s="9">
        <f t="shared" si="61"/>
        <v>0</v>
      </c>
      <c r="I257" s="12">
        <v>-10426047.67</v>
      </c>
      <c r="J257" s="12"/>
      <c r="K257" s="12"/>
      <c r="L257" s="12"/>
      <c r="M257" s="12"/>
      <c r="N257" s="12"/>
      <c r="O257" s="12"/>
      <c r="P257" s="12"/>
      <c r="Q257" s="12"/>
      <c r="R257" s="12"/>
      <c r="S257" s="8">
        <f t="shared" si="60"/>
        <v>-10426047.67</v>
      </c>
    </row>
    <row r="258" spans="1:19" ht="63.75" hidden="1" outlineLevel="7">
      <c r="A258" s="13" t="s">
        <v>340</v>
      </c>
      <c r="B258" s="15" t="s">
        <v>341</v>
      </c>
      <c r="C258" s="15"/>
      <c r="D258" s="14">
        <v>0</v>
      </c>
      <c r="E258" s="14">
        <v>0</v>
      </c>
      <c r="F258" s="14">
        <v>0</v>
      </c>
      <c r="G258" s="14">
        <v>0</v>
      </c>
      <c r="H258" s="9">
        <f t="shared" si="61"/>
        <v>0</v>
      </c>
      <c r="I258" s="14">
        <v>-10426047.67</v>
      </c>
      <c r="J258" s="14"/>
      <c r="K258" s="14"/>
      <c r="L258" s="14"/>
      <c r="M258" s="14"/>
      <c r="N258" s="14"/>
      <c r="O258" s="14"/>
      <c r="P258" s="14"/>
      <c r="Q258" s="14"/>
      <c r="R258" s="14"/>
      <c r="S258" s="8">
        <f t="shared" si="60"/>
        <v>-10426047.67</v>
      </c>
    </row>
  </sheetData>
  <mergeCells count="14">
    <mergeCell ref="P4:Q4"/>
    <mergeCell ref="R4:S4"/>
    <mergeCell ref="J4:K4"/>
    <mergeCell ref="A1:S1"/>
    <mergeCell ref="A2:I2"/>
    <mergeCell ref="L4:M4"/>
    <mergeCell ref="N4:O4"/>
    <mergeCell ref="A4:A5"/>
    <mergeCell ref="B4:B5"/>
    <mergeCell ref="C4:C5"/>
    <mergeCell ref="D4:D5"/>
    <mergeCell ref="E4:E5"/>
    <mergeCell ref="H4:H5"/>
    <mergeCell ref="I4:I5"/>
  </mergeCells>
  <pageMargins left="0.35433070866141736" right="0.35433070866141736" top="0.39370078740157483" bottom="0.39370078740157483" header="0" footer="0"/>
  <pageSetup paperSize="9" scale="86"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5</vt:i4>
      </vt:variant>
    </vt:vector>
  </HeadingPairs>
  <TitlesOfParts>
    <vt:vector size="6" baseType="lpstr">
      <vt:lpstr>ДЧБ</vt:lpstr>
      <vt:lpstr>ДЧБ!APPT</vt:lpstr>
      <vt:lpstr>ДЧБ!FIO</vt:lpstr>
      <vt:lpstr>ДЧБ!LAST_CELL</vt:lpstr>
      <vt:lpstr>ДЧБ!SIGN</vt:lpstr>
      <vt:lpstr>ДЧБ!Заголовки_для_печати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Викторовна Кушпелева</dc:creator>
  <dc:description>POI HSSF rep:2.47.0.233</dc:description>
  <cp:lastModifiedBy>ksv</cp:lastModifiedBy>
  <cp:lastPrinted>2019-07-15T03:47:07Z</cp:lastPrinted>
  <dcterms:created xsi:type="dcterms:W3CDTF">2019-07-12T12:40:13Z</dcterms:created>
  <dcterms:modified xsi:type="dcterms:W3CDTF">2019-07-15T11:21:59Z</dcterms:modified>
</cp:coreProperties>
</file>