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15570" windowHeight="11760"/>
  </bookViews>
  <sheets>
    <sheet name="2019 год" sheetId="1" r:id="rId1"/>
  </sheets>
  <definedNames>
    <definedName name="_xlnm.Print_Titles" localSheetId="0">'2019 год'!$8:$11</definedName>
  </definedNames>
  <calcPr calcId="114210" fullCalcOnLoad="1"/>
</workbook>
</file>

<file path=xl/calcChain.xml><?xml version="1.0" encoding="utf-8"?>
<calcChain xmlns="http://schemas.openxmlformats.org/spreadsheetml/2006/main">
  <c r="P90" i="1"/>
  <c r="P91"/>
  <c r="P92"/>
  <c r="O89"/>
  <c r="P89"/>
  <c r="P86"/>
  <c r="O84"/>
  <c r="P84"/>
  <c r="P85"/>
  <c r="O62"/>
  <c r="O60"/>
  <c r="O59"/>
  <c r="O31"/>
  <c r="P33"/>
  <c r="P16"/>
  <c r="P17"/>
  <c r="P18"/>
  <c r="P19"/>
  <c r="P22"/>
  <c r="P23"/>
  <c r="P24"/>
  <c r="P25"/>
  <c r="P26"/>
  <c r="P27"/>
  <c r="P28"/>
  <c r="P29"/>
  <c r="P32"/>
  <c r="P35"/>
  <c r="P38"/>
  <c r="P39"/>
  <c r="P42"/>
  <c r="P46"/>
  <c r="P48"/>
  <c r="P50"/>
  <c r="P52"/>
  <c r="P55"/>
  <c r="P58"/>
  <c r="P61"/>
  <c r="P63"/>
  <c r="P64"/>
  <c r="P68"/>
  <c r="P71"/>
  <c r="P73"/>
  <c r="P77"/>
  <c r="P80"/>
  <c r="P82"/>
  <c r="P88"/>
  <c r="P94"/>
  <c r="P96"/>
  <c r="P98"/>
  <c r="P99"/>
  <c r="P101"/>
  <c r="P104"/>
  <c r="P109"/>
  <c r="P112"/>
  <c r="P117"/>
  <c r="P118"/>
  <c r="P120"/>
  <c r="P122"/>
  <c r="P124"/>
  <c r="P128"/>
  <c r="P129"/>
  <c r="P130"/>
  <c r="P131"/>
  <c r="P132"/>
  <c r="P133"/>
  <c r="P134"/>
  <c r="P135"/>
  <c r="P136"/>
  <c r="P137"/>
  <c r="P138"/>
  <c r="P143"/>
  <c r="P144"/>
  <c r="P145"/>
  <c r="P146"/>
  <c r="P147"/>
  <c r="P148"/>
  <c r="P149"/>
  <c r="P150"/>
  <c r="P151"/>
  <c r="P152"/>
  <c r="P153"/>
  <c r="P154"/>
  <c r="P155"/>
  <c r="P156"/>
  <c r="P157"/>
  <c r="P158"/>
  <c r="P160"/>
  <c r="P162"/>
  <c r="P164"/>
  <c r="P166"/>
  <c r="P170"/>
  <c r="P171"/>
  <c r="P174"/>
  <c r="P178"/>
  <c r="P179"/>
  <c r="P180"/>
  <c r="P181"/>
  <c r="P182"/>
  <c r="P185"/>
  <c r="P186"/>
  <c r="O184"/>
  <c r="O183"/>
  <c r="O176"/>
  <c r="O175"/>
  <c r="O173"/>
  <c r="O168"/>
  <c r="O167"/>
  <c r="O165"/>
  <c r="O163"/>
  <c r="O161"/>
  <c r="O159"/>
  <c r="O141"/>
  <c r="O140"/>
  <c r="O126"/>
  <c r="O125"/>
  <c r="O123"/>
  <c r="O121"/>
  <c r="O119"/>
  <c r="O115"/>
  <c r="O114"/>
  <c r="O111"/>
  <c r="O110"/>
  <c r="O108"/>
  <c r="O103"/>
  <c r="O102"/>
  <c r="O100"/>
  <c r="O97"/>
  <c r="O95"/>
  <c r="O93"/>
  <c r="O87"/>
  <c r="O81"/>
  <c r="O79"/>
  <c r="O76"/>
  <c r="O75"/>
  <c r="O72"/>
  <c r="O70"/>
  <c r="O67"/>
  <c r="O57"/>
  <c r="O56"/>
  <c r="O54"/>
  <c r="O53"/>
  <c r="O51"/>
  <c r="O49"/>
  <c r="O47"/>
  <c r="O45"/>
  <c r="O41"/>
  <c r="O37"/>
  <c r="O36"/>
  <c r="O34"/>
  <c r="O21"/>
  <c r="O20"/>
  <c r="O15"/>
  <c r="N103"/>
  <c r="N176"/>
  <c r="N111"/>
  <c r="P111"/>
  <c r="N126"/>
  <c r="N125"/>
  <c r="N184"/>
  <c r="N183"/>
  <c r="N173"/>
  <c r="N168"/>
  <c r="N165"/>
  <c r="N163"/>
  <c r="N161"/>
  <c r="N159"/>
  <c r="N141"/>
  <c r="N140"/>
  <c r="N123"/>
  <c r="N121"/>
  <c r="N119"/>
  <c r="N115"/>
  <c r="N114"/>
  <c r="N108"/>
  <c r="N100"/>
  <c r="N97"/>
  <c r="N95"/>
  <c r="N93"/>
  <c r="N87"/>
  <c r="N81"/>
  <c r="N78"/>
  <c r="N79"/>
  <c r="N76"/>
  <c r="N75"/>
  <c r="N72"/>
  <c r="N70"/>
  <c r="N67"/>
  <c r="N66"/>
  <c r="N62"/>
  <c r="N60"/>
  <c r="N59"/>
  <c r="N57"/>
  <c r="N56"/>
  <c r="N54"/>
  <c r="N53"/>
  <c r="N51"/>
  <c r="N49"/>
  <c r="N47"/>
  <c r="N45"/>
  <c r="N41"/>
  <c r="N40"/>
  <c r="N37"/>
  <c r="N36"/>
  <c r="N34"/>
  <c r="N31"/>
  <c r="N21"/>
  <c r="N20"/>
  <c r="N15"/>
  <c r="N14"/>
  <c r="O44"/>
  <c r="N110"/>
  <c r="P110"/>
  <c r="O66"/>
  <c r="N44"/>
  <c r="N43"/>
  <c r="O30"/>
  <c r="P103"/>
  <c r="O83"/>
  <c r="O78"/>
  <c r="O69"/>
  <c r="O14"/>
  <c r="O40"/>
  <c r="O172"/>
  <c r="O139"/>
  <c r="O107"/>
  <c r="O113"/>
  <c r="O43"/>
  <c r="N69"/>
  <c r="N30"/>
  <c r="N167"/>
  <c r="N139"/>
  <c r="N65"/>
  <c r="N102"/>
  <c r="P102"/>
  <c r="N83"/>
  <c r="N175"/>
  <c r="N113"/>
  <c r="N74"/>
  <c r="O65"/>
  <c r="N107"/>
  <c r="O74"/>
  <c r="O106"/>
  <c r="N13"/>
  <c r="N172"/>
  <c r="O105"/>
  <c r="O13"/>
  <c r="N106"/>
  <c r="N105"/>
  <c r="O12"/>
  <c r="N12"/>
  <c r="M184"/>
  <c r="M183"/>
  <c r="M176"/>
  <c r="M175"/>
  <c r="M173"/>
  <c r="M168"/>
  <c r="M167"/>
  <c r="M165"/>
  <c r="M163"/>
  <c r="M161"/>
  <c r="M159"/>
  <c r="M141"/>
  <c r="M140"/>
  <c r="M126"/>
  <c r="M125"/>
  <c r="M123"/>
  <c r="M121"/>
  <c r="M119"/>
  <c r="M115"/>
  <c r="M114"/>
  <c r="M108"/>
  <c r="M107"/>
  <c r="M100"/>
  <c r="M97"/>
  <c r="M95"/>
  <c r="M93"/>
  <c r="M87"/>
  <c r="M81"/>
  <c r="M79"/>
  <c r="M76"/>
  <c r="M75"/>
  <c r="M72"/>
  <c r="M70"/>
  <c r="M67"/>
  <c r="M66"/>
  <c r="M62"/>
  <c r="M60"/>
  <c r="M59"/>
  <c r="M57"/>
  <c r="M56"/>
  <c r="M54"/>
  <c r="M53"/>
  <c r="M51"/>
  <c r="M49"/>
  <c r="M47"/>
  <c r="M45"/>
  <c r="M41"/>
  <c r="M40"/>
  <c r="M37"/>
  <c r="M36"/>
  <c r="M34"/>
  <c r="M31"/>
  <c r="M21"/>
  <c r="M20"/>
  <c r="M15"/>
  <c r="M14"/>
  <c r="L141"/>
  <c r="L126"/>
  <c r="L125"/>
  <c r="L95"/>
  <c r="P95"/>
  <c r="L72"/>
  <c r="P72"/>
  <c r="M44"/>
  <c r="M43"/>
  <c r="M30"/>
  <c r="M78"/>
  <c r="M74"/>
  <c r="M83"/>
  <c r="M139"/>
  <c r="M69"/>
  <c r="M65"/>
  <c r="M172"/>
  <c r="M113"/>
  <c r="L184"/>
  <c r="L183"/>
  <c r="L176"/>
  <c r="L175"/>
  <c r="L173"/>
  <c r="L168"/>
  <c r="L167"/>
  <c r="L165"/>
  <c r="L163"/>
  <c r="L161"/>
  <c r="L159"/>
  <c r="L140"/>
  <c r="L123"/>
  <c r="L121"/>
  <c r="L119"/>
  <c r="L115"/>
  <c r="L114"/>
  <c r="L108"/>
  <c r="L107"/>
  <c r="L100"/>
  <c r="L97"/>
  <c r="L93"/>
  <c r="L87"/>
  <c r="L81"/>
  <c r="L79"/>
  <c r="L76"/>
  <c r="L75"/>
  <c r="L70"/>
  <c r="L69"/>
  <c r="L67"/>
  <c r="L66"/>
  <c r="L62"/>
  <c r="L60"/>
  <c r="L59"/>
  <c r="L57"/>
  <c r="L56"/>
  <c r="L54"/>
  <c r="L53"/>
  <c r="L51"/>
  <c r="L49"/>
  <c r="L47"/>
  <c r="L45"/>
  <c r="L41"/>
  <c r="L40"/>
  <c r="L37"/>
  <c r="L36"/>
  <c r="L34"/>
  <c r="L31"/>
  <c r="L21"/>
  <c r="L20"/>
  <c r="L15"/>
  <c r="K93"/>
  <c r="P93"/>
  <c r="K87"/>
  <c r="P87"/>
  <c r="K97"/>
  <c r="P97"/>
  <c r="K163"/>
  <c r="K54"/>
  <c r="M13"/>
  <c r="M106"/>
  <c r="L44"/>
  <c r="L43"/>
  <c r="L30"/>
  <c r="L83"/>
  <c r="L14"/>
  <c r="L113"/>
  <c r="L65"/>
  <c r="L78"/>
  <c r="L139"/>
  <c r="L172"/>
  <c r="K15"/>
  <c r="K14"/>
  <c r="K184"/>
  <c r="K183"/>
  <c r="K176"/>
  <c r="K175"/>
  <c r="K173"/>
  <c r="K168"/>
  <c r="K167"/>
  <c r="K165"/>
  <c r="K161"/>
  <c r="K159"/>
  <c r="K141"/>
  <c r="K140"/>
  <c r="K126"/>
  <c r="K125"/>
  <c r="K123"/>
  <c r="K121"/>
  <c r="K119"/>
  <c r="K115"/>
  <c r="K114"/>
  <c r="K108"/>
  <c r="K107"/>
  <c r="K100"/>
  <c r="K83"/>
  <c r="K81"/>
  <c r="K79"/>
  <c r="K76"/>
  <c r="K75"/>
  <c r="K70"/>
  <c r="K69"/>
  <c r="K67"/>
  <c r="K66"/>
  <c r="K62"/>
  <c r="K60"/>
  <c r="K59"/>
  <c r="K57"/>
  <c r="K56"/>
  <c r="K53"/>
  <c r="K51"/>
  <c r="K49"/>
  <c r="K47"/>
  <c r="K45"/>
  <c r="K41"/>
  <c r="K40"/>
  <c r="K37"/>
  <c r="K36"/>
  <c r="K34"/>
  <c r="K31"/>
  <c r="K21"/>
  <c r="K20"/>
  <c r="J163"/>
  <c r="P163"/>
  <c r="G121"/>
  <c r="H121"/>
  <c r="I121"/>
  <c r="J121"/>
  <c r="F121"/>
  <c r="G123"/>
  <c r="H123"/>
  <c r="I123"/>
  <c r="J123"/>
  <c r="F123"/>
  <c r="J184"/>
  <c r="J183"/>
  <c r="J176"/>
  <c r="J175"/>
  <c r="J173"/>
  <c r="J168"/>
  <c r="J167"/>
  <c r="J165"/>
  <c r="J161"/>
  <c r="J159"/>
  <c r="J141"/>
  <c r="J140"/>
  <c r="J126"/>
  <c r="J125"/>
  <c r="J119"/>
  <c r="J115"/>
  <c r="J114"/>
  <c r="J108"/>
  <c r="J107"/>
  <c r="J100"/>
  <c r="J83"/>
  <c r="J81"/>
  <c r="J79"/>
  <c r="J76"/>
  <c r="J75"/>
  <c r="J70"/>
  <c r="J69"/>
  <c r="J67"/>
  <c r="J66"/>
  <c r="J62"/>
  <c r="J60"/>
  <c r="J59"/>
  <c r="J57"/>
  <c r="J56"/>
  <c r="J54"/>
  <c r="J53"/>
  <c r="J51"/>
  <c r="J49"/>
  <c r="J47"/>
  <c r="J45"/>
  <c r="J41"/>
  <c r="J40"/>
  <c r="J37"/>
  <c r="J36"/>
  <c r="J34"/>
  <c r="J31"/>
  <c r="J21"/>
  <c r="J20"/>
  <c r="J15"/>
  <c r="J14"/>
  <c r="I176"/>
  <c r="I175"/>
  <c r="I115"/>
  <c r="I126"/>
  <c r="I125"/>
  <c r="I184"/>
  <c r="I183"/>
  <c r="I173"/>
  <c r="I168"/>
  <c r="I167"/>
  <c r="I165"/>
  <c r="I161"/>
  <c r="I159"/>
  <c r="I141"/>
  <c r="I140"/>
  <c r="I119"/>
  <c r="I108"/>
  <c r="I107"/>
  <c r="I100"/>
  <c r="I83"/>
  <c r="I81"/>
  <c r="I79"/>
  <c r="I76"/>
  <c r="I75"/>
  <c r="I70"/>
  <c r="I69"/>
  <c r="I67"/>
  <c r="I66"/>
  <c r="I62"/>
  <c r="I60"/>
  <c r="I59"/>
  <c r="I57"/>
  <c r="I56"/>
  <c r="I54"/>
  <c r="I53"/>
  <c r="I51"/>
  <c r="I49"/>
  <c r="I47"/>
  <c r="I45"/>
  <c r="I41"/>
  <c r="I40"/>
  <c r="I37"/>
  <c r="I36"/>
  <c r="I34"/>
  <c r="I31"/>
  <c r="I21"/>
  <c r="I20"/>
  <c r="I15"/>
  <c r="I14"/>
  <c r="G176"/>
  <c r="G175"/>
  <c r="H176"/>
  <c r="H175"/>
  <c r="F176"/>
  <c r="H126"/>
  <c r="H125"/>
  <c r="G119"/>
  <c r="H119"/>
  <c r="F119"/>
  <c r="H115"/>
  <c r="G114"/>
  <c r="F114"/>
  <c r="H159"/>
  <c r="H184"/>
  <c r="H183"/>
  <c r="H173"/>
  <c r="H168"/>
  <c r="H165"/>
  <c r="H161"/>
  <c r="H141"/>
  <c r="H140"/>
  <c r="H108"/>
  <c r="H107"/>
  <c r="H100"/>
  <c r="H83"/>
  <c r="H81"/>
  <c r="H79"/>
  <c r="H76"/>
  <c r="H75"/>
  <c r="H70"/>
  <c r="H69"/>
  <c r="H67"/>
  <c r="H66"/>
  <c r="H62"/>
  <c r="H60"/>
  <c r="H59"/>
  <c r="H57"/>
  <c r="H56"/>
  <c r="H54"/>
  <c r="H53"/>
  <c r="H51"/>
  <c r="H49"/>
  <c r="H47"/>
  <c r="H45"/>
  <c r="H41"/>
  <c r="H40"/>
  <c r="H37"/>
  <c r="H36"/>
  <c r="H34"/>
  <c r="H31"/>
  <c r="H21"/>
  <c r="H20"/>
  <c r="H15"/>
  <c r="H14"/>
  <c r="F21"/>
  <c r="G21"/>
  <c r="G20"/>
  <c r="G184"/>
  <c r="P115"/>
  <c r="P21"/>
  <c r="P123"/>
  <c r="P176"/>
  <c r="P184"/>
  <c r="P121"/>
  <c r="P119"/>
  <c r="F175"/>
  <c r="P175"/>
  <c r="M105"/>
  <c r="M12"/>
  <c r="H114"/>
  <c r="F20"/>
  <c r="P20"/>
  <c r="L106"/>
  <c r="L74"/>
  <c r="K44"/>
  <c r="K43"/>
  <c r="J30"/>
  <c r="K30"/>
  <c r="K65"/>
  <c r="K78"/>
  <c r="K74"/>
  <c r="K172"/>
  <c r="K139"/>
  <c r="K113"/>
  <c r="J139"/>
  <c r="J78"/>
  <c r="J74"/>
  <c r="J113"/>
  <c r="J44"/>
  <c r="J43"/>
  <c r="J65"/>
  <c r="J172"/>
  <c r="I44"/>
  <c r="I43"/>
  <c r="I78"/>
  <c r="I74"/>
  <c r="I30"/>
  <c r="I114"/>
  <c r="I172"/>
  <c r="I65"/>
  <c r="I139"/>
  <c r="H167"/>
  <c r="H139"/>
  <c r="H172"/>
  <c r="H44"/>
  <c r="H43"/>
  <c r="H78"/>
  <c r="H74"/>
  <c r="H30"/>
  <c r="H65"/>
  <c r="G183"/>
  <c r="P183"/>
  <c r="G168"/>
  <c r="G167"/>
  <c r="G159"/>
  <c r="G173"/>
  <c r="G172"/>
  <c r="G165"/>
  <c r="G161"/>
  <c r="G141"/>
  <c r="G140"/>
  <c r="G126"/>
  <c r="G125"/>
  <c r="G113"/>
  <c r="G108"/>
  <c r="G107"/>
  <c r="G100"/>
  <c r="G83"/>
  <c r="G81"/>
  <c r="G79"/>
  <c r="G76"/>
  <c r="G75"/>
  <c r="G70"/>
  <c r="G69"/>
  <c r="G67"/>
  <c r="G66"/>
  <c r="G62"/>
  <c r="G60"/>
  <c r="G59"/>
  <c r="G57"/>
  <c r="G56"/>
  <c r="G54"/>
  <c r="G53"/>
  <c r="G51"/>
  <c r="G49"/>
  <c r="G47"/>
  <c r="G45"/>
  <c r="G41"/>
  <c r="G40"/>
  <c r="G37"/>
  <c r="G36"/>
  <c r="G34"/>
  <c r="G31"/>
  <c r="G15"/>
  <c r="G14"/>
  <c r="F173"/>
  <c r="P173"/>
  <c r="F168"/>
  <c r="P168"/>
  <c r="F161"/>
  <c r="P161"/>
  <c r="F165"/>
  <c r="P114"/>
  <c r="P165"/>
  <c r="H113"/>
  <c r="L105"/>
  <c r="L13"/>
  <c r="K13"/>
  <c r="K106"/>
  <c r="K105"/>
  <c r="J13"/>
  <c r="J106"/>
  <c r="I113"/>
  <c r="I106"/>
  <c r="I13"/>
  <c r="F172"/>
  <c r="P172"/>
  <c r="H13"/>
  <c r="G30"/>
  <c r="G139"/>
  <c r="G106"/>
  <c r="G105"/>
  <c r="G78"/>
  <c r="G74"/>
  <c r="G65"/>
  <c r="G44"/>
  <c r="G43"/>
  <c r="F15"/>
  <c r="P15"/>
  <c r="F31"/>
  <c r="P31"/>
  <c r="F34"/>
  <c r="P34"/>
  <c r="F37"/>
  <c r="P37"/>
  <c r="F41"/>
  <c r="P41"/>
  <c r="F45"/>
  <c r="P45"/>
  <c r="F47"/>
  <c r="P47"/>
  <c r="F49"/>
  <c r="P49"/>
  <c r="F51"/>
  <c r="P51"/>
  <c r="F54"/>
  <c r="P54"/>
  <c r="F57"/>
  <c r="P57"/>
  <c r="F62"/>
  <c r="P62"/>
  <c r="F67"/>
  <c r="P67"/>
  <c r="F70"/>
  <c r="P70"/>
  <c r="F76"/>
  <c r="P76"/>
  <c r="F79"/>
  <c r="P79"/>
  <c r="F81"/>
  <c r="P81"/>
  <c r="F100"/>
  <c r="P100"/>
  <c r="F108"/>
  <c r="P108"/>
  <c r="F126"/>
  <c r="P126"/>
  <c r="F141"/>
  <c r="P141"/>
  <c r="F159"/>
  <c r="P159"/>
  <c r="F167"/>
  <c r="P167"/>
  <c r="H106"/>
  <c r="H105"/>
  <c r="L12"/>
  <c r="K12"/>
  <c r="J105"/>
  <c r="I105"/>
  <c r="F14"/>
  <c r="P14"/>
  <c r="F56"/>
  <c r="P56"/>
  <c r="F53"/>
  <c r="P53"/>
  <c r="F40"/>
  <c r="P40"/>
  <c r="F36"/>
  <c r="P36"/>
  <c r="F60"/>
  <c r="P60"/>
  <c r="F107"/>
  <c r="P107"/>
  <c r="F125"/>
  <c r="P125"/>
  <c r="F140"/>
  <c r="P140"/>
  <c r="F69"/>
  <c r="P69"/>
  <c r="F83"/>
  <c r="P83"/>
  <c r="F75"/>
  <c r="P75"/>
  <c r="F78"/>
  <c r="P78"/>
  <c r="F66"/>
  <c r="P66"/>
  <c r="F44"/>
  <c r="P44"/>
  <c r="F30"/>
  <c r="P30"/>
  <c r="G13"/>
  <c r="G12"/>
  <c r="J12"/>
  <c r="I12"/>
  <c r="H12"/>
  <c r="F59"/>
  <c r="P59"/>
  <c r="F74"/>
  <c r="P74"/>
  <c r="F113"/>
  <c r="P113"/>
  <c r="F139"/>
  <c r="P139"/>
  <c r="F43"/>
  <c r="P43"/>
  <c r="F65"/>
  <c r="P65"/>
  <c r="F106"/>
  <c r="P106"/>
  <c r="F13"/>
  <c r="P13"/>
  <c r="F105"/>
  <c r="P105"/>
  <c r="F12"/>
  <c r="P12"/>
</calcChain>
</file>

<file path=xl/sharedStrings.xml><?xml version="1.0" encoding="utf-8"?>
<sst xmlns="http://schemas.openxmlformats.org/spreadsheetml/2006/main" count="587" uniqueCount="339">
  <si>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</si>
  <si>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</si>
  <si>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</si>
  <si>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</si>
  <si>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</si>
  <si>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</si>
  <si>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</si>
  <si>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</si>
  <si>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</si>
  <si>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</si>
  <si>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</si>
  <si>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</si>
  <si>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</si>
  <si>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</si>
  <si>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</si>
  <si>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</si>
  <si>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</si>
  <si>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</si>
  <si>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</si>
  <si>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</si>
  <si>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</si>
  <si>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</si>
  <si>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</si>
  <si>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</si>
  <si>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</si>
  <si>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</si>
  <si>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</si>
  <si>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</si>
  <si>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</si>
  <si>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</si>
  <si>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</si>
  <si>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</si>
  <si>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</si>
  <si>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</si>
  <si>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</si>
  <si>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</si>
  <si>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</si>
  <si>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</si>
  <si>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</si>
  <si>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</si>
  <si>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</si>
  <si>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</si>
  <si>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</si>
  <si>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</si>
  <si>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</si>
  <si>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</si>
  <si>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</si>
  <si>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</si>
  <si>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</si>
  <si>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</si>
  <si>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</si>
  <si>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</si>
  <si>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</si>
  <si>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</si>
  <si>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</si>
  <si>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</si>
  <si>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</si>
  <si>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</si>
  <si>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</si>
  <si>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</si>
  <si>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</si>
  <si>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</si>
  <si>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</si>
  <si>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</si>
  <si>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</si>
  <si>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</si>
  <si>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</si>
  <si>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</si>
  <si>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</si>
  <si>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</si>
  <si>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</si>
  <si>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</si>
  <si>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</si>
  <si>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</si>
  <si>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</si>
  <si>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</si>
  <si>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</si>
  <si>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</si>
  <si>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</si>
  <si>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</si>
  <si>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</si>
  <si>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</si>
  <si>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</si>
  <si>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</si>
  <si>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</si>
  <si>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</si>
  <si>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</si>
  <si>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</si>
  <si>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</si>
  <si>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</si>
  <si>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</si>
  <si>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</si>
  <si>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</si>
  <si>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</si>
  <si>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</si>
  <si>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</si>
  <si>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</si>
  <si>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</si>
  <si>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</si>
  <si>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</si>
  <si>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</si>
  <si>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</si>
  <si>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</si>
  <si>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</si>
  <si>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</si>
  <si>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</si>
  <si>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</si>
  <si>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</si>
  <si>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</si>
  <si>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</si>
  <si>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</si>
  <si>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</si>
  <si>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</si>
  <si>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</si>
  <si>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</si>
  <si>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</si>
  <si>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</si>
  <si>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</si>
  <si>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</si>
  <si>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</si>
  <si>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</si>
  <si>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</si>
  <si>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</si>
  <si>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</si>
  <si>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</si>
  <si>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</si>
  <si>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</si>
  <si>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</si>
  <si>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</si>
  <si>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</si>
  <si>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</si>
  <si>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</si>
  <si>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</si>
  <si>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</si>
  <si>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</si>
  <si>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</si>
  <si>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</si>
  <si>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</si>
  <si>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</si>
  <si>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</si>
  <si>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</si>
  <si>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</si>
  <si>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</si>
  <si>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</si>
  <si>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</si>
  <si>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</si>
  <si>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</si>
  <si>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</si>
  <si>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</si>
  <si>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</si>
  <si>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</si>
  <si>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</si>
  <si>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</si>
  <si>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</si>
  <si>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</si>
  <si>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</si>
  <si>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</si>
  <si>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</si>
  <si>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</si>
  <si>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</si>
  <si>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</si>
  <si>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</si>
  <si>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</si>
  <si>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</si>
  <si>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</si>
  <si>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</si>
  <si>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</si>
  <si>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</si>
  <si>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</si>
  <si>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</si>
  <si>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</si>
  <si>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</si>
  <si>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</si>
  <si>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</si>
  <si>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</si>
  <si>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</si>
  <si>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</si>
  <si>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</si>
  <si>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</si>
  <si>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</si>
  <si>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</si>
  <si>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</si>
  <si>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</si>
  <si>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</si>
  <si>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</si>
  <si>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</si>
  <si>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</si>
  <si>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</si>
  <si>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</si>
  <si>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</si>
  <si>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</si>
  <si>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</si>
  <si>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</si>
  <si>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</si>
  <si>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</si>
  <si>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</si>
  <si>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</si>
  <si>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</si>
  <si>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</si>
  <si>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</si>
  <si>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</si>
  <si>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</si>
  <si>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</si>
  <si>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</si>
  <si>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</si>
  <si>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</si>
  <si>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</si>
  <si>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</si>
  <si>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</si>
  <si>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</si>
  <si>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</si>
  <si>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</si>
  <si>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</si>
  <si>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</si>
  <si>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</si>
  <si>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</si>
  <si>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</si>
  <si>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</si>
  <si>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</si>
  <si>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</si>
  <si>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</si>
  <si>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</si>
  <si>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</si>
  <si>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</si>
  <si>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</si>
  <si>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</si>
  <si>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</si>
  <si>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</si>
  <si>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</si>
  <si>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</si>
  <si>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</si>
  <si>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</si>
  <si>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</si>
  <si>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</si>
  <si>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</si>
  <si>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</si>
  <si>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</si>
  <si>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</si>
  <si>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</si>
  <si>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</si>
  <si>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</si>
  <si>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</si>
  <si>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</si>
  <si>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</si>
  <si>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</si>
  <si>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</si>
  <si>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</si>
  <si>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</si>
  <si>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</si>
  <si>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</si>
  <si>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</si>
  <si>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</si>
  <si>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</si>
  <si>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</si>
  <si>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</si>
  <si>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</si>
  <si>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</si>
  <si>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</si>
  <si>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</si>
  <si>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</si>
  <si>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</si>
  <si>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</si>
  <si>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</si>
  <si>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</si>
  <si>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</si>
  <si>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000 2 02 35 543 05 0000 150</t>
  </si>
  <si>
    <t>000 2 02 35 543 00 0000 150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</si>
  <si>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</si>
  <si>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изменения 20.05.2019</t>
  </si>
  <si>
    <t>8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</si>
  <si>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</si>
  <si>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</si>
  <si>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</si>
  <si>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000 1 16 43 000 01 0000 140 </t>
  </si>
  <si>
    <t xml:space="preserve">000 1 16 35 030 05 0000 140 </t>
  </si>
  <si>
    <t xml:space="preserve">000 1 16 35 000 00 0000 140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</si>
  <si>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</si>
  <si>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</si>
  <si>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</si>
  <si>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</si>
  <si>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</si>
  <si>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000 1 16 08 000 01 0000 140 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</si>
  <si>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</si>
  <si>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</si>
  <si>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</si>
  <si>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 xml:space="preserve">000 1 16 30 000 01 0000 140 </t>
  </si>
  <si>
    <t>изменения 22.08.2019</t>
  </si>
  <si>
    <t>9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</si>
  <si>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</si>
  <si>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</si>
  <si>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000 1 13 02990 00 0000 130</t>
  </si>
  <si>
    <t xml:space="preserve"> 000 1 13 02995 05 0000 130</t>
  </si>
  <si>
    <t xml:space="preserve">000 1 16 33 000 00 0000 140 </t>
  </si>
  <si>
    <t xml:space="preserve">000 1 16 33 050 05 0000 140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</si>
  <si>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</si>
  <si>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</si>
  <si>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Субсидия на устройство спортивных площадок и их оснащение 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</si>
  <si>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</si>
  <si>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</si>
  <si>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26.09.2019</t>
  </si>
  <si>
    <t>10</t>
  </si>
  <si>
    <t>изменения 28.11.2019</t>
  </si>
  <si>
    <t>11</t>
  </si>
  <si>
    <t>Субсидии на реализацию мероприятий в сфере молодежной политики</t>
  </si>
  <si>
    <t xml:space="preserve">000 2 02 19 999 00 0000 150 </t>
  </si>
  <si>
    <t>Прочие дотации</t>
  </si>
  <si>
    <t xml:space="preserve">000 2 02 19 999 05 0000 150 </t>
  </si>
  <si>
    <t>Дотации на компенсацию выпадающих доходов муниципальных образований в случае отмены единого налога на вмененный доход</t>
  </si>
  <si>
    <t>Прочие дотации бюджетам муниципальных районо</t>
  </si>
  <si>
    <t xml:space="preserve">Иные межбюджетные трансферты на передачу исполнительно-распорядительных полномочий по решению вопросов местного значения 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</si>
  <si>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</si>
  <si>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000 1 17 00 000 00 0000 000 </t>
  </si>
  <si>
    <t>ПРОЧИЕ НЕНАЛОГОВЫЕ ДОХОДЫ</t>
  </si>
  <si>
    <t>Прочие неналоговые доходы</t>
  </si>
  <si>
    <t xml:space="preserve">000 1 17 05 000 00 0000 180 </t>
  </si>
  <si>
    <t>Прочие неналоговые доходы бюджетов муниципальных районов</t>
  </si>
  <si>
    <t xml:space="preserve">000 1 17 05 050 05 0000 180 </t>
  </si>
  <si>
    <t>к решению Думы Уинского</t>
  </si>
  <si>
    <t>муниципального округа</t>
  </si>
  <si>
    <t>Пермского края</t>
  </si>
  <si>
    <t>изменения 19.12.2019</t>
  </si>
  <si>
    <t>12</t>
  </si>
  <si>
    <t xml:space="preserve">000 1 05 02 020 02 0000 110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</si>
  <si>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</si>
  <si>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</si>
  <si>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</si>
  <si>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</si>
  <si>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</si>
  <si>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000 1 16 06 000 01 0000 140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</si>
  <si>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</si>
  <si>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000 1 16 25 000 00 0000 140 </t>
  </si>
  <si>
    <t xml:space="preserve">000 1 16 25 020 01 0000 140 </t>
  </si>
  <si>
    <t xml:space="preserve">000 1 16 25 060 01 0000 140 </t>
  </si>
  <si>
    <t xml:space="preserve">000 1 16 28 000 01 0000 140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</si>
  <si>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</si>
  <si>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</si>
  <si>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</si>
  <si>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</si>
  <si>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от 20 декабря 2019 г.  №  38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</si>
</sst>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</font>
    <font>
      <sz val="9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4" fontId="6" fillId="0" borderId="1" xfId="0" applyNumberFormat="1" applyFont="1" applyFill="1" applyBorder="1" applyAlignment="1">
      <alignment horizontal="right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11" fillId="0" borderId="0" xfId="0" applyFont="1"/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164" fontId="7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6"/>
  <sheetViews>
    <sheetView tabSelected="1" topLeftCell="D1" workbookViewId="0">
      <selection activeCell="U5" sqref="U5"/>
    </sheetView>
  </sheetViews>
  <sheetFormatPr defaultRowHeight="18" customHeight="1"/>
  <cols>
    <col min="1" max="3" width="8" hidden="1" customWidth="1"/>
    <col min="4" max="4" width="32.42578125" customWidth="1"/>
    <col min="5" max="5" width="80.7109375" customWidth="1"/>
    <col min="6" max="6" width="19.140625" hidden="1" customWidth="1"/>
    <col min="7" max="7" width="14.140625" hidden="1" customWidth="1"/>
    <col min="8" max="8" width="15.140625" hidden="1" customWidth="1"/>
    <col min="9" max="10" width="13.85546875" hidden="1" customWidth="1"/>
    <col min="11" max="11" width="14.28515625" hidden="1" customWidth="1"/>
    <col min="12" max="13" width="15.140625" hidden="1" customWidth="1"/>
    <col min="14" max="14" width="14.42578125" hidden="1" customWidth="1"/>
    <col min="15" max="15" width="23.42578125" hidden="1" customWidth="1"/>
    <col min="16" max="16" width="29.28515625" customWidth="1"/>
  </cols>
  <sheetData>
    <row r="1" spans="1:16" ht="15.75">
      <c r="A1" s="1"/>
      <c r="B1" s="1"/>
      <c r="C1" s="1"/>
      <c r="D1" s="1"/>
      <c r="E1" s="1"/>
      <c r="F1" s="9"/>
      <c r="G1" s="9"/>
      <c r="H1" s="9"/>
      <c r="I1" s="9"/>
      <c r="J1" s="9"/>
      <c r="K1" s="9"/>
      <c r="L1" s="9"/>
      <c r="M1" s="9"/>
      <c r="N1" s="9"/>
      <c r="O1" s="9"/>
      <c r="P1" s="9" t="s">
        <v>208</v>
      </c>
    </row>
    <row r="2" spans="1:16" ht="15.75">
      <c r="A2" s="1"/>
      <c r="B2" s="1"/>
      <c r="C2" s="1"/>
      <c r="D2" s="1"/>
      <c r="E2" s="1"/>
      <c r="F2" s="9"/>
      <c r="G2" s="9"/>
      <c r="H2" s="9"/>
      <c r="I2" s="9"/>
      <c r="J2" s="9"/>
      <c r="K2" s="9"/>
      <c r="L2" s="9"/>
      <c r="M2" s="9"/>
      <c r="N2" s="9"/>
      <c r="O2" s="9"/>
      <c r="P2" s="9" t="s">
        <v>317</v>
      </c>
    </row>
    <row r="3" spans="1:16" ht="15.75">
      <c r="A3" s="1"/>
      <c r="B3" s="1"/>
      <c r="C3" s="1"/>
      <c r="D3" s="1"/>
      <c r="E3" s="1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318</v>
      </c>
    </row>
    <row r="4" spans="1:16" ht="15.75">
      <c r="A4" s="1"/>
      <c r="B4" s="1"/>
      <c r="C4" s="1"/>
      <c r="D4" s="1"/>
      <c r="E4" s="1"/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319</v>
      </c>
    </row>
    <row r="5" spans="1:16" ht="15.75">
      <c r="A5" s="1"/>
      <c r="B5" s="1"/>
      <c r="C5" s="1"/>
      <c r="D5" s="1"/>
      <c r="E5" s="1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338</v>
      </c>
    </row>
    <row r="6" spans="1:16" ht="22.5" customHeight="1">
      <c r="A6" s="2" t="s">
        <v>0</v>
      </c>
      <c r="B6" s="2"/>
      <c r="C6" s="2"/>
      <c r="D6" s="40" t="s">
        <v>209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/>
    <row r="8" spans="1:16" s="12" customFormat="1" ht="15.75" customHeight="1">
      <c r="A8" s="37" t="s">
        <v>7</v>
      </c>
      <c r="B8" s="37" t="s">
        <v>8</v>
      </c>
      <c r="C8" s="37" t="s">
        <v>1</v>
      </c>
      <c r="D8" s="35" t="s">
        <v>2</v>
      </c>
      <c r="E8" s="35" t="s">
        <v>7</v>
      </c>
      <c r="F8" s="35" t="s">
        <v>210</v>
      </c>
      <c r="G8" s="35" t="s">
        <v>227</v>
      </c>
      <c r="H8" s="35" t="s">
        <v>226</v>
      </c>
      <c r="I8" s="35" t="s">
        <v>246</v>
      </c>
      <c r="J8" s="35" t="s">
        <v>254</v>
      </c>
      <c r="K8" s="35" t="s">
        <v>268</v>
      </c>
      <c r="L8" s="35" t="s">
        <v>286</v>
      </c>
      <c r="M8" s="35" t="s">
        <v>299</v>
      </c>
      <c r="N8" s="35" t="s">
        <v>301</v>
      </c>
      <c r="O8" s="35" t="s">
        <v>320</v>
      </c>
      <c r="P8" s="35" t="s">
        <v>171</v>
      </c>
    </row>
    <row r="9" spans="1:16" s="12" customFormat="1" ht="15.75">
      <c r="A9" s="38"/>
      <c r="B9" s="38"/>
      <c r="C9" s="38"/>
      <c r="D9" s="35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s="12" customFormat="1" ht="15.75">
      <c r="A10" s="39"/>
      <c r="B10" s="39"/>
      <c r="C10" s="39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s="12" customFormat="1" ht="19.5" customHeight="1">
      <c r="A11" s="10" t="s">
        <v>3</v>
      </c>
      <c r="B11" s="10" t="s">
        <v>4</v>
      </c>
      <c r="C11" s="10" t="s">
        <v>5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228</v>
      </c>
      <c r="I11" s="11" t="s">
        <v>247</v>
      </c>
      <c r="J11" s="11" t="s">
        <v>255</v>
      </c>
      <c r="K11" s="11" t="s">
        <v>269</v>
      </c>
      <c r="L11" s="11" t="s">
        <v>287</v>
      </c>
      <c r="M11" s="11" t="s">
        <v>300</v>
      </c>
      <c r="N11" s="11" t="s">
        <v>302</v>
      </c>
      <c r="O11" s="11" t="s">
        <v>321</v>
      </c>
      <c r="P11" s="11" t="s">
        <v>5</v>
      </c>
    </row>
    <row r="12" spans="1:16" s="16" customFormat="1" ht="19.5" customHeight="1">
      <c r="A12" s="13" t="s">
        <v>9</v>
      </c>
      <c r="B12" s="14"/>
      <c r="C12" s="14"/>
      <c r="D12" s="14"/>
      <c r="E12" s="29" t="s">
        <v>9</v>
      </c>
      <c r="F12" s="15">
        <f t="shared" ref="F12:O12" si="0">F13+F105</f>
        <v>332569866.44</v>
      </c>
      <c r="G12" s="15">
        <f t="shared" si="0"/>
        <v>281189.51</v>
      </c>
      <c r="H12" s="15">
        <f t="shared" si="0"/>
        <v>21826326.970000003</v>
      </c>
      <c r="I12" s="15">
        <f t="shared" si="0"/>
        <v>7026202.3300000001</v>
      </c>
      <c r="J12" s="15">
        <f t="shared" si="0"/>
        <v>6711024.2999999998</v>
      </c>
      <c r="K12" s="15">
        <f t="shared" si="0"/>
        <v>1437837.03</v>
      </c>
      <c r="L12" s="15">
        <f t="shared" si="0"/>
        <v>11132420.48</v>
      </c>
      <c r="M12" s="15">
        <f t="shared" si="0"/>
        <v>2415260.81</v>
      </c>
      <c r="N12" s="15">
        <f t="shared" si="0"/>
        <v>25419282.640000001</v>
      </c>
      <c r="O12" s="15">
        <f t="shared" si="0"/>
        <v>5818778.4399999995</v>
      </c>
      <c r="P12" s="15">
        <f>F12+G12+H12+I12+J12+K12+L12+M12+N12+O12</f>
        <v>414638188.94999999</v>
      </c>
    </row>
    <row r="13" spans="1:16" s="12" customFormat="1" ht="24.75" customHeight="1">
      <c r="A13" s="3" t="s">
        <v>13</v>
      </c>
      <c r="B13" s="5" t="s">
        <v>10</v>
      </c>
      <c r="C13" s="5" t="s">
        <v>11</v>
      </c>
      <c r="D13" s="5" t="s">
        <v>12</v>
      </c>
      <c r="E13" s="30" t="s">
        <v>13</v>
      </c>
      <c r="F13" s="6">
        <f t="shared" ref="F13:K13" si="1">F14+F20+F30+F36+F40+F43+F59+F65+F74+F83</f>
        <v>52182200</v>
      </c>
      <c r="G13" s="6">
        <f t="shared" si="1"/>
        <v>0</v>
      </c>
      <c r="H13" s="6">
        <f t="shared" si="1"/>
        <v>0</v>
      </c>
      <c r="I13" s="6">
        <f t="shared" si="1"/>
        <v>663406.4</v>
      </c>
      <c r="J13" s="6">
        <f t="shared" si="1"/>
        <v>0</v>
      </c>
      <c r="K13" s="6">
        <f t="shared" si="1"/>
        <v>1511587.03</v>
      </c>
      <c r="L13" s="6">
        <f>L14+L20+L30+L36+L40+L43+L59+L65+L74+L83</f>
        <v>147786.20000000001</v>
      </c>
      <c r="M13" s="6">
        <f>M14+M20+M30+M36+M40+M43+M59+M65+M74+M83</f>
        <v>135977.9</v>
      </c>
      <c r="N13" s="6">
        <f>N14+N20+N30+N36+N40+N43+N59+N65+N74+N83+N102</f>
        <v>2398707</v>
      </c>
      <c r="O13" s="6">
        <f>O14+O20+O30+O36+O40+O43+O59+O65+O74+O83+O102</f>
        <v>5402425</v>
      </c>
      <c r="P13" s="15">
        <f t="shared" ref="P13:P77" si="2">F13+G13+H13+I13+J13+K13+L13+M13+N13+O13</f>
        <v>62442089.530000001</v>
      </c>
    </row>
    <row r="14" spans="1:16" s="12" customFormat="1" ht="23.25" customHeight="1">
      <c r="A14" s="3" t="s">
        <v>15</v>
      </c>
      <c r="B14" s="5" t="s">
        <v>10</v>
      </c>
      <c r="C14" s="5" t="s">
        <v>11</v>
      </c>
      <c r="D14" s="5" t="s">
        <v>14</v>
      </c>
      <c r="E14" s="30" t="s">
        <v>15</v>
      </c>
      <c r="F14" s="6">
        <f t="shared" ref="F14:O14" si="3">F15</f>
        <v>14692100</v>
      </c>
      <c r="G14" s="6">
        <f t="shared" si="3"/>
        <v>0</v>
      </c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3"/>
        <v>636723.23</v>
      </c>
      <c r="L14" s="6">
        <f t="shared" si="3"/>
        <v>0</v>
      </c>
      <c r="M14" s="6">
        <f t="shared" si="3"/>
        <v>0</v>
      </c>
      <c r="N14" s="6">
        <f t="shared" si="3"/>
        <v>0</v>
      </c>
      <c r="O14" s="6">
        <f t="shared" si="3"/>
        <v>248700</v>
      </c>
      <c r="P14" s="15">
        <f t="shared" si="2"/>
        <v>15577523.23</v>
      </c>
    </row>
    <row r="15" spans="1:16" s="12" customFormat="1" ht="21.75" customHeight="1">
      <c r="A15" s="7" t="s">
        <v>17</v>
      </c>
      <c r="B15" s="4" t="s">
        <v>10</v>
      </c>
      <c r="C15" s="4" t="s">
        <v>11</v>
      </c>
      <c r="D15" s="4" t="s">
        <v>16</v>
      </c>
      <c r="E15" s="31" t="s">
        <v>17</v>
      </c>
      <c r="F15" s="8">
        <f>F16+F17+F18</f>
        <v>14692100</v>
      </c>
      <c r="G15" s="8">
        <f>G16+G17+G18</f>
        <v>0</v>
      </c>
      <c r="H15" s="8">
        <f>H16+H17+H18</f>
        <v>0</v>
      </c>
      <c r="I15" s="8">
        <f>I16+I17+I18</f>
        <v>0</v>
      </c>
      <c r="J15" s="8">
        <f>J16+J17+J18</f>
        <v>0</v>
      </c>
      <c r="K15" s="8">
        <f>K16+K17+K18+K19</f>
        <v>636723.23</v>
      </c>
      <c r="L15" s="8">
        <f>L16+L17+L18+L19</f>
        <v>0</v>
      </c>
      <c r="M15" s="8">
        <f>M16+M17+M18+M19</f>
        <v>0</v>
      </c>
      <c r="N15" s="8">
        <f>N16+N17+N18+N19</f>
        <v>0</v>
      </c>
      <c r="O15" s="8">
        <f>O16+O17+O18+O19</f>
        <v>248700</v>
      </c>
      <c r="P15" s="21">
        <f t="shared" si="2"/>
        <v>15577523.23</v>
      </c>
    </row>
    <row r="16" spans="1:16" s="12" customFormat="1" ht="66" hidden="1" customHeight="1">
      <c r="A16" s="7" t="s">
        <v>19</v>
      </c>
      <c r="B16" s="4" t="s">
        <v>10</v>
      </c>
      <c r="C16" s="4" t="s">
        <v>11</v>
      </c>
      <c r="D16" s="4" t="s">
        <v>18</v>
      </c>
      <c r="E16" s="31" t="s">
        <v>19</v>
      </c>
      <c r="F16" s="8">
        <v>14589200</v>
      </c>
      <c r="G16" s="8">
        <v>0</v>
      </c>
      <c r="H16" s="8">
        <v>0</v>
      </c>
      <c r="I16" s="8">
        <v>0</v>
      </c>
      <c r="J16" s="8">
        <v>0</v>
      </c>
      <c r="K16" s="8">
        <v>636723.23</v>
      </c>
      <c r="L16" s="8">
        <v>0</v>
      </c>
      <c r="M16" s="8">
        <v>0</v>
      </c>
      <c r="N16" s="8">
        <v>0</v>
      </c>
      <c r="O16" s="8">
        <v>0</v>
      </c>
      <c r="P16" s="21">
        <f t="shared" si="2"/>
        <v>15225923.23</v>
      </c>
    </row>
    <row r="17" spans="1:16" s="12" customFormat="1" ht="96" hidden="1" customHeight="1">
      <c r="A17" s="7" t="s">
        <v>21</v>
      </c>
      <c r="B17" s="4" t="s">
        <v>10</v>
      </c>
      <c r="C17" s="4" t="s">
        <v>11</v>
      </c>
      <c r="D17" s="4" t="s">
        <v>20</v>
      </c>
      <c r="E17" s="31" t="s">
        <v>21</v>
      </c>
      <c r="F17" s="8">
        <v>44100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21">
        <f t="shared" si="2"/>
        <v>44100</v>
      </c>
    </row>
    <row r="18" spans="1:16" s="12" customFormat="1" ht="41.25" customHeight="1">
      <c r="A18" s="7" t="s">
        <v>23</v>
      </c>
      <c r="B18" s="4" t="s">
        <v>10</v>
      </c>
      <c r="C18" s="4" t="s">
        <v>11</v>
      </c>
      <c r="D18" s="4" t="s">
        <v>22</v>
      </c>
      <c r="E18" s="31" t="s">
        <v>23</v>
      </c>
      <c r="F18" s="8">
        <v>58800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241300</v>
      </c>
      <c r="P18" s="21">
        <f t="shared" si="2"/>
        <v>300100</v>
      </c>
    </row>
    <row r="19" spans="1:16" s="12" customFormat="1" ht="78.75">
      <c r="A19" s="7"/>
      <c r="B19" s="4"/>
      <c r="C19" s="4"/>
      <c r="D19" s="4" t="s">
        <v>270</v>
      </c>
      <c r="E19" s="31" t="s">
        <v>271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7400</v>
      </c>
      <c r="P19" s="21">
        <f t="shared" si="2"/>
        <v>7400</v>
      </c>
    </row>
    <row r="20" spans="1:16" s="12" customFormat="1" ht="33.4" hidden="1" customHeight="1">
      <c r="A20" s="3" t="s">
        <v>25</v>
      </c>
      <c r="B20" s="5" t="s">
        <v>10</v>
      </c>
      <c r="C20" s="5" t="s">
        <v>11</v>
      </c>
      <c r="D20" s="5" t="s">
        <v>24</v>
      </c>
      <c r="E20" s="30" t="s">
        <v>25</v>
      </c>
      <c r="F20" s="6">
        <f t="shared" ref="F20:O20" si="4">F21</f>
        <v>4099000</v>
      </c>
      <c r="G20" s="6">
        <f t="shared" si="4"/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6">
        <f t="shared" si="4"/>
        <v>0</v>
      </c>
      <c r="O20" s="6">
        <f t="shared" si="4"/>
        <v>0</v>
      </c>
      <c r="P20" s="15">
        <f t="shared" si="2"/>
        <v>4099000</v>
      </c>
    </row>
    <row r="21" spans="1:16" s="12" customFormat="1" ht="33.4" hidden="1" customHeight="1">
      <c r="A21" s="7" t="s">
        <v>27</v>
      </c>
      <c r="B21" s="4" t="s">
        <v>10</v>
      </c>
      <c r="C21" s="4" t="s">
        <v>11</v>
      </c>
      <c r="D21" s="4" t="s">
        <v>26</v>
      </c>
      <c r="E21" s="31" t="s">
        <v>27</v>
      </c>
      <c r="F21" s="8">
        <f t="shared" ref="F21:K21" si="5">F22+F24+F26+F28</f>
        <v>4099000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>L22+L24+L26+L28</f>
        <v>0</v>
      </c>
      <c r="M21" s="8">
        <f>M22+M24+M26+M28</f>
        <v>0</v>
      </c>
      <c r="N21" s="8">
        <f>N22+N24+N26+N28</f>
        <v>0</v>
      </c>
      <c r="O21" s="8">
        <f>O22+O24+O26+O28</f>
        <v>0</v>
      </c>
      <c r="P21" s="21">
        <f t="shared" si="2"/>
        <v>4099000</v>
      </c>
    </row>
    <row r="22" spans="1:16" s="12" customFormat="1" ht="63" hidden="1">
      <c r="A22" s="7"/>
      <c r="B22" s="4"/>
      <c r="C22" s="4"/>
      <c r="D22" s="4" t="s">
        <v>28</v>
      </c>
      <c r="E22" s="31" t="s">
        <v>29</v>
      </c>
      <c r="F22" s="8">
        <v>1721900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21">
        <f t="shared" si="2"/>
        <v>1721900</v>
      </c>
    </row>
    <row r="23" spans="1:16" s="12" customFormat="1" ht="83.25" hidden="1" customHeight="1">
      <c r="A23" s="7" t="s">
        <v>29</v>
      </c>
      <c r="B23" s="4" t="s">
        <v>10</v>
      </c>
      <c r="C23" s="4" t="s">
        <v>11</v>
      </c>
      <c r="D23" s="4" t="s">
        <v>217</v>
      </c>
      <c r="E23" s="31" t="s">
        <v>218</v>
      </c>
      <c r="F23" s="8">
        <v>0</v>
      </c>
      <c r="G23" s="8">
        <v>1721900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21">
        <f t="shared" si="2"/>
        <v>1721900</v>
      </c>
    </row>
    <row r="24" spans="1:16" s="12" customFormat="1" ht="78" hidden="1" customHeight="1">
      <c r="A24" s="7" t="s">
        <v>31</v>
      </c>
      <c r="B24" s="4" t="s">
        <v>10</v>
      </c>
      <c r="C24" s="4" t="s">
        <v>11</v>
      </c>
      <c r="D24" s="4" t="s">
        <v>30</v>
      </c>
      <c r="E24" s="31" t="s">
        <v>31</v>
      </c>
      <c r="F24" s="8">
        <v>12000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21">
        <f t="shared" si="2"/>
        <v>12000</v>
      </c>
    </row>
    <row r="25" spans="1:16" s="12" customFormat="1" ht="96.75" hidden="1" customHeight="1">
      <c r="A25" s="7"/>
      <c r="B25" s="4"/>
      <c r="C25" s="4"/>
      <c r="D25" s="4" t="s">
        <v>219</v>
      </c>
      <c r="E25" s="31" t="s">
        <v>220</v>
      </c>
      <c r="F25" s="8">
        <v>0</v>
      </c>
      <c r="G25" s="8">
        <v>12000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21">
        <f t="shared" si="2"/>
        <v>12000</v>
      </c>
    </row>
    <row r="26" spans="1:16" s="12" customFormat="1" ht="61.5" hidden="1" customHeight="1">
      <c r="A26" s="7" t="s">
        <v>33</v>
      </c>
      <c r="B26" s="4" t="s">
        <v>10</v>
      </c>
      <c r="C26" s="4" t="s">
        <v>11</v>
      </c>
      <c r="D26" s="4" t="s">
        <v>32</v>
      </c>
      <c r="E26" s="31" t="s">
        <v>33</v>
      </c>
      <c r="F26" s="8">
        <v>2664300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21">
        <f t="shared" si="2"/>
        <v>2664300</v>
      </c>
    </row>
    <row r="27" spans="1:16" s="12" customFormat="1" ht="81.75" hidden="1" customHeight="1">
      <c r="A27" s="7"/>
      <c r="B27" s="4"/>
      <c r="C27" s="4"/>
      <c r="D27" s="4" t="s">
        <v>221</v>
      </c>
      <c r="E27" s="31" t="s">
        <v>222</v>
      </c>
      <c r="F27" s="8">
        <v>0</v>
      </c>
      <c r="G27" s="8">
        <v>2664300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21">
        <f t="shared" si="2"/>
        <v>2664300</v>
      </c>
    </row>
    <row r="28" spans="1:16" s="12" customFormat="1" ht="61.5" hidden="1" customHeight="1">
      <c r="A28" s="7" t="s">
        <v>35</v>
      </c>
      <c r="B28" s="4" t="s">
        <v>10</v>
      </c>
      <c r="C28" s="4" t="s">
        <v>11</v>
      </c>
      <c r="D28" s="4" t="s">
        <v>34</v>
      </c>
      <c r="E28" s="31" t="s">
        <v>35</v>
      </c>
      <c r="F28" s="8">
        <v>-299200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21">
        <f t="shared" si="2"/>
        <v>-299200</v>
      </c>
    </row>
    <row r="29" spans="1:16" s="12" customFormat="1" ht="81" hidden="1" customHeight="1">
      <c r="A29" s="7"/>
      <c r="B29" s="4"/>
      <c r="C29" s="4"/>
      <c r="D29" s="4" t="s">
        <v>223</v>
      </c>
      <c r="E29" s="31" t="s">
        <v>224</v>
      </c>
      <c r="F29" s="8">
        <v>0</v>
      </c>
      <c r="G29" s="8">
        <v>-299200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21">
        <f t="shared" si="2"/>
        <v>-299200</v>
      </c>
    </row>
    <row r="30" spans="1:16" s="12" customFormat="1" ht="21.75" customHeight="1">
      <c r="A30" s="3" t="s">
        <v>37</v>
      </c>
      <c r="B30" s="5" t="s">
        <v>10</v>
      </c>
      <c r="C30" s="5" t="s">
        <v>11</v>
      </c>
      <c r="D30" s="5" t="s">
        <v>36</v>
      </c>
      <c r="E30" s="30" t="s">
        <v>37</v>
      </c>
      <c r="F30" s="6">
        <f t="shared" ref="F30:K30" si="6">F31+F34</f>
        <v>3139900</v>
      </c>
      <c r="G30" s="6">
        <f t="shared" si="6"/>
        <v>0</v>
      </c>
      <c r="H30" s="6">
        <f t="shared" si="6"/>
        <v>0</v>
      </c>
      <c r="I30" s="6">
        <f t="shared" si="6"/>
        <v>0</v>
      </c>
      <c r="J30" s="6">
        <f t="shared" si="6"/>
        <v>0</v>
      </c>
      <c r="K30" s="6">
        <f t="shared" si="6"/>
        <v>0</v>
      </c>
      <c r="L30" s="6">
        <f>L31+L34</f>
        <v>0</v>
      </c>
      <c r="M30" s="6">
        <f>M31+M34</f>
        <v>0</v>
      </c>
      <c r="N30" s="6">
        <f>N31+N34</f>
        <v>0</v>
      </c>
      <c r="O30" s="6">
        <f>O31+O34</f>
        <v>-200000</v>
      </c>
      <c r="P30" s="15">
        <f t="shared" si="2"/>
        <v>2939900</v>
      </c>
    </row>
    <row r="31" spans="1:16" s="12" customFormat="1" ht="21" customHeight="1">
      <c r="A31" s="7" t="s">
        <v>39</v>
      </c>
      <c r="B31" s="4" t="s">
        <v>10</v>
      </c>
      <c r="C31" s="4" t="s">
        <v>11</v>
      </c>
      <c r="D31" s="4" t="s">
        <v>38</v>
      </c>
      <c r="E31" s="31" t="s">
        <v>39</v>
      </c>
      <c r="F31" s="8">
        <f t="shared" ref="F31:N31" si="7">F32</f>
        <v>3117000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8">
        <f t="shared" si="7"/>
        <v>0</v>
      </c>
      <c r="N31" s="8">
        <f t="shared" si="7"/>
        <v>0</v>
      </c>
      <c r="O31" s="8">
        <f>O32+O33</f>
        <v>-200000</v>
      </c>
      <c r="P31" s="21">
        <f t="shared" si="2"/>
        <v>2917000</v>
      </c>
    </row>
    <row r="32" spans="1:16" s="12" customFormat="1" ht="20.25" customHeight="1">
      <c r="A32" s="7" t="s">
        <v>39</v>
      </c>
      <c r="B32" s="4" t="s">
        <v>10</v>
      </c>
      <c r="C32" s="4" t="s">
        <v>11</v>
      </c>
      <c r="D32" s="4" t="s">
        <v>40</v>
      </c>
      <c r="E32" s="31" t="s">
        <v>39</v>
      </c>
      <c r="F32" s="8">
        <v>3117000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-200077</v>
      </c>
      <c r="P32" s="21">
        <f t="shared" si="2"/>
        <v>2916923</v>
      </c>
    </row>
    <row r="33" spans="1:16" s="12" customFormat="1" ht="31.5">
      <c r="A33" s="7"/>
      <c r="B33" s="4"/>
      <c r="C33" s="4"/>
      <c r="D33" s="4" t="s">
        <v>322</v>
      </c>
      <c r="E33" s="31" t="s">
        <v>323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77</v>
      </c>
      <c r="P33" s="21">
        <f t="shared" si="2"/>
        <v>77</v>
      </c>
    </row>
    <row r="34" spans="1:16" s="12" customFormat="1" ht="20.25" hidden="1" customHeight="1">
      <c r="A34" s="7" t="s">
        <v>42</v>
      </c>
      <c r="B34" s="4" t="s">
        <v>10</v>
      </c>
      <c r="C34" s="4" t="s">
        <v>11</v>
      </c>
      <c r="D34" s="4" t="s">
        <v>41</v>
      </c>
      <c r="E34" s="31" t="s">
        <v>42</v>
      </c>
      <c r="F34" s="8">
        <f t="shared" ref="F34:O34" si="8">F35</f>
        <v>22900</v>
      </c>
      <c r="G34" s="8">
        <f t="shared" si="8"/>
        <v>0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8">
        <f t="shared" si="8"/>
        <v>0</v>
      </c>
      <c r="M34" s="8">
        <f t="shared" si="8"/>
        <v>0</v>
      </c>
      <c r="N34" s="8">
        <f t="shared" si="8"/>
        <v>0</v>
      </c>
      <c r="O34" s="8">
        <f t="shared" si="8"/>
        <v>0</v>
      </c>
      <c r="P34" s="21">
        <f t="shared" si="2"/>
        <v>22900</v>
      </c>
    </row>
    <row r="35" spans="1:16" s="12" customFormat="1" ht="38.25" hidden="1" customHeight="1">
      <c r="A35" s="7" t="s">
        <v>44</v>
      </c>
      <c r="B35" s="4" t="s">
        <v>10</v>
      </c>
      <c r="C35" s="4" t="s">
        <v>11</v>
      </c>
      <c r="D35" s="4" t="s">
        <v>43</v>
      </c>
      <c r="E35" s="31" t="s">
        <v>172</v>
      </c>
      <c r="F35" s="8">
        <v>22900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21">
        <f t="shared" si="2"/>
        <v>22900</v>
      </c>
    </row>
    <row r="36" spans="1:16" s="12" customFormat="1" ht="24.75" hidden="1" customHeight="1">
      <c r="A36" s="3" t="s">
        <v>46</v>
      </c>
      <c r="B36" s="5" t="s">
        <v>10</v>
      </c>
      <c r="C36" s="5" t="s">
        <v>11</v>
      </c>
      <c r="D36" s="5" t="s">
        <v>45</v>
      </c>
      <c r="E36" s="30" t="s">
        <v>46</v>
      </c>
      <c r="F36" s="6">
        <f t="shared" ref="F36:O36" si="9">F37</f>
        <v>5252500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6">
        <f t="shared" si="9"/>
        <v>0</v>
      </c>
      <c r="P36" s="15">
        <f t="shared" si="2"/>
        <v>5252500</v>
      </c>
    </row>
    <row r="37" spans="1:16" s="12" customFormat="1" ht="21.75" hidden="1" customHeight="1">
      <c r="A37" s="7" t="s">
        <v>48</v>
      </c>
      <c r="B37" s="4" t="s">
        <v>10</v>
      </c>
      <c r="C37" s="4" t="s">
        <v>11</v>
      </c>
      <c r="D37" s="4" t="s">
        <v>47</v>
      </c>
      <c r="E37" s="31" t="s">
        <v>48</v>
      </c>
      <c r="F37" s="8">
        <f t="shared" ref="F37:K37" si="10">F38+F39</f>
        <v>5252500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>L38+L39</f>
        <v>0</v>
      </c>
      <c r="M37" s="8">
        <f>M38+M39</f>
        <v>0</v>
      </c>
      <c r="N37" s="8">
        <f>N38+N39</f>
        <v>0</v>
      </c>
      <c r="O37" s="8">
        <f>O38+O39</f>
        <v>0</v>
      </c>
      <c r="P37" s="21">
        <f t="shared" si="2"/>
        <v>5252500</v>
      </c>
    </row>
    <row r="38" spans="1:16" s="12" customFormat="1" ht="20.25" hidden="1" customHeight="1">
      <c r="A38" s="7" t="s">
        <v>50</v>
      </c>
      <c r="B38" s="4" t="s">
        <v>10</v>
      </c>
      <c r="C38" s="4" t="s">
        <v>11</v>
      </c>
      <c r="D38" s="4" t="s">
        <v>49</v>
      </c>
      <c r="E38" s="31" t="s">
        <v>50</v>
      </c>
      <c r="F38" s="8">
        <v>524000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21">
        <f t="shared" si="2"/>
        <v>524000</v>
      </c>
    </row>
    <row r="39" spans="1:16" s="12" customFormat="1" ht="21" hidden="1" customHeight="1">
      <c r="A39" s="7" t="s">
        <v>52</v>
      </c>
      <c r="B39" s="4" t="s">
        <v>10</v>
      </c>
      <c r="C39" s="4" t="s">
        <v>11</v>
      </c>
      <c r="D39" s="4" t="s">
        <v>51</v>
      </c>
      <c r="E39" s="31" t="s">
        <v>52</v>
      </c>
      <c r="F39" s="8">
        <v>4728500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21">
        <f t="shared" si="2"/>
        <v>4728500</v>
      </c>
    </row>
    <row r="40" spans="1:16" s="12" customFormat="1" ht="23.25" customHeight="1">
      <c r="A40" s="3" t="s">
        <v>54</v>
      </c>
      <c r="B40" s="5" t="s">
        <v>10</v>
      </c>
      <c r="C40" s="5" t="s">
        <v>11</v>
      </c>
      <c r="D40" s="5" t="s">
        <v>53</v>
      </c>
      <c r="E40" s="30" t="s">
        <v>54</v>
      </c>
      <c r="F40" s="6">
        <f t="shared" ref="F40:O41" si="11">F41</f>
        <v>552300</v>
      </c>
      <c r="G40" s="6">
        <f t="shared" si="11"/>
        <v>0</v>
      </c>
      <c r="H40" s="6">
        <f t="shared" si="11"/>
        <v>0</v>
      </c>
      <c r="I40" s="6">
        <f t="shared" si="11"/>
        <v>0</v>
      </c>
      <c r="J40" s="6">
        <f t="shared" si="11"/>
        <v>0</v>
      </c>
      <c r="K40" s="6">
        <f t="shared" si="11"/>
        <v>0</v>
      </c>
      <c r="L40" s="6">
        <f t="shared" si="11"/>
        <v>0</v>
      </c>
      <c r="M40" s="6">
        <f t="shared" si="11"/>
        <v>26630.720000000001</v>
      </c>
      <c r="N40" s="6">
        <f t="shared" si="11"/>
        <v>0</v>
      </c>
      <c r="O40" s="6">
        <f t="shared" si="11"/>
        <v>190000</v>
      </c>
      <c r="P40" s="15">
        <f t="shared" si="2"/>
        <v>768930.72</v>
      </c>
    </row>
    <row r="41" spans="1:16" s="12" customFormat="1" ht="33.4" customHeight="1">
      <c r="A41" s="7" t="s">
        <v>56</v>
      </c>
      <c r="B41" s="4" t="s">
        <v>10</v>
      </c>
      <c r="C41" s="4" t="s">
        <v>11</v>
      </c>
      <c r="D41" s="4" t="s">
        <v>55</v>
      </c>
      <c r="E41" s="31" t="s">
        <v>56</v>
      </c>
      <c r="F41" s="8">
        <f t="shared" si="11"/>
        <v>552300</v>
      </c>
      <c r="G41" s="8">
        <f t="shared" si="11"/>
        <v>0</v>
      </c>
      <c r="H41" s="8">
        <f t="shared" si="11"/>
        <v>0</v>
      </c>
      <c r="I41" s="8">
        <f t="shared" si="11"/>
        <v>0</v>
      </c>
      <c r="J41" s="8">
        <f t="shared" si="11"/>
        <v>0</v>
      </c>
      <c r="K41" s="8">
        <f t="shared" si="11"/>
        <v>0</v>
      </c>
      <c r="L41" s="8">
        <f t="shared" si="11"/>
        <v>0</v>
      </c>
      <c r="M41" s="8">
        <f t="shared" si="11"/>
        <v>26630.720000000001</v>
      </c>
      <c r="N41" s="8">
        <f t="shared" si="11"/>
        <v>0</v>
      </c>
      <c r="O41" s="8">
        <f t="shared" si="11"/>
        <v>190000</v>
      </c>
      <c r="P41" s="21">
        <f t="shared" si="2"/>
        <v>768930.72</v>
      </c>
    </row>
    <row r="42" spans="1:16" s="12" customFormat="1" ht="44.25" customHeight="1">
      <c r="A42" s="7" t="s">
        <v>58</v>
      </c>
      <c r="B42" s="4" t="s">
        <v>10</v>
      </c>
      <c r="C42" s="4" t="s">
        <v>11</v>
      </c>
      <c r="D42" s="4" t="s">
        <v>57</v>
      </c>
      <c r="E42" s="31" t="s">
        <v>58</v>
      </c>
      <c r="F42" s="8">
        <v>552300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26630.720000000001</v>
      </c>
      <c r="N42" s="8">
        <v>0</v>
      </c>
      <c r="O42" s="8">
        <v>190000</v>
      </c>
      <c r="P42" s="21">
        <f t="shared" si="2"/>
        <v>768930.72</v>
      </c>
    </row>
    <row r="43" spans="1:16" s="12" customFormat="1" ht="33.4" customHeight="1">
      <c r="A43" s="3" t="s">
        <v>60</v>
      </c>
      <c r="B43" s="5" t="s">
        <v>10</v>
      </c>
      <c r="C43" s="5" t="s">
        <v>11</v>
      </c>
      <c r="D43" s="5" t="s">
        <v>59</v>
      </c>
      <c r="E43" s="30" t="s">
        <v>60</v>
      </c>
      <c r="F43" s="6">
        <f t="shared" ref="F43:K43" si="12">F44+F53+F56</f>
        <v>18044100</v>
      </c>
      <c r="G43" s="6">
        <f t="shared" si="12"/>
        <v>0</v>
      </c>
      <c r="H43" s="6">
        <f t="shared" si="12"/>
        <v>0</v>
      </c>
      <c r="I43" s="6">
        <f t="shared" si="12"/>
        <v>0</v>
      </c>
      <c r="J43" s="6">
        <f t="shared" si="12"/>
        <v>0</v>
      </c>
      <c r="K43" s="6">
        <f t="shared" si="12"/>
        <v>0</v>
      </c>
      <c r="L43" s="6">
        <f>L44+L53+L56</f>
        <v>1175</v>
      </c>
      <c r="M43" s="6">
        <f>M44+M53+M56</f>
        <v>0</v>
      </c>
      <c r="N43" s="6">
        <f>N44+N53+N56</f>
        <v>0</v>
      </c>
      <c r="O43" s="6">
        <f>O44+O53+O56</f>
        <v>2395000</v>
      </c>
      <c r="P43" s="15">
        <f t="shared" si="2"/>
        <v>20440275</v>
      </c>
    </row>
    <row r="44" spans="1:16" s="12" customFormat="1" ht="83.65" customHeight="1">
      <c r="A44" s="7" t="s">
        <v>62</v>
      </c>
      <c r="B44" s="4" t="s">
        <v>10</v>
      </c>
      <c r="C44" s="4" t="s">
        <v>11</v>
      </c>
      <c r="D44" s="4" t="s">
        <v>61</v>
      </c>
      <c r="E44" s="31" t="s">
        <v>62</v>
      </c>
      <c r="F44" s="8">
        <f t="shared" ref="F44:K44" si="13">F45+F47+F49+F51</f>
        <v>17942600</v>
      </c>
      <c r="G44" s="8">
        <f t="shared" si="13"/>
        <v>0</v>
      </c>
      <c r="H44" s="8">
        <f t="shared" si="13"/>
        <v>0</v>
      </c>
      <c r="I44" s="8">
        <f t="shared" si="13"/>
        <v>0</v>
      </c>
      <c r="J44" s="8">
        <f t="shared" si="13"/>
        <v>0</v>
      </c>
      <c r="K44" s="8">
        <f t="shared" si="13"/>
        <v>0</v>
      </c>
      <c r="L44" s="8">
        <f>L45+L47+L49+L51</f>
        <v>0</v>
      </c>
      <c r="M44" s="8">
        <f>M45+M47+M49+M51</f>
        <v>0</v>
      </c>
      <c r="N44" s="8">
        <f>N45+N47+N49+N51</f>
        <v>0</v>
      </c>
      <c r="O44" s="8">
        <f>O45+O47+O49+O51</f>
        <v>2395000</v>
      </c>
      <c r="P44" s="21">
        <f t="shared" si="2"/>
        <v>20337600</v>
      </c>
    </row>
    <row r="45" spans="1:16" s="12" customFormat="1" ht="57" customHeight="1">
      <c r="A45" s="7" t="s">
        <v>64</v>
      </c>
      <c r="B45" s="4" t="s">
        <v>10</v>
      </c>
      <c r="C45" s="4" t="s">
        <v>11</v>
      </c>
      <c r="D45" s="4" t="s">
        <v>63</v>
      </c>
      <c r="E45" s="31" t="s">
        <v>64</v>
      </c>
      <c r="F45" s="8">
        <f t="shared" ref="F45:O45" si="14">F46</f>
        <v>17400000</v>
      </c>
      <c r="G45" s="8">
        <f t="shared" si="14"/>
        <v>0</v>
      </c>
      <c r="H45" s="8">
        <f t="shared" si="14"/>
        <v>0</v>
      </c>
      <c r="I45" s="8">
        <f t="shared" si="14"/>
        <v>0</v>
      </c>
      <c r="J45" s="8">
        <f t="shared" si="14"/>
        <v>0</v>
      </c>
      <c r="K45" s="8">
        <f t="shared" si="14"/>
        <v>0</v>
      </c>
      <c r="L45" s="8">
        <f t="shared" si="14"/>
        <v>0</v>
      </c>
      <c r="M45" s="8">
        <f t="shared" si="14"/>
        <v>0</v>
      </c>
      <c r="N45" s="8">
        <f t="shared" si="14"/>
        <v>0</v>
      </c>
      <c r="O45" s="8">
        <f t="shared" si="14"/>
        <v>2395000</v>
      </c>
      <c r="P45" s="21">
        <f t="shared" si="2"/>
        <v>19795000</v>
      </c>
    </row>
    <row r="46" spans="1:16" s="12" customFormat="1" ht="88.5" customHeight="1">
      <c r="A46" s="7" t="s">
        <v>66</v>
      </c>
      <c r="B46" s="4" t="s">
        <v>10</v>
      </c>
      <c r="C46" s="4" t="s">
        <v>11</v>
      </c>
      <c r="D46" s="4" t="s">
        <v>65</v>
      </c>
      <c r="E46" s="31" t="s">
        <v>66</v>
      </c>
      <c r="F46" s="8">
        <v>17400000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2395000</v>
      </c>
      <c r="P46" s="21">
        <f t="shared" si="2"/>
        <v>19795000</v>
      </c>
    </row>
    <row r="47" spans="1:16" s="12" customFormat="1" ht="72.75" hidden="1" customHeight="1">
      <c r="A47" s="7" t="s">
        <v>68</v>
      </c>
      <c r="B47" s="4" t="s">
        <v>10</v>
      </c>
      <c r="C47" s="4" t="s">
        <v>11</v>
      </c>
      <c r="D47" s="4" t="s">
        <v>67</v>
      </c>
      <c r="E47" s="31" t="s">
        <v>68</v>
      </c>
      <c r="F47" s="8">
        <f t="shared" ref="F47:O47" si="15">F48</f>
        <v>23200</v>
      </c>
      <c r="G47" s="8">
        <f t="shared" si="15"/>
        <v>0</v>
      </c>
      <c r="H47" s="8">
        <f t="shared" si="15"/>
        <v>0</v>
      </c>
      <c r="I47" s="8">
        <f t="shared" si="15"/>
        <v>0</v>
      </c>
      <c r="J47" s="8">
        <f t="shared" si="15"/>
        <v>0</v>
      </c>
      <c r="K47" s="8">
        <f t="shared" si="15"/>
        <v>0</v>
      </c>
      <c r="L47" s="8">
        <f t="shared" si="15"/>
        <v>0</v>
      </c>
      <c r="M47" s="8">
        <f t="shared" si="15"/>
        <v>0</v>
      </c>
      <c r="N47" s="8">
        <f t="shared" si="15"/>
        <v>0</v>
      </c>
      <c r="O47" s="8">
        <f t="shared" si="15"/>
        <v>0</v>
      </c>
      <c r="P47" s="21">
        <f t="shared" si="2"/>
        <v>23200</v>
      </c>
    </row>
    <row r="48" spans="1:16" s="12" customFormat="1" ht="74.25" hidden="1" customHeight="1">
      <c r="A48" s="7" t="s">
        <v>70</v>
      </c>
      <c r="B48" s="4" t="s">
        <v>10</v>
      </c>
      <c r="C48" s="4" t="s">
        <v>11</v>
      </c>
      <c r="D48" s="4" t="s">
        <v>69</v>
      </c>
      <c r="E48" s="31" t="s">
        <v>70</v>
      </c>
      <c r="F48" s="8">
        <v>23200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21">
        <f t="shared" si="2"/>
        <v>23200</v>
      </c>
    </row>
    <row r="49" spans="1:16" s="12" customFormat="1" ht="74.25" hidden="1" customHeight="1">
      <c r="A49" s="7" t="s">
        <v>72</v>
      </c>
      <c r="B49" s="4" t="s">
        <v>10</v>
      </c>
      <c r="C49" s="4" t="s">
        <v>11</v>
      </c>
      <c r="D49" s="4" t="s">
        <v>71</v>
      </c>
      <c r="E49" s="31" t="s">
        <v>72</v>
      </c>
      <c r="F49" s="8">
        <f t="shared" ref="F49:O49" si="16">F50</f>
        <v>77600</v>
      </c>
      <c r="G49" s="8">
        <f t="shared" si="16"/>
        <v>0</v>
      </c>
      <c r="H49" s="8">
        <f t="shared" si="16"/>
        <v>0</v>
      </c>
      <c r="I49" s="8">
        <f t="shared" si="16"/>
        <v>0</v>
      </c>
      <c r="J49" s="8">
        <f t="shared" si="16"/>
        <v>0</v>
      </c>
      <c r="K49" s="8">
        <f t="shared" si="16"/>
        <v>0</v>
      </c>
      <c r="L49" s="8">
        <f t="shared" si="16"/>
        <v>0</v>
      </c>
      <c r="M49" s="8">
        <f t="shared" si="16"/>
        <v>0</v>
      </c>
      <c r="N49" s="8">
        <f t="shared" si="16"/>
        <v>0</v>
      </c>
      <c r="O49" s="8">
        <f t="shared" si="16"/>
        <v>0</v>
      </c>
      <c r="P49" s="21">
        <f t="shared" si="2"/>
        <v>77600</v>
      </c>
    </row>
    <row r="50" spans="1:16" s="12" customFormat="1" ht="60.75" hidden="1" customHeight="1">
      <c r="A50" s="7" t="s">
        <v>74</v>
      </c>
      <c r="B50" s="4" t="s">
        <v>10</v>
      </c>
      <c r="C50" s="4" t="s">
        <v>11</v>
      </c>
      <c r="D50" s="4" t="s">
        <v>73</v>
      </c>
      <c r="E50" s="31" t="s">
        <v>74</v>
      </c>
      <c r="F50" s="8">
        <v>77600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21">
        <f t="shared" si="2"/>
        <v>77600</v>
      </c>
    </row>
    <row r="51" spans="1:16" s="12" customFormat="1" ht="36.75" hidden="1" customHeight="1">
      <c r="A51" s="7" t="s">
        <v>76</v>
      </c>
      <c r="B51" s="4" t="s">
        <v>10</v>
      </c>
      <c r="C51" s="4" t="s">
        <v>11</v>
      </c>
      <c r="D51" s="4" t="s">
        <v>75</v>
      </c>
      <c r="E51" s="31" t="s">
        <v>76</v>
      </c>
      <c r="F51" s="8">
        <f t="shared" ref="F51:O51" si="17">F52</f>
        <v>441800</v>
      </c>
      <c r="G51" s="8">
        <f t="shared" si="17"/>
        <v>0</v>
      </c>
      <c r="H51" s="8">
        <f t="shared" si="17"/>
        <v>0</v>
      </c>
      <c r="I51" s="8">
        <f t="shared" si="17"/>
        <v>0</v>
      </c>
      <c r="J51" s="8">
        <f t="shared" si="17"/>
        <v>0</v>
      </c>
      <c r="K51" s="8">
        <f t="shared" si="17"/>
        <v>0</v>
      </c>
      <c r="L51" s="8">
        <f t="shared" si="17"/>
        <v>0</v>
      </c>
      <c r="M51" s="8">
        <f t="shared" si="17"/>
        <v>0</v>
      </c>
      <c r="N51" s="8">
        <f t="shared" si="17"/>
        <v>0</v>
      </c>
      <c r="O51" s="8">
        <f t="shared" si="17"/>
        <v>0</v>
      </c>
      <c r="P51" s="21">
        <f t="shared" si="2"/>
        <v>441800</v>
      </c>
    </row>
    <row r="52" spans="1:16" s="12" customFormat="1" ht="33.4" hidden="1" customHeight="1">
      <c r="A52" s="7" t="s">
        <v>78</v>
      </c>
      <c r="B52" s="4" t="s">
        <v>10</v>
      </c>
      <c r="C52" s="4" t="s">
        <v>11</v>
      </c>
      <c r="D52" s="4" t="s">
        <v>77</v>
      </c>
      <c r="E52" s="31" t="s">
        <v>78</v>
      </c>
      <c r="F52" s="8">
        <v>441800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21">
        <f t="shared" si="2"/>
        <v>441800</v>
      </c>
    </row>
    <row r="53" spans="1:16" s="12" customFormat="1" ht="21" hidden="1" customHeight="1">
      <c r="A53" s="7" t="s">
        <v>80</v>
      </c>
      <c r="B53" s="4" t="s">
        <v>10</v>
      </c>
      <c r="C53" s="4" t="s">
        <v>11</v>
      </c>
      <c r="D53" s="4" t="s">
        <v>79</v>
      </c>
      <c r="E53" s="31" t="s">
        <v>80</v>
      </c>
      <c r="F53" s="8">
        <f t="shared" ref="F53:O54" si="18">F54</f>
        <v>11500</v>
      </c>
      <c r="G53" s="8">
        <f t="shared" si="18"/>
        <v>0</v>
      </c>
      <c r="H53" s="8">
        <f t="shared" si="18"/>
        <v>0</v>
      </c>
      <c r="I53" s="8">
        <f t="shared" si="18"/>
        <v>0</v>
      </c>
      <c r="J53" s="8">
        <f t="shared" si="18"/>
        <v>0</v>
      </c>
      <c r="K53" s="8">
        <f t="shared" si="18"/>
        <v>0</v>
      </c>
      <c r="L53" s="8">
        <f t="shared" si="18"/>
        <v>1175</v>
      </c>
      <c r="M53" s="8">
        <f t="shared" si="18"/>
        <v>0</v>
      </c>
      <c r="N53" s="8">
        <f t="shared" si="18"/>
        <v>0</v>
      </c>
      <c r="O53" s="8">
        <f t="shared" si="18"/>
        <v>0</v>
      </c>
      <c r="P53" s="21">
        <f t="shared" si="2"/>
        <v>12675</v>
      </c>
    </row>
    <row r="54" spans="1:16" s="12" customFormat="1" ht="50.1" hidden="1" customHeight="1">
      <c r="A54" s="7" t="s">
        <v>82</v>
      </c>
      <c r="B54" s="4" t="s">
        <v>10</v>
      </c>
      <c r="C54" s="4" t="s">
        <v>11</v>
      </c>
      <c r="D54" s="4" t="s">
        <v>81</v>
      </c>
      <c r="E54" s="31" t="s">
        <v>82</v>
      </c>
      <c r="F54" s="8">
        <f t="shared" si="18"/>
        <v>11500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>K55</f>
        <v>0</v>
      </c>
      <c r="L54" s="8">
        <f>L55</f>
        <v>1175</v>
      </c>
      <c r="M54" s="8">
        <f>M55</f>
        <v>0</v>
      </c>
      <c r="N54" s="8">
        <f>N55</f>
        <v>0</v>
      </c>
      <c r="O54" s="8">
        <f>O55</f>
        <v>0</v>
      </c>
      <c r="P54" s="21">
        <f t="shared" si="2"/>
        <v>12675</v>
      </c>
    </row>
    <row r="55" spans="1:16" s="12" customFormat="1" ht="45.75" hidden="1" customHeight="1">
      <c r="A55" s="7" t="s">
        <v>84</v>
      </c>
      <c r="B55" s="4" t="s">
        <v>10</v>
      </c>
      <c r="C55" s="4" t="s">
        <v>11</v>
      </c>
      <c r="D55" s="4" t="s">
        <v>83</v>
      </c>
      <c r="E55" s="31" t="s">
        <v>84</v>
      </c>
      <c r="F55" s="8">
        <v>11500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1175</v>
      </c>
      <c r="M55" s="8">
        <v>0</v>
      </c>
      <c r="N55" s="8">
        <v>0</v>
      </c>
      <c r="O55" s="8">
        <v>0</v>
      </c>
      <c r="P55" s="21">
        <f t="shared" si="2"/>
        <v>12675</v>
      </c>
    </row>
    <row r="56" spans="1:16" s="12" customFormat="1" ht="69" hidden="1" customHeight="1">
      <c r="A56" s="7" t="s">
        <v>86</v>
      </c>
      <c r="B56" s="4" t="s">
        <v>10</v>
      </c>
      <c r="C56" s="4" t="s">
        <v>11</v>
      </c>
      <c r="D56" s="4" t="s">
        <v>85</v>
      </c>
      <c r="E56" s="31" t="s">
        <v>86</v>
      </c>
      <c r="F56" s="8">
        <f t="shared" ref="F56:O57" si="19">F57</f>
        <v>90000</v>
      </c>
      <c r="G56" s="8">
        <f t="shared" si="19"/>
        <v>0</v>
      </c>
      <c r="H56" s="8">
        <f t="shared" si="19"/>
        <v>0</v>
      </c>
      <c r="I56" s="8">
        <f t="shared" si="19"/>
        <v>0</v>
      </c>
      <c r="J56" s="8">
        <f t="shared" si="19"/>
        <v>0</v>
      </c>
      <c r="K56" s="8">
        <f t="shared" si="19"/>
        <v>0</v>
      </c>
      <c r="L56" s="8">
        <f t="shared" si="19"/>
        <v>0</v>
      </c>
      <c r="M56" s="8">
        <f t="shared" si="19"/>
        <v>0</v>
      </c>
      <c r="N56" s="8">
        <f t="shared" si="19"/>
        <v>0</v>
      </c>
      <c r="O56" s="8">
        <f t="shared" si="19"/>
        <v>0</v>
      </c>
      <c r="P56" s="21">
        <f t="shared" si="2"/>
        <v>90000</v>
      </c>
    </row>
    <row r="57" spans="1:16" s="12" customFormat="1" ht="72.75" hidden="1" customHeight="1">
      <c r="A57" s="7" t="s">
        <v>88</v>
      </c>
      <c r="B57" s="4" t="s">
        <v>10</v>
      </c>
      <c r="C57" s="4" t="s">
        <v>11</v>
      </c>
      <c r="D57" s="4" t="s">
        <v>87</v>
      </c>
      <c r="E57" s="31" t="s">
        <v>88</v>
      </c>
      <c r="F57" s="8">
        <f t="shared" si="19"/>
        <v>90000</v>
      </c>
      <c r="G57" s="8">
        <f t="shared" si="19"/>
        <v>0</v>
      </c>
      <c r="H57" s="8">
        <f t="shared" si="19"/>
        <v>0</v>
      </c>
      <c r="I57" s="8">
        <f t="shared" si="19"/>
        <v>0</v>
      </c>
      <c r="J57" s="8">
        <f t="shared" si="19"/>
        <v>0</v>
      </c>
      <c r="K57" s="8">
        <f t="shared" si="19"/>
        <v>0</v>
      </c>
      <c r="L57" s="8">
        <f t="shared" si="19"/>
        <v>0</v>
      </c>
      <c r="M57" s="8">
        <f t="shared" si="19"/>
        <v>0</v>
      </c>
      <c r="N57" s="8">
        <f t="shared" si="19"/>
        <v>0</v>
      </c>
      <c r="O57" s="8">
        <f t="shared" si="19"/>
        <v>0</v>
      </c>
      <c r="P57" s="21">
        <f t="shared" si="2"/>
        <v>90000</v>
      </c>
    </row>
    <row r="58" spans="1:16" s="12" customFormat="1" ht="69.75" hidden="1" customHeight="1">
      <c r="A58" s="7" t="s">
        <v>90</v>
      </c>
      <c r="B58" s="4" t="s">
        <v>10</v>
      </c>
      <c r="C58" s="4" t="s">
        <v>11</v>
      </c>
      <c r="D58" s="4" t="s">
        <v>89</v>
      </c>
      <c r="E58" s="31" t="s">
        <v>90</v>
      </c>
      <c r="F58" s="8">
        <v>90000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21">
        <f t="shared" si="2"/>
        <v>90000</v>
      </c>
    </row>
    <row r="59" spans="1:16" s="16" customFormat="1" ht="22.5" customHeight="1">
      <c r="A59" s="3" t="s">
        <v>92</v>
      </c>
      <c r="B59" s="5" t="s">
        <v>10</v>
      </c>
      <c r="C59" s="5" t="s">
        <v>11</v>
      </c>
      <c r="D59" s="5" t="s">
        <v>91</v>
      </c>
      <c r="E59" s="30" t="s">
        <v>92</v>
      </c>
      <c r="F59" s="6">
        <f t="shared" ref="F59:O59" si="20">F60</f>
        <v>38200</v>
      </c>
      <c r="G59" s="6">
        <f t="shared" si="20"/>
        <v>0</v>
      </c>
      <c r="H59" s="6">
        <f t="shared" si="20"/>
        <v>0</v>
      </c>
      <c r="I59" s="6">
        <f t="shared" si="20"/>
        <v>0</v>
      </c>
      <c r="J59" s="6">
        <f t="shared" si="20"/>
        <v>0</v>
      </c>
      <c r="K59" s="6">
        <f t="shared" si="20"/>
        <v>0</v>
      </c>
      <c r="L59" s="6">
        <f t="shared" si="20"/>
        <v>2533</v>
      </c>
      <c r="M59" s="6">
        <f t="shared" si="20"/>
        <v>0</v>
      </c>
      <c r="N59" s="6">
        <f t="shared" si="20"/>
        <v>0</v>
      </c>
      <c r="O59" s="6">
        <f t="shared" si="20"/>
        <v>10400</v>
      </c>
      <c r="P59" s="15">
        <f t="shared" si="2"/>
        <v>51133</v>
      </c>
    </row>
    <row r="60" spans="1:16" s="12" customFormat="1" ht="21" customHeight="1">
      <c r="A60" s="7" t="s">
        <v>94</v>
      </c>
      <c r="B60" s="4" t="s">
        <v>10</v>
      </c>
      <c r="C60" s="4" t="s">
        <v>11</v>
      </c>
      <c r="D60" s="4" t="s">
        <v>93</v>
      </c>
      <c r="E60" s="31" t="s">
        <v>94</v>
      </c>
      <c r="F60" s="8">
        <f t="shared" ref="F60:K60" si="21">F61+F62+F64</f>
        <v>38200</v>
      </c>
      <c r="G60" s="8">
        <f t="shared" si="21"/>
        <v>0</v>
      </c>
      <c r="H60" s="8">
        <f t="shared" si="21"/>
        <v>0</v>
      </c>
      <c r="I60" s="8">
        <f t="shared" si="21"/>
        <v>0</v>
      </c>
      <c r="J60" s="8">
        <f t="shared" si="21"/>
        <v>0</v>
      </c>
      <c r="K60" s="8">
        <f t="shared" si="21"/>
        <v>0</v>
      </c>
      <c r="L60" s="8">
        <f>L61+L62+L64</f>
        <v>2533</v>
      </c>
      <c r="M60" s="8">
        <f>M61+M62+M64</f>
        <v>0</v>
      </c>
      <c r="N60" s="8">
        <f>N61+N62+N64</f>
        <v>0</v>
      </c>
      <c r="O60" s="8">
        <f>O61+O62+O64</f>
        <v>10400</v>
      </c>
      <c r="P60" s="21">
        <f t="shared" si="2"/>
        <v>51133</v>
      </c>
    </row>
    <row r="61" spans="1:16" s="12" customFormat="1" ht="33.4" customHeight="1">
      <c r="A61" s="7" t="s">
        <v>96</v>
      </c>
      <c r="B61" s="4" t="s">
        <v>10</v>
      </c>
      <c r="C61" s="4" t="s">
        <v>11</v>
      </c>
      <c r="D61" s="4" t="s">
        <v>95</v>
      </c>
      <c r="E61" s="31" t="s">
        <v>173</v>
      </c>
      <c r="F61" s="8">
        <v>37000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2533</v>
      </c>
      <c r="M61" s="8">
        <v>0</v>
      </c>
      <c r="N61" s="8">
        <v>0</v>
      </c>
      <c r="O61" s="8">
        <v>11090</v>
      </c>
      <c r="P61" s="21">
        <f t="shared" si="2"/>
        <v>50623</v>
      </c>
    </row>
    <row r="62" spans="1:16" s="12" customFormat="1" ht="18.75" customHeight="1">
      <c r="A62" s="7" t="s">
        <v>98</v>
      </c>
      <c r="B62" s="4" t="s">
        <v>10</v>
      </c>
      <c r="C62" s="4" t="s">
        <v>11</v>
      </c>
      <c r="D62" s="4" t="s">
        <v>97</v>
      </c>
      <c r="E62" s="31" t="s">
        <v>98</v>
      </c>
      <c r="F62" s="8">
        <f t="shared" ref="F62:O62" si="22">F63</f>
        <v>1000</v>
      </c>
      <c r="G62" s="8">
        <f t="shared" si="22"/>
        <v>0</v>
      </c>
      <c r="H62" s="8">
        <f t="shared" si="22"/>
        <v>0</v>
      </c>
      <c r="I62" s="8">
        <f t="shared" si="22"/>
        <v>0</v>
      </c>
      <c r="J62" s="8">
        <f t="shared" si="22"/>
        <v>0</v>
      </c>
      <c r="K62" s="8">
        <f t="shared" si="22"/>
        <v>0</v>
      </c>
      <c r="L62" s="8">
        <f t="shared" si="22"/>
        <v>0</v>
      </c>
      <c r="M62" s="8">
        <f t="shared" si="22"/>
        <v>0</v>
      </c>
      <c r="N62" s="8">
        <f t="shared" si="22"/>
        <v>0</v>
      </c>
      <c r="O62" s="8">
        <f t="shared" si="22"/>
        <v>-690</v>
      </c>
      <c r="P62" s="21">
        <f t="shared" si="2"/>
        <v>310</v>
      </c>
    </row>
    <row r="63" spans="1:16" s="12" customFormat="1" ht="18" customHeight="1">
      <c r="A63" s="7" t="s">
        <v>100</v>
      </c>
      <c r="B63" s="4" t="s">
        <v>10</v>
      </c>
      <c r="C63" s="4" t="s">
        <v>11</v>
      </c>
      <c r="D63" s="4" t="s">
        <v>99</v>
      </c>
      <c r="E63" s="31" t="s">
        <v>100</v>
      </c>
      <c r="F63" s="8">
        <v>1000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-690</v>
      </c>
      <c r="P63" s="21">
        <f t="shared" si="2"/>
        <v>310</v>
      </c>
    </row>
    <row r="64" spans="1:16" s="12" customFormat="1" ht="37.5" hidden="1" customHeight="1">
      <c r="A64" s="7" t="s">
        <v>102</v>
      </c>
      <c r="B64" s="4" t="s">
        <v>10</v>
      </c>
      <c r="C64" s="4" t="s">
        <v>11</v>
      </c>
      <c r="D64" s="4" t="s">
        <v>101</v>
      </c>
      <c r="E64" s="31" t="s">
        <v>102</v>
      </c>
      <c r="F64" s="8">
        <v>200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21">
        <f t="shared" si="2"/>
        <v>200</v>
      </c>
    </row>
    <row r="65" spans="1:16" s="12" customFormat="1" ht="33.4" customHeight="1">
      <c r="A65" s="3" t="s">
        <v>104</v>
      </c>
      <c r="B65" s="5" t="s">
        <v>10</v>
      </c>
      <c r="C65" s="5" t="s">
        <v>11</v>
      </c>
      <c r="D65" s="5" t="s">
        <v>103</v>
      </c>
      <c r="E65" s="30" t="s">
        <v>104</v>
      </c>
      <c r="F65" s="6">
        <f t="shared" ref="F65:K65" si="23">F66+F69</f>
        <v>5160700</v>
      </c>
      <c r="G65" s="6">
        <f t="shared" si="23"/>
        <v>0</v>
      </c>
      <c r="H65" s="6">
        <f t="shared" si="23"/>
        <v>0</v>
      </c>
      <c r="I65" s="6">
        <f t="shared" si="23"/>
        <v>663406.4</v>
      </c>
      <c r="J65" s="6">
        <f t="shared" si="23"/>
        <v>0</v>
      </c>
      <c r="K65" s="6">
        <f t="shared" si="23"/>
        <v>140783.79999999999</v>
      </c>
      <c r="L65" s="6">
        <f>L66+L69</f>
        <v>27709.200000000001</v>
      </c>
      <c r="M65" s="6">
        <f>M66+M69</f>
        <v>0</v>
      </c>
      <c r="N65" s="6">
        <f>N66+N69</f>
        <v>0</v>
      </c>
      <c r="O65" s="6">
        <f>O66+O69</f>
        <v>-325000</v>
      </c>
      <c r="P65" s="15">
        <f t="shared" si="2"/>
        <v>5667599.4000000004</v>
      </c>
    </row>
    <row r="66" spans="1:16" s="12" customFormat="1" ht="19.5" customHeight="1">
      <c r="A66" s="7" t="s">
        <v>106</v>
      </c>
      <c r="B66" s="4" t="s">
        <v>10</v>
      </c>
      <c r="C66" s="4" t="s">
        <v>11</v>
      </c>
      <c r="D66" s="4" t="s">
        <v>105</v>
      </c>
      <c r="E66" s="31" t="s">
        <v>106</v>
      </c>
      <c r="F66" s="8">
        <f t="shared" ref="F66:O67" si="24">F67</f>
        <v>4742100</v>
      </c>
      <c r="G66" s="8">
        <f t="shared" si="24"/>
        <v>0</v>
      </c>
      <c r="H66" s="8">
        <f t="shared" si="24"/>
        <v>0</v>
      </c>
      <c r="I66" s="8">
        <f t="shared" si="24"/>
        <v>663406.4</v>
      </c>
      <c r="J66" s="8">
        <f t="shared" si="24"/>
        <v>0</v>
      </c>
      <c r="K66" s="8">
        <f t="shared" si="24"/>
        <v>140783.79999999999</v>
      </c>
      <c r="L66" s="8">
        <f t="shared" si="24"/>
        <v>0</v>
      </c>
      <c r="M66" s="8">
        <f t="shared" si="24"/>
        <v>0</v>
      </c>
      <c r="N66" s="8">
        <f t="shared" si="24"/>
        <v>0</v>
      </c>
      <c r="O66" s="8">
        <f t="shared" si="24"/>
        <v>-412000</v>
      </c>
      <c r="P66" s="21">
        <f t="shared" si="2"/>
        <v>5134290.2</v>
      </c>
    </row>
    <row r="67" spans="1:16" s="12" customFormat="1" ht="17.25" customHeight="1">
      <c r="A67" s="7" t="s">
        <v>108</v>
      </c>
      <c r="B67" s="4" t="s">
        <v>10</v>
      </c>
      <c r="C67" s="4" t="s">
        <v>11</v>
      </c>
      <c r="D67" s="4" t="s">
        <v>107</v>
      </c>
      <c r="E67" s="31" t="s">
        <v>108</v>
      </c>
      <c r="F67" s="8">
        <f t="shared" si="24"/>
        <v>4742100</v>
      </c>
      <c r="G67" s="8">
        <f t="shared" si="24"/>
        <v>0</v>
      </c>
      <c r="H67" s="8">
        <f t="shared" si="24"/>
        <v>0</v>
      </c>
      <c r="I67" s="8">
        <f t="shared" si="24"/>
        <v>663406.4</v>
      </c>
      <c r="J67" s="8">
        <f t="shared" si="24"/>
        <v>0</v>
      </c>
      <c r="K67" s="8">
        <f t="shared" si="24"/>
        <v>140783.79999999999</v>
      </c>
      <c r="L67" s="8">
        <f t="shared" si="24"/>
        <v>0</v>
      </c>
      <c r="M67" s="8">
        <f t="shared" si="24"/>
        <v>0</v>
      </c>
      <c r="N67" s="8">
        <f t="shared" si="24"/>
        <v>0</v>
      </c>
      <c r="O67" s="8">
        <f t="shared" si="24"/>
        <v>-412000</v>
      </c>
      <c r="P67" s="21">
        <f t="shared" si="2"/>
        <v>5134290.2</v>
      </c>
    </row>
    <row r="68" spans="1:16" s="12" customFormat="1" ht="33.4" customHeight="1">
      <c r="A68" s="7" t="s">
        <v>110</v>
      </c>
      <c r="B68" s="4" t="s">
        <v>10</v>
      </c>
      <c r="C68" s="4" t="s">
        <v>11</v>
      </c>
      <c r="D68" s="4" t="s">
        <v>109</v>
      </c>
      <c r="E68" s="31" t="s">
        <v>110</v>
      </c>
      <c r="F68" s="8">
        <v>4742100</v>
      </c>
      <c r="G68" s="8">
        <v>0</v>
      </c>
      <c r="H68" s="8">
        <v>0</v>
      </c>
      <c r="I68" s="8">
        <v>663406.4</v>
      </c>
      <c r="J68" s="8">
        <v>0</v>
      </c>
      <c r="K68" s="8">
        <v>140783.79999999999</v>
      </c>
      <c r="L68" s="8">
        <v>0</v>
      </c>
      <c r="M68" s="8">
        <v>0</v>
      </c>
      <c r="N68" s="8">
        <v>0</v>
      </c>
      <c r="O68" s="8">
        <v>-412000</v>
      </c>
      <c r="P68" s="21">
        <f t="shared" si="2"/>
        <v>5134290.2</v>
      </c>
    </row>
    <row r="69" spans="1:16" s="12" customFormat="1" ht="18.75" customHeight="1">
      <c r="A69" s="7" t="s">
        <v>112</v>
      </c>
      <c r="B69" s="4" t="s">
        <v>10</v>
      </c>
      <c r="C69" s="4" t="s">
        <v>11</v>
      </c>
      <c r="D69" s="4" t="s">
        <v>111</v>
      </c>
      <c r="E69" s="31" t="s">
        <v>112</v>
      </c>
      <c r="F69" s="8">
        <f t="shared" ref="F69:O70" si="25">F70</f>
        <v>418600</v>
      </c>
      <c r="G69" s="8">
        <f t="shared" si="25"/>
        <v>0</v>
      </c>
      <c r="H69" s="8">
        <f t="shared" si="25"/>
        <v>0</v>
      </c>
      <c r="I69" s="8">
        <f t="shared" si="25"/>
        <v>0</v>
      </c>
      <c r="J69" s="8">
        <f t="shared" si="25"/>
        <v>0</v>
      </c>
      <c r="K69" s="8">
        <f t="shared" si="25"/>
        <v>0</v>
      </c>
      <c r="L69" s="8">
        <f>L70+L72</f>
        <v>27709.200000000001</v>
      </c>
      <c r="M69" s="8">
        <f>M70+M72</f>
        <v>0</v>
      </c>
      <c r="N69" s="8">
        <f>N70+N72</f>
        <v>0</v>
      </c>
      <c r="O69" s="8">
        <f>O70+O72</f>
        <v>87000</v>
      </c>
      <c r="P69" s="21">
        <f t="shared" si="2"/>
        <v>533309.19999999995</v>
      </c>
    </row>
    <row r="70" spans="1:16" s="12" customFormat="1" ht="33.4" customHeight="1">
      <c r="A70" s="7" t="s">
        <v>114</v>
      </c>
      <c r="B70" s="4" t="s">
        <v>10</v>
      </c>
      <c r="C70" s="4" t="s">
        <v>11</v>
      </c>
      <c r="D70" s="4" t="s">
        <v>113</v>
      </c>
      <c r="E70" s="31" t="s">
        <v>114</v>
      </c>
      <c r="F70" s="8">
        <f t="shared" si="25"/>
        <v>418600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8">
        <f t="shared" si="25"/>
        <v>0</v>
      </c>
      <c r="K70" s="8">
        <f t="shared" si="25"/>
        <v>0</v>
      </c>
      <c r="L70" s="8">
        <f t="shared" si="25"/>
        <v>0</v>
      </c>
      <c r="M70" s="8">
        <f t="shared" si="25"/>
        <v>0</v>
      </c>
      <c r="N70" s="8">
        <f t="shared" si="25"/>
        <v>0</v>
      </c>
      <c r="O70" s="8">
        <f t="shared" si="25"/>
        <v>23300</v>
      </c>
      <c r="P70" s="21">
        <f t="shared" si="2"/>
        <v>441900</v>
      </c>
    </row>
    <row r="71" spans="1:16" s="12" customFormat="1" ht="38.25" customHeight="1">
      <c r="A71" s="7" t="s">
        <v>116</v>
      </c>
      <c r="B71" s="4" t="s">
        <v>10</v>
      </c>
      <c r="C71" s="4" t="s">
        <v>11</v>
      </c>
      <c r="D71" s="4" t="s">
        <v>115</v>
      </c>
      <c r="E71" s="31" t="s">
        <v>116</v>
      </c>
      <c r="F71" s="8">
        <v>418600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23300</v>
      </c>
      <c r="P71" s="21">
        <f t="shared" si="2"/>
        <v>441900</v>
      </c>
    </row>
    <row r="72" spans="1:16" s="12" customFormat="1" ht="15.75">
      <c r="A72" s="7"/>
      <c r="B72" s="4"/>
      <c r="C72" s="4"/>
      <c r="D72" s="4" t="s">
        <v>290</v>
      </c>
      <c r="E72" s="31" t="s">
        <v>288</v>
      </c>
      <c r="F72" s="8"/>
      <c r="G72" s="8"/>
      <c r="H72" s="8"/>
      <c r="I72" s="8"/>
      <c r="J72" s="8"/>
      <c r="K72" s="8"/>
      <c r="L72" s="8">
        <f>L73</f>
        <v>27709.200000000001</v>
      </c>
      <c r="M72" s="8">
        <f>M73</f>
        <v>0</v>
      </c>
      <c r="N72" s="8">
        <f>N73</f>
        <v>0</v>
      </c>
      <c r="O72" s="8">
        <f>O73</f>
        <v>63700</v>
      </c>
      <c r="P72" s="21">
        <f t="shared" si="2"/>
        <v>91409.2</v>
      </c>
    </row>
    <row r="73" spans="1:16" s="12" customFormat="1" ht="15.75">
      <c r="A73" s="7"/>
      <c r="B73" s="4"/>
      <c r="C73" s="4"/>
      <c r="D73" s="4" t="s">
        <v>291</v>
      </c>
      <c r="E73" s="31" t="s">
        <v>289</v>
      </c>
      <c r="F73" s="8"/>
      <c r="G73" s="8"/>
      <c r="H73" s="8"/>
      <c r="I73" s="8"/>
      <c r="J73" s="8"/>
      <c r="K73" s="8"/>
      <c r="L73" s="8">
        <v>27709.200000000001</v>
      </c>
      <c r="M73" s="8">
        <v>0</v>
      </c>
      <c r="N73" s="8">
        <v>0</v>
      </c>
      <c r="O73" s="8">
        <v>63700</v>
      </c>
      <c r="P73" s="21">
        <f t="shared" si="2"/>
        <v>91409.2</v>
      </c>
    </row>
    <row r="74" spans="1:16" s="12" customFormat="1" ht="33.4" customHeight="1">
      <c r="A74" s="3" t="s">
        <v>118</v>
      </c>
      <c r="B74" s="5" t="s">
        <v>10</v>
      </c>
      <c r="C74" s="5" t="s">
        <v>11</v>
      </c>
      <c r="D74" s="5" t="s">
        <v>117</v>
      </c>
      <c r="E74" s="30" t="s">
        <v>118</v>
      </c>
      <c r="F74" s="6">
        <f t="shared" ref="F74:K74" si="26">F75+F78</f>
        <v>595400</v>
      </c>
      <c r="G74" s="6">
        <f t="shared" si="26"/>
        <v>0</v>
      </c>
      <c r="H74" s="6">
        <f t="shared" si="26"/>
        <v>0</v>
      </c>
      <c r="I74" s="6">
        <f t="shared" si="26"/>
        <v>0</v>
      </c>
      <c r="J74" s="6">
        <f t="shared" si="26"/>
        <v>0</v>
      </c>
      <c r="K74" s="6">
        <f t="shared" si="26"/>
        <v>331500</v>
      </c>
      <c r="L74" s="6">
        <f>L75+L78</f>
        <v>30386</v>
      </c>
      <c r="M74" s="6">
        <f>M75+M78</f>
        <v>0</v>
      </c>
      <c r="N74" s="6">
        <f>N75+N78</f>
        <v>0</v>
      </c>
      <c r="O74" s="6">
        <f>O75+O78</f>
        <v>116290</v>
      </c>
      <c r="P74" s="15">
        <f t="shared" si="2"/>
        <v>1073576</v>
      </c>
    </row>
    <row r="75" spans="1:16" s="12" customFormat="1" ht="72" customHeight="1">
      <c r="A75" s="7" t="s">
        <v>120</v>
      </c>
      <c r="B75" s="4" t="s">
        <v>10</v>
      </c>
      <c r="C75" s="4" t="s">
        <v>11</v>
      </c>
      <c r="D75" s="4" t="s">
        <v>119</v>
      </c>
      <c r="E75" s="31" t="s">
        <v>120</v>
      </c>
      <c r="F75" s="8">
        <f t="shared" ref="F75:O76" si="27">F76</f>
        <v>400000</v>
      </c>
      <c r="G75" s="8">
        <f t="shared" si="27"/>
        <v>0</v>
      </c>
      <c r="H75" s="8">
        <f t="shared" si="27"/>
        <v>0</v>
      </c>
      <c r="I75" s="8">
        <f t="shared" si="27"/>
        <v>0</v>
      </c>
      <c r="J75" s="8">
        <f t="shared" si="27"/>
        <v>0</v>
      </c>
      <c r="K75" s="8">
        <f t="shared" si="27"/>
        <v>0</v>
      </c>
      <c r="L75" s="8">
        <f t="shared" si="27"/>
        <v>0</v>
      </c>
      <c r="M75" s="8">
        <f t="shared" si="27"/>
        <v>0</v>
      </c>
      <c r="N75" s="8">
        <f t="shared" si="27"/>
        <v>0</v>
      </c>
      <c r="O75" s="8">
        <f t="shared" si="27"/>
        <v>-135000</v>
      </c>
      <c r="P75" s="21">
        <f t="shared" si="2"/>
        <v>265000</v>
      </c>
    </row>
    <row r="76" spans="1:16" s="12" customFormat="1" ht="81.75" customHeight="1">
      <c r="A76" s="7" t="s">
        <v>122</v>
      </c>
      <c r="B76" s="4" t="s">
        <v>10</v>
      </c>
      <c r="C76" s="4" t="s">
        <v>11</v>
      </c>
      <c r="D76" s="4" t="s">
        <v>121</v>
      </c>
      <c r="E76" s="31" t="s">
        <v>122</v>
      </c>
      <c r="F76" s="8">
        <f t="shared" si="27"/>
        <v>400000</v>
      </c>
      <c r="G76" s="8">
        <f t="shared" si="27"/>
        <v>0</v>
      </c>
      <c r="H76" s="8">
        <f t="shared" si="27"/>
        <v>0</v>
      </c>
      <c r="I76" s="8">
        <f t="shared" si="27"/>
        <v>0</v>
      </c>
      <c r="J76" s="8">
        <f t="shared" si="27"/>
        <v>0</v>
      </c>
      <c r="K76" s="8">
        <f t="shared" si="27"/>
        <v>0</v>
      </c>
      <c r="L76" s="8">
        <f t="shared" si="27"/>
        <v>0</v>
      </c>
      <c r="M76" s="8">
        <f t="shared" si="27"/>
        <v>0</v>
      </c>
      <c r="N76" s="8">
        <f t="shared" si="27"/>
        <v>0</v>
      </c>
      <c r="O76" s="8">
        <f t="shared" si="27"/>
        <v>-135000</v>
      </c>
      <c r="P76" s="21">
        <f t="shared" si="2"/>
        <v>265000</v>
      </c>
    </row>
    <row r="77" spans="1:16" s="12" customFormat="1" ht="81.75" customHeight="1">
      <c r="A77" s="7" t="s">
        <v>124</v>
      </c>
      <c r="B77" s="4" t="s">
        <v>10</v>
      </c>
      <c r="C77" s="4" t="s">
        <v>11</v>
      </c>
      <c r="D77" s="4" t="s">
        <v>123</v>
      </c>
      <c r="E77" s="31" t="s">
        <v>124</v>
      </c>
      <c r="F77" s="8">
        <v>400000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-135000</v>
      </c>
      <c r="P77" s="21">
        <f t="shared" si="2"/>
        <v>265000</v>
      </c>
    </row>
    <row r="78" spans="1:16" s="12" customFormat="1" ht="33.4" customHeight="1">
      <c r="A78" s="7" t="s">
        <v>126</v>
      </c>
      <c r="B78" s="4" t="s">
        <v>10</v>
      </c>
      <c r="C78" s="4" t="s">
        <v>11</v>
      </c>
      <c r="D78" s="4" t="s">
        <v>125</v>
      </c>
      <c r="E78" s="31" t="s">
        <v>126</v>
      </c>
      <c r="F78" s="8">
        <f t="shared" ref="F78:K78" si="28">F79+F81</f>
        <v>195400</v>
      </c>
      <c r="G78" s="8">
        <f t="shared" si="28"/>
        <v>0</v>
      </c>
      <c r="H78" s="8">
        <f t="shared" si="28"/>
        <v>0</v>
      </c>
      <c r="I78" s="8">
        <f t="shared" si="28"/>
        <v>0</v>
      </c>
      <c r="J78" s="8">
        <f t="shared" si="28"/>
        <v>0</v>
      </c>
      <c r="K78" s="8">
        <f t="shared" si="28"/>
        <v>331500</v>
      </c>
      <c r="L78" s="8">
        <f>L79+L81</f>
        <v>30386</v>
      </c>
      <c r="M78" s="8">
        <f>M79+M81</f>
        <v>0</v>
      </c>
      <c r="N78" s="8">
        <f>N79+N81</f>
        <v>0</v>
      </c>
      <c r="O78" s="8">
        <f>O79+O81</f>
        <v>251290</v>
      </c>
      <c r="P78" s="21">
        <f t="shared" ref="P78:P148" si="29">F78+G78+H78+I78+J78+K78+L78+M78+N78+O78</f>
        <v>808576</v>
      </c>
    </row>
    <row r="79" spans="1:16" s="12" customFormat="1" ht="33.4" customHeight="1">
      <c r="A79" s="7" t="s">
        <v>128</v>
      </c>
      <c r="B79" s="4" t="s">
        <v>10</v>
      </c>
      <c r="C79" s="4" t="s">
        <v>11</v>
      </c>
      <c r="D79" s="4" t="s">
        <v>127</v>
      </c>
      <c r="E79" s="31" t="s">
        <v>128</v>
      </c>
      <c r="F79" s="8">
        <f t="shared" ref="F79:O79" si="30">F80</f>
        <v>12700</v>
      </c>
      <c r="G79" s="8">
        <f t="shared" si="30"/>
        <v>0</v>
      </c>
      <c r="H79" s="8">
        <f t="shared" si="30"/>
        <v>0</v>
      </c>
      <c r="I79" s="8">
        <f t="shared" si="30"/>
        <v>0</v>
      </c>
      <c r="J79" s="8">
        <f t="shared" si="30"/>
        <v>0</v>
      </c>
      <c r="K79" s="8">
        <f t="shared" si="30"/>
        <v>331500</v>
      </c>
      <c r="L79" s="8">
        <f t="shared" si="30"/>
        <v>30386</v>
      </c>
      <c r="M79" s="8">
        <f t="shared" si="30"/>
        <v>0</v>
      </c>
      <c r="N79" s="8">
        <f t="shared" si="30"/>
        <v>0</v>
      </c>
      <c r="O79" s="8">
        <f t="shared" si="30"/>
        <v>251290</v>
      </c>
      <c r="P79" s="21">
        <f t="shared" si="29"/>
        <v>625876</v>
      </c>
    </row>
    <row r="80" spans="1:16" s="12" customFormat="1" ht="54.75" customHeight="1">
      <c r="A80" s="7" t="s">
        <v>130</v>
      </c>
      <c r="B80" s="4" t="s">
        <v>10</v>
      </c>
      <c r="C80" s="4" t="s">
        <v>11</v>
      </c>
      <c r="D80" s="4" t="s">
        <v>129</v>
      </c>
      <c r="E80" s="31" t="s">
        <v>130</v>
      </c>
      <c r="F80" s="8">
        <v>12700</v>
      </c>
      <c r="G80" s="8">
        <v>0</v>
      </c>
      <c r="H80" s="8">
        <v>0</v>
      </c>
      <c r="I80" s="8">
        <v>0</v>
      </c>
      <c r="J80" s="8">
        <v>0</v>
      </c>
      <c r="K80" s="8">
        <v>331500</v>
      </c>
      <c r="L80" s="8">
        <v>30386</v>
      </c>
      <c r="M80" s="8">
        <v>0</v>
      </c>
      <c r="N80" s="8">
        <v>0</v>
      </c>
      <c r="O80" s="8">
        <v>251290</v>
      </c>
      <c r="P80" s="21">
        <f t="shared" si="29"/>
        <v>625876</v>
      </c>
    </row>
    <row r="81" spans="1:16" s="12" customFormat="1" ht="50.1" hidden="1" customHeight="1">
      <c r="A81" s="7" t="s">
        <v>132</v>
      </c>
      <c r="B81" s="4" t="s">
        <v>10</v>
      </c>
      <c r="C81" s="4" t="s">
        <v>11</v>
      </c>
      <c r="D81" s="4" t="s">
        <v>131</v>
      </c>
      <c r="E81" s="31" t="s">
        <v>132</v>
      </c>
      <c r="F81" s="8">
        <f t="shared" ref="F81:O81" si="31">F82</f>
        <v>182700</v>
      </c>
      <c r="G81" s="8">
        <f t="shared" si="31"/>
        <v>0</v>
      </c>
      <c r="H81" s="8">
        <f t="shared" si="31"/>
        <v>0</v>
      </c>
      <c r="I81" s="8">
        <f t="shared" si="31"/>
        <v>0</v>
      </c>
      <c r="J81" s="8">
        <f t="shared" si="31"/>
        <v>0</v>
      </c>
      <c r="K81" s="8">
        <f t="shared" si="31"/>
        <v>0</v>
      </c>
      <c r="L81" s="8">
        <f t="shared" si="31"/>
        <v>0</v>
      </c>
      <c r="M81" s="8">
        <f t="shared" si="31"/>
        <v>0</v>
      </c>
      <c r="N81" s="8">
        <f t="shared" si="31"/>
        <v>0</v>
      </c>
      <c r="O81" s="8">
        <f t="shared" si="31"/>
        <v>0</v>
      </c>
      <c r="P81" s="21">
        <f t="shared" si="29"/>
        <v>182700</v>
      </c>
    </row>
    <row r="82" spans="1:16" s="12" customFormat="1" ht="50.1" hidden="1" customHeight="1">
      <c r="A82" s="7" t="s">
        <v>134</v>
      </c>
      <c r="B82" s="4" t="s">
        <v>10</v>
      </c>
      <c r="C82" s="4" t="s">
        <v>11</v>
      </c>
      <c r="D82" s="4" t="s">
        <v>133</v>
      </c>
      <c r="E82" s="31" t="s">
        <v>134</v>
      </c>
      <c r="F82" s="8">
        <v>182700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21">
        <f t="shared" si="29"/>
        <v>182700</v>
      </c>
    </row>
    <row r="83" spans="1:16" s="12" customFormat="1" ht="25.5" customHeight="1">
      <c r="A83" s="3" t="s">
        <v>136</v>
      </c>
      <c r="B83" s="5" t="s">
        <v>10</v>
      </c>
      <c r="C83" s="5" t="s">
        <v>11</v>
      </c>
      <c r="D83" s="5" t="s">
        <v>135</v>
      </c>
      <c r="E83" s="30" t="s">
        <v>136</v>
      </c>
      <c r="F83" s="6">
        <f>F100</f>
        <v>608000</v>
      </c>
      <c r="G83" s="6">
        <f>G100</f>
        <v>0</v>
      </c>
      <c r="H83" s="6">
        <f>H100</f>
        <v>0</v>
      </c>
      <c r="I83" s="6">
        <f>I100</f>
        <v>0</v>
      </c>
      <c r="J83" s="6">
        <f>J100</f>
        <v>0</v>
      </c>
      <c r="K83" s="6">
        <f>K100+K99+K97+K87+K93</f>
        <v>402580</v>
      </c>
      <c r="L83" s="6">
        <f>L100+L99+L97+L87+L93+L95</f>
        <v>85983</v>
      </c>
      <c r="M83" s="6">
        <f>M100+M99+M97+M87+M93+M95</f>
        <v>109347.18</v>
      </c>
      <c r="N83" s="6">
        <f>N100+N99+N97+N87+N93+N95</f>
        <v>0</v>
      </c>
      <c r="O83" s="6">
        <f>O100+O99+O97+O87+O93+O95+O84+O86+O89+O92</f>
        <v>363584</v>
      </c>
      <c r="P83" s="15">
        <f t="shared" si="29"/>
        <v>1569494.18</v>
      </c>
    </row>
    <row r="84" spans="1:16" s="12" customFormat="1" ht="32.25" customHeight="1">
      <c r="A84" s="7"/>
      <c r="B84" s="4"/>
      <c r="C84" s="4"/>
      <c r="D84" s="4" t="s">
        <v>324</v>
      </c>
      <c r="E84" s="31" t="s">
        <v>325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>O85</f>
        <v>1350</v>
      </c>
      <c r="P84" s="21">
        <f t="shared" si="29"/>
        <v>1350</v>
      </c>
    </row>
    <row r="85" spans="1:16" s="12" customFormat="1" ht="47.25">
      <c r="A85" s="7"/>
      <c r="B85" s="4"/>
      <c r="C85" s="4"/>
      <c r="D85" s="4" t="s">
        <v>326</v>
      </c>
      <c r="E85" s="31" t="s">
        <v>327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1350</v>
      </c>
      <c r="P85" s="21">
        <f t="shared" si="29"/>
        <v>1350</v>
      </c>
    </row>
    <row r="86" spans="1:16" s="12" customFormat="1" ht="47.25">
      <c r="A86" s="7"/>
      <c r="B86" s="4"/>
      <c r="C86" s="4"/>
      <c r="D86" s="4" t="s">
        <v>328</v>
      </c>
      <c r="E86" s="31" t="s">
        <v>329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7000</v>
      </c>
      <c r="P86" s="21">
        <f t="shared" si="29"/>
        <v>7000</v>
      </c>
    </row>
    <row r="87" spans="1:16" s="12" customFormat="1" ht="47.25">
      <c r="A87" s="7"/>
      <c r="B87" s="4"/>
      <c r="C87" s="4"/>
      <c r="D87" s="4" t="s">
        <v>281</v>
      </c>
      <c r="E87" s="31" t="s">
        <v>280</v>
      </c>
      <c r="F87" s="8"/>
      <c r="G87" s="8"/>
      <c r="H87" s="8"/>
      <c r="I87" s="8"/>
      <c r="J87" s="8"/>
      <c r="K87" s="8">
        <f>K88</f>
        <v>56000</v>
      </c>
      <c r="L87" s="8">
        <f>L88</f>
        <v>0</v>
      </c>
      <c r="M87" s="8">
        <f>M88</f>
        <v>100000</v>
      </c>
      <c r="N87" s="8">
        <f>N88</f>
        <v>0</v>
      </c>
      <c r="O87" s="8">
        <f>O88</f>
        <v>10170</v>
      </c>
      <c r="P87" s="21">
        <f t="shared" si="29"/>
        <v>166170</v>
      </c>
    </row>
    <row r="88" spans="1:16" s="12" customFormat="1" ht="47.25">
      <c r="A88" s="7"/>
      <c r="B88" s="4"/>
      <c r="C88" s="4"/>
      <c r="D88" s="4" t="s">
        <v>278</v>
      </c>
      <c r="E88" s="31" t="s">
        <v>279</v>
      </c>
      <c r="F88" s="8"/>
      <c r="G88" s="8"/>
      <c r="H88" s="8"/>
      <c r="I88" s="8"/>
      <c r="J88" s="8"/>
      <c r="K88" s="8">
        <v>56000</v>
      </c>
      <c r="L88" s="8">
        <v>0</v>
      </c>
      <c r="M88" s="8">
        <v>100000</v>
      </c>
      <c r="N88" s="8">
        <v>0</v>
      </c>
      <c r="O88" s="8">
        <v>10170</v>
      </c>
      <c r="P88" s="21">
        <f t="shared" si="29"/>
        <v>166170</v>
      </c>
    </row>
    <row r="89" spans="1:16" s="12" customFormat="1" ht="94.5">
      <c r="A89" s="7"/>
      <c r="B89" s="4"/>
      <c r="C89" s="4"/>
      <c r="D89" s="4" t="s">
        <v>330</v>
      </c>
      <c r="E89" s="31" t="s">
        <v>334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>O90+O91</f>
        <v>30000</v>
      </c>
      <c r="P89" s="21">
        <f t="shared" si="29"/>
        <v>30000</v>
      </c>
    </row>
    <row r="90" spans="1:16" s="12" customFormat="1" ht="31.5">
      <c r="A90" s="7"/>
      <c r="B90" s="4"/>
      <c r="C90" s="4"/>
      <c r="D90" s="4" t="s">
        <v>331</v>
      </c>
      <c r="E90" s="31" t="s">
        <v>335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10000</v>
      </c>
      <c r="P90" s="21">
        <f t="shared" si="29"/>
        <v>10000</v>
      </c>
    </row>
    <row r="91" spans="1:16" s="12" customFormat="1" ht="15.75">
      <c r="A91" s="7"/>
      <c r="B91" s="4"/>
      <c r="C91" s="4"/>
      <c r="D91" s="4" t="s">
        <v>332</v>
      </c>
      <c r="E91" s="31" t="s">
        <v>336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20000</v>
      </c>
      <c r="P91" s="21">
        <f t="shared" si="29"/>
        <v>20000</v>
      </c>
    </row>
    <row r="92" spans="1:16" s="12" customFormat="1" ht="47.25">
      <c r="A92" s="7"/>
      <c r="B92" s="4"/>
      <c r="C92" s="4"/>
      <c r="D92" s="4" t="s">
        <v>333</v>
      </c>
      <c r="E92" s="31" t="s">
        <v>337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2107</v>
      </c>
      <c r="P92" s="21">
        <f t="shared" si="29"/>
        <v>2107</v>
      </c>
    </row>
    <row r="93" spans="1:16" s="12" customFormat="1" ht="31.5">
      <c r="A93" s="7"/>
      <c r="B93" s="4"/>
      <c r="C93" s="4"/>
      <c r="D93" s="4" t="s">
        <v>285</v>
      </c>
      <c r="E93" s="31" t="s">
        <v>284</v>
      </c>
      <c r="F93" s="8"/>
      <c r="G93" s="8"/>
      <c r="H93" s="8"/>
      <c r="I93" s="8"/>
      <c r="J93" s="8"/>
      <c r="K93" s="8">
        <f>K94</f>
        <v>13000</v>
      </c>
      <c r="L93" s="8">
        <f>L94</f>
        <v>24750</v>
      </c>
      <c r="M93" s="8">
        <f>M94</f>
        <v>0</v>
      </c>
      <c r="N93" s="8">
        <f>N94</f>
        <v>0</v>
      </c>
      <c r="O93" s="8">
        <f>O94</f>
        <v>500</v>
      </c>
      <c r="P93" s="21">
        <f t="shared" si="29"/>
        <v>38250</v>
      </c>
    </row>
    <row r="94" spans="1:16" s="12" customFormat="1" ht="31.5">
      <c r="A94" s="7"/>
      <c r="B94" s="4"/>
      <c r="C94" s="4"/>
      <c r="D94" s="4" t="s">
        <v>282</v>
      </c>
      <c r="E94" s="31" t="s">
        <v>283</v>
      </c>
      <c r="F94" s="8"/>
      <c r="G94" s="8"/>
      <c r="H94" s="8"/>
      <c r="I94" s="8"/>
      <c r="J94" s="8"/>
      <c r="K94" s="8">
        <v>13000</v>
      </c>
      <c r="L94" s="8">
        <v>24750</v>
      </c>
      <c r="M94" s="8">
        <v>0</v>
      </c>
      <c r="N94" s="8">
        <v>0</v>
      </c>
      <c r="O94" s="8">
        <v>500</v>
      </c>
      <c r="P94" s="21">
        <f t="shared" si="29"/>
        <v>38250</v>
      </c>
    </row>
    <row r="95" spans="1:16" s="12" customFormat="1" ht="47.25">
      <c r="A95" s="7"/>
      <c r="B95" s="4"/>
      <c r="C95" s="4"/>
      <c r="D95" s="4" t="s">
        <v>292</v>
      </c>
      <c r="E95" s="31" t="s">
        <v>294</v>
      </c>
      <c r="F95" s="8"/>
      <c r="G95" s="8"/>
      <c r="H95" s="8"/>
      <c r="I95" s="8"/>
      <c r="J95" s="8"/>
      <c r="K95" s="8"/>
      <c r="L95" s="8">
        <f>L96</f>
        <v>30000</v>
      </c>
      <c r="M95" s="8">
        <f>M96</f>
        <v>0</v>
      </c>
      <c r="N95" s="8">
        <f>N96</f>
        <v>0</v>
      </c>
      <c r="O95" s="8">
        <f>O96</f>
        <v>33140</v>
      </c>
      <c r="P95" s="21">
        <f t="shared" si="29"/>
        <v>63140</v>
      </c>
    </row>
    <row r="96" spans="1:16" s="12" customFormat="1" ht="63">
      <c r="A96" s="7"/>
      <c r="B96" s="4"/>
      <c r="C96" s="4"/>
      <c r="D96" s="4" t="s">
        <v>293</v>
      </c>
      <c r="E96" s="31" t="s">
        <v>295</v>
      </c>
      <c r="F96" s="8"/>
      <c r="G96" s="8"/>
      <c r="H96" s="8"/>
      <c r="I96" s="8"/>
      <c r="J96" s="8"/>
      <c r="K96" s="8"/>
      <c r="L96" s="8">
        <v>30000</v>
      </c>
      <c r="M96" s="8">
        <v>0</v>
      </c>
      <c r="N96" s="8">
        <v>0</v>
      </c>
      <c r="O96" s="8">
        <v>33140</v>
      </c>
      <c r="P96" s="21">
        <f t="shared" si="29"/>
        <v>63140</v>
      </c>
    </row>
    <row r="97" spans="1:16" s="12" customFormat="1" ht="25.5" customHeight="1">
      <c r="A97" s="7"/>
      <c r="B97" s="4"/>
      <c r="C97" s="4"/>
      <c r="D97" s="4" t="s">
        <v>275</v>
      </c>
      <c r="E97" s="31" t="s">
        <v>277</v>
      </c>
      <c r="F97" s="8"/>
      <c r="G97" s="8"/>
      <c r="H97" s="8"/>
      <c r="I97" s="8"/>
      <c r="J97" s="8"/>
      <c r="K97" s="8">
        <f>K98</f>
        <v>80500</v>
      </c>
      <c r="L97" s="8">
        <f>L98</f>
        <v>0</v>
      </c>
      <c r="M97" s="8">
        <f>M98</f>
        <v>0</v>
      </c>
      <c r="N97" s="8">
        <f>N98</f>
        <v>0</v>
      </c>
      <c r="O97" s="8">
        <f>O98</f>
        <v>231657</v>
      </c>
      <c r="P97" s="21">
        <f t="shared" si="29"/>
        <v>312157</v>
      </c>
    </row>
    <row r="98" spans="1:16" s="12" customFormat="1" ht="31.5">
      <c r="A98" s="7"/>
      <c r="B98" s="4"/>
      <c r="C98" s="4"/>
      <c r="D98" s="4" t="s">
        <v>274</v>
      </c>
      <c r="E98" s="32" t="s">
        <v>276</v>
      </c>
      <c r="F98" s="8"/>
      <c r="G98" s="8"/>
      <c r="H98" s="8"/>
      <c r="I98" s="8"/>
      <c r="J98" s="8"/>
      <c r="K98" s="8">
        <v>80500</v>
      </c>
      <c r="L98" s="8">
        <v>0</v>
      </c>
      <c r="M98" s="8">
        <v>0</v>
      </c>
      <c r="N98" s="8">
        <v>0</v>
      </c>
      <c r="O98" s="8">
        <v>231657</v>
      </c>
      <c r="P98" s="21">
        <f t="shared" si="29"/>
        <v>312157</v>
      </c>
    </row>
    <row r="99" spans="1:16" s="12" customFormat="1" ht="55.5" customHeight="1">
      <c r="A99" s="7"/>
      <c r="B99" s="4"/>
      <c r="C99" s="4"/>
      <c r="D99" s="4" t="s">
        <v>273</v>
      </c>
      <c r="E99" s="32" t="s">
        <v>272</v>
      </c>
      <c r="F99" s="8"/>
      <c r="G99" s="8"/>
      <c r="H99" s="8"/>
      <c r="I99" s="8"/>
      <c r="J99" s="8"/>
      <c r="K99" s="8">
        <v>253080</v>
      </c>
      <c r="L99" s="8">
        <v>31233</v>
      </c>
      <c r="M99" s="8">
        <v>9347.18</v>
      </c>
      <c r="N99" s="8">
        <v>0</v>
      </c>
      <c r="O99" s="8">
        <v>47660</v>
      </c>
      <c r="P99" s="21">
        <f t="shared" si="29"/>
        <v>341320.18</v>
      </c>
    </row>
    <row r="100" spans="1:16" s="12" customFormat="1" ht="33.4" hidden="1" customHeight="1">
      <c r="A100" s="7" t="s">
        <v>138</v>
      </c>
      <c r="B100" s="4" t="s">
        <v>10</v>
      </c>
      <c r="C100" s="4" t="s">
        <v>11</v>
      </c>
      <c r="D100" s="4" t="s">
        <v>137</v>
      </c>
      <c r="E100" s="31" t="s">
        <v>138</v>
      </c>
      <c r="F100" s="8">
        <f t="shared" ref="F100:O100" si="32">F101</f>
        <v>608000</v>
      </c>
      <c r="G100" s="8">
        <f t="shared" si="32"/>
        <v>0</v>
      </c>
      <c r="H100" s="8">
        <f t="shared" si="32"/>
        <v>0</v>
      </c>
      <c r="I100" s="8">
        <f t="shared" si="32"/>
        <v>0</v>
      </c>
      <c r="J100" s="8">
        <f t="shared" si="32"/>
        <v>0</v>
      </c>
      <c r="K100" s="8">
        <f t="shared" si="32"/>
        <v>0</v>
      </c>
      <c r="L100" s="8">
        <f t="shared" si="32"/>
        <v>0</v>
      </c>
      <c r="M100" s="8">
        <f t="shared" si="32"/>
        <v>0</v>
      </c>
      <c r="N100" s="8">
        <f t="shared" si="32"/>
        <v>0</v>
      </c>
      <c r="O100" s="8">
        <f t="shared" si="32"/>
        <v>0</v>
      </c>
      <c r="P100" s="21">
        <f t="shared" si="29"/>
        <v>608000</v>
      </c>
    </row>
    <row r="101" spans="1:16" s="12" customFormat="1" ht="36" hidden="1" customHeight="1">
      <c r="A101" s="7" t="s">
        <v>140</v>
      </c>
      <c r="B101" s="4" t="s">
        <v>10</v>
      </c>
      <c r="C101" s="4" t="s">
        <v>11</v>
      </c>
      <c r="D101" s="4" t="s">
        <v>139</v>
      </c>
      <c r="E101" s="31" t="s">
        <v>140</v>
      </c>
      <c r="F101" s="8">
        <v>608000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21">
        <f t="shared" si="29"/>
        <v>608000</v>
      </c>
    </row>
    <row r="102" spans="1:16" s="16" customFormat="1" ht="15.75">
      <c r="A102" s="3"/>
      <c r="B102" s="5"/>
      <c r="C102" s="5"/>
      <c r="D102" s="5" t="s">
        <v>311</v>
      </c>
      <c r="E102" s="30" t="s">
        <v>312</v>
      </c>
      <c r="F102" s="6"/>
      <c r="G102" s="6"/>
      <c r="H102" s="6"/>
      <c r="I102" s="6"/>
      <c r="J102" s="6"/>
      <c r="K102" s="6"/>
      <c r="L102" s="6"/>
      <c r="M102" s="6"/>
      <c r="N102" s="6">
        <f>N103</f>
        <v>2398707</v>
      </c>
      <c r="O102" s="6">
        <f>O103</f>
        <v>2603451</v>
      </c>
      <c r="P102" s="15">
        <f t="shared" si="29"/>
        <v>5002158</v>
      </c>
    </row>
    <row r="103" spans="1:16" s="12" customFormat="1" ht="15.75">
      <c r="A103" s="7"/>
      <c r="B103" s="4"/>
      <c r="C103" s="4"/>
      <c r="D103" s="34" t="s">
        <v>314</v>
      </c>
      <c r="E103" s="31" t="s">
        <v>313</v>
      </c>
      <c r="F103" s="8"/>
      <c r="G103" s="8"/>
      <c r="H103" s="8"/>
      <c r="I103" s="8"/>
      <c r="J103" s="8"/>
      <c r="K103" s="8"/>
      <c r="L103" s="8"/>
      <c r="M103" s="8"/>
      <c r="N103" s="8">
        <f>N104</f>
        <v>2398707</v>
      </c>
      <c r="O103" s="8">
        <f>O104</f>
        <v>2603451</v>
      </c>
      <c r="P103" s="21">
        <f t="shared" si="29"/>
        <v>5002158</v>
      </c>
    </row>
    <row r="104" spans="1:16" s="12" customFormat="1" ht="15.75">
      <c r="A104" s="7"/>
      <c r="B104" s="4"/>
      <c r="C104" s="4"/>
      <c r="D104" s="34" t="s">
        <v>316</v>
      </c>
      <c r="E104" s="31" t="s">
        <v>315</v>
      </c>
      <c r="F104" s="8"/>
      <c r="G104" s="8"/>
      <c r="H104" s="8"/>
      <c r="I104" s="8"/>
      <c r="J104" s="8"/>
      <c r="K104" s="8"/>
      <c r="L104" s="8"/>
      <c r="M104" s="8"/>
      <c r="N104" s="8">
        <v>2398707</v>
      </c>
      <c r="O104" s="8">
        <v>2603451</v>
      </c>
      <c r="P104" s="21">
        <f t="shared" si="29"/>
        <v>5002158</v>
      </c>
    </row>
    <row r="105" spans="1:16" s="12" customFormat="1" ht="23.25" customHeight="1">
      <c r="A105" s="3" t="s">
        <v>142</v>
      </c>
      <c r="B105" s="5" t="s">
        <v>10</v>
      </c>
      <c r="C105" s="5" t="s">
        <v>11</v>
      </c>
      <c r="D105" s="5" t="s">
        <v>141</v>
      </c>
      <c r="E105" s="30" t="s">
        <v>142</v>
      </c>
      <c r="F105" s="6">
        <f>F106</f>
        <v>280387666.44</v>
      </c>
      <c r="G105" s="6">
        <f t="shared" ref="G105:L105" si="33">G106+G183</f>
        <v>281189.51</v>
      </c>
      <c r="H105" s="6">
        <f t="shared" si="33"/>
        <v>21826326.970000003</v>
      </c>
      <c r="I105" s="6">
        <f t="shared" si="33"/>
        <v>6362795.9299999997</v>
      </c>
      <c r="J105" s="6">
        <f t="shared" si="33"/>
        <v>6711024.2999999998</v>
      </c>
      <c r="K105" s="6">
        <f t="shared" si="33"/>
        <v>-73750</v>
      </c>
      <c r="L105" s="6">
        <f t="shared" si="33"/>
        <v>10984634.280000001</v>
      </c>
      <c r="M105" s="6">
        <f>M106+M183</f>
        <v>2279282.91</v>
      </c>
      <c r="N105" s="6">
        <f>N106+N183</f>
        <v>23020575.640000001</v>
      </c>
      <c r="O105" s="6">
        <f>O106+O183</f>
        <v>416353.43999999994</v>
      </c>
      <c r="P105" s="15">
        <f t="shared" si="29"/>
        <v>352196099.42000008</v>
      </c>
    </row>
    <row r="106" spans="1:16" s="12" customFormat="1" ht="33.4" customHeight="1">
      <c r="A106" s="3" t="s">
        <v>144</v>
      </c>
      <c r="B106" s="5" t="s">
        <v>10</v>
      </c>
      <c r="C106" s="5" t="s">
        <v>11</v>
      </c>
      <c r="D106" s="5" t="s">
        <v>143</v>
      </c>
      <c r="E106" s="30" t="s">
        <v>144</v>
      </c>
      <c r="F106" s="6">
        <f t="shared" ref="F106:K106" si="34">F107+F113+F139+F172</f>
        <v>280387666.44</v>
      </c>
      <c r="G106" s="6">
        <f t="shared" si="34"/>
        <v>0</v>
      </c>
      <c r="H106" s="6">
        <f t="shared" si="34"/>
        <v>21826326.970000003</v>
      </c>
      <c r="I106" s="6">
        <f t="shared" si="34"/>
        <v>6362795.9299999997</v>
      </c>
      <c r="J106" s="6">
        <f t="shared" si="34"/>
        <v>6711024.2999999998</v>
      </c>
      <c r="K106" s="6">
        <f t="shared" si="34"/>
        <v>-173750</v>
      </c>
      <c r="L106" s="6">
        <f>L107+L113+L139+L172</f>
        <v>10984634.280000001</v>
      </c>
      <c r="M106" s="6">
        <f>M107+M113+M139+M172</f>
        <v>2079282.91</v>
      </c>
      <c r="N106" s="6">
        <f>N107+N113+N139+N172</f>
        <v>23020575.640000001</v>
      </c>
      <c r="O106" s="6">
        <f>O107+O113+O139+O172</f>
        <v>416353.43999999994</v>
      </c>
      <c r="P106" s="15">
        <f t="shared" si="29"/>
        <v>351614909.91000009</v>
      </c>
    </row>
    <row r="107" spans="1:16" s="12" customFormat="1" ht="23.25" hidden="1" customHeight="1">
      <c r="A107" s="7" t="s">
        <v>146</v>
      </c>
      <c r="B107" s="4" t="s">
        <v>10</v>
      </c>
      <c r="C107" s="4" t="s">
        <v>11</v>
      </c>
      <c r="D107" s="4" t="s">
        <v>145</v>
      </c>
      <c r="E107" s="31" t="s">
        <v>146</v>
      </c>
      <c r="F107" s="8">
        <f t="shared" ref="F107:O108" si="35">F108</f>
        <v>110245800</v>
      </c>
      <c r="G107" s="8">
        <f t="shared" si="35"/>
        <v>0</v>
      </c>
      <c r="H107" s="8">
        <f t="shared" si="35"/>
        <v>0</v>
      </c>
      <c r="I107" s="8">
        <f t="shared" si="35"/>
        <v>0</v>
      </c>
      <c r="J107" s="8">
        <f t="shared" si="35"/>
        <v>0</v>
      </c>
      <c r="K107" s="8">
        <f t="shared" si="35"/>
        <v>0</v>
      </c>
      <c r="L107" s="8">
        <f t="shared" si="35"/>
        <v>0</v>
      </c>
      <c r="M107" s="8">
        <f t="shared" si="35"/>
        <v>0</v>
      </c>
      <c r="N107" s="8">
        <f>N108+N110</f>
        <v>5853500</v>
      </c>
      <c r="O107" s="8">
        <f>O108+O110</f>
        <v>0</v>
      </c>
      <c r="P107" s="21">
        <f t="shared" si="29"/>
        <v>116099300</v>
      </c>
    </row>
    <row r="108" spans="1:16" s="12" customFormat="1" ht="23.25" hidden="1" customHeight="1">
      <c r="A108" s="7" t="s">
        <v>148</v>
      </c>
      <c r="B108" s="4" t="s">
        <v>10</v>
      </c>
      <c r="C108" s="4" t="s">
        <v>11</v>
      </c>
      <c r="D108" s="4" t="s">
        <v>147</v>
      </c>
      <c r="E108" s="31" t="s">
        <v>148</v>
      </c>
      <c r="F108" s="8">
        <f t="shared" si="35"/>
        <v>110245800</v>
      </c>
      <c r="G108" s="8">
        <f t="shared" si="35"/>
        <v>0</v>
      </c>
      <c r="H108" s="8">
        <f t="shared" si="35"/>
        <v>0</v>
      </c>
      <c r="I108" s="8">
        <f t="shared" si="35"/>
        <v>0</v>
      </c>
      <c r="J108" s="8">
        <f t="shared" si="35"/>
        <v>0</v>
      </c>
      <c r="K108" s="8">
        <f t="shared" si="35"/>
        <v>0</v>
      </c>
      <c r="L108" s="8">
        <f t="shared" si="35"/>
        <v>0</v>
      </c>
      <c r="M108" s="8">
        <f t="shared" si="35"/>
        <v>0</v>
      </c>
      <c r="N108" s="8">
        <f t="shared" si="35"/>
        <v>0</v>
      </c>
      <c r="O108" s="8">
        <f t="shared" si="35"/>
        <v>0</v>
      </c>
      <c r="P108" s="21">
        <f t="shared" si="29"/>
        <v>110245800</v>
      </c>
    </row>
    <row r="109" spans="1:16" s="12" customFormat="1" ht="33.4" hidden="1" customHeight="1">
      <c r="A109" s="7" t="s">
        <v>150</v>
      </c>
      <c r="B109" s="4" t="s">
        <v>10</v>
      </c>
      <c r="C109" s="4" t="s">
        <v>11</v>
      </c>
      <c r="D109" s="4" t="s">
        <v>149</v>
      </c>
      <c r="E109" s="31" t="s">
        <v>150</v>
      </c>
      <c r="F109" s="8">
        <v>110245800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21">
        <f t="shared" si="29"/>
        <v>110245800</v>
      </c>
    </row>
    <row r="110" spans="1:16" s="12" customFormat="1" ht="15.75" hidden="1">
      <c r="A110" s="7"/>
      <c r="B110" s="4"/>
      <c r="C110" s="4"/>
      <c r="D110" s="4" t="s">
        <v>304</v>
      </c>
      <c r="E110" s="31" t="s">
        <v>305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>N111</f>
        <v>5853500</v>
      </c>
      <c r="O110" s="8">
        <f>O111</f>
        <v>0</v>
      </c>
      <c r="P110" s="21">
        <f t="shared" si="29"/>
        <v>5853500</v>
      </c>
    </row>
    <row r="111" spans="1:16" s="12" customFormat="1" ht="15.75" hidden="1">
      <c r="A111" s="7"/>
      <c r="B111" s="4"/>
      <c r="C111" s="4"/>
      <c r="D111" s="4" t="s">
        <v>306</v>
      </c>
      <c r="E111" s="31" t="s">
        <v>308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>N112</f>
        <v>5853500</v>
      </c>
      <c r="O111" s="8">
        <f>O112</f>
        <v>0</v>
      </c>
      <c r="P111" s="21">
        <f t="shared" si="29"/>
        <v>5853500</v>
      </c>
    </row>
    <row r="112" spans="1:16" s="12" customFormat="1" ht="33.4" hidden="1" customHeight="1">
      <c r="A112" s="7"/>
      <c r="B112" s="4"/>
      <c r="C112" s="4"/>
      <c r="D112" s="4"/>
      <c r="E112" s="31" t="s">
        <v>307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5853500</v>
      </c>
      <c r="O112" s="8">
        <v>0</v>
      </c>
      <c r="P112" s="21">
        <f t="shared" si="29"/>
        <v>5853500</v>
      </c>
    </row>
    <row r="113" spans="1:16" s="12" customFormat="1" ht="33.4" customHeight="1">
      <c r="A113" s="7" t="s">
        <v>152</v>
      </c>
      <c r="B113" s="4" t="s">
        <v>10</v>
      </c>
      <c r="C113" s="4" t="s">
        <v>11</v>
      </c>
      <c r="D113" s="4" t="s">
        <v>151</v>
      </c>
      <c r="E113" s="31" t="s">
        <v>152</v>
      </c>
      <c r="F113" s="8">
        <f>F125</f>
        <v>7632600</v>
      </c>
      <c r="G113" s="8">
        <f>G125</f>
        <v>0</v>
      </c>
      <c r="H113" s="8">
        <f>H125+H114+H119</f>
        <v>19081922.850000001</v>
      </c>
      <c r="I113" s="8">
        <f>I125+I114+I119</f>
        <v>1381256.1399999997</v>
      </c>
      <c r="J113" s="8">
        <f t="shared" ref="J113:O113" si="36">J125+J114+J119+J123+J121</f>
        <v>5834240.9399999995</v>
      </c>
      <c r="K113" s="8">
        <f t="shared" si="36"/>
        <v>3778778</v>
      </c>
      <c r="L113" s="8">
        <f t="shared" si="36"/>
        <v>5113752.91</v>
      </c>
      <c r="M113" s="8">
        <f t="shared" si="36"/>
        <v>0</v>
      </c>
      <c r="N113" s="8">
        <f t="shared" si="36"/>
        <v>801821.59</v>
      </c>
      <c r="O113" s="8">
        <f t="shared" si="36"/>
        <v>-80315.81</v>
      </c>
      <c r="P113" s="21">
        <f t="shared" si="29"/>
        <v>43544056.620000005</v>
      </c>
    </row>
    <row r="114" spans="1:16" s="12" customFormat="1" ht="33.4" hidden="1" customHeight="1">
      <c r="A114" s="7"/>
      <c r="B114" s="4"/>
      <c r="C114" s="4"/>
      <c r="D114" s="4" t="s">
        <v>231</v>
      </c>
      <c r="E114" s="31" t="s">
        <v>233</v>
      </c>
      <c r="F114" s="8">
        <f>F115</f>
        <v>0</v>
      </c>
      <c r="G114" s="8">
        <f t="shared" ref="G114:O114" si="37">G115</f>
        <v>0</v>
      </c>
      <c r="H114" s="8">
        <f t="shared" si="37"/>
        <v>3607900</v>
      </c>
      <c r="I114" s="8">
        <f t="shared" si="37"/>
        <v>7290556.1399999997</v>
      </c>
      <c r="J114" s="8">
        <f t="shared" si="37"/>
        <v>0</v>
      </c>
      <c r="K114" s="8">
        <f t="shared" si="37"/>
        <v>0</v>
      </c>
      <c r="L114" s="8">
        <f t="shared" si="37"/>
        <v>0</v>
      </c>
      <c r="M114" s="8">
        <f t="shared" si="37"/>
        <v>0</v>
      </c>
      <c r="N114" s="8">
        <f t="shared" si="37"/>
        <v>0</v>
      </c>
      <c r="O114" s="8">
        <f t="shared" si="37"/>
        <v>0</v>
      </c>
      <c r="P114" s="21">
        <f t="shared" si="29"/>
        <v>10898456.140000001</v>
      </c>
    </row>
    <row r="115" spans="1:16" s="12" customFormat="1" ht="33.4" hidden="1" customHeight="1">
      <c r="A115" s="7"/>
      <c r="B115" s="4"/>
      <c r="C115" s="4"/>
      <c r="D115" s="4" t="s">
        <v>230</v>
      </c>
      <c r="E115" s="31" t="s">
        <v>232</v>
      </c>
      <c r="F115" s="8">
        <v>0</v>
      </c>
      <c r="G115" s="8">
        <v>0</v>
      </c>
      <c r="H115" s="8">
        <f>H117</f>
        <v>3607900</v>
      </c>
      <c r="I115" s="8">
        <f t="shared" ref="I115:N115" si="38">I117+I118</f>
        <v>7290556.1399999997</v>
      </c>
      <c r="J115" s="8">
        <f t="shared" si="38"/>
        <v>0</v>
      </c>
      <c r="K115" s="8">
        <f t="shared" si="38"/>
        <v>0</v>
      </c>
      <c r="L115" s="8">
        <f t="shared" si="38"/>
        <v>0</v>
      </c>
      <c r="M115" s="8">
        <f t="shared" si="38"/>
        <v>0</v>
      </c>
      <c r="N115" s="8">
        <f t="shared" si="38"/>
        <v>0</v>
      </c>
      <c r="O115" s="8">
        <f>O117+O118</f>
        <v>0</v>
      </c>
      <c r="P115" s="21">
        <f t="shared" si="29"/>
        <v>10898456.140000001</v>
      </c>
    </row>
    <row r="116" spans="1:16" s="12" customFormat="1" ht="15.75" hidden="1">
      <c r="A116" s="7"/>
      <c r="B116" s="4"/>
      <c r="C116" s="4"/>
      <c r="D116" s="4"/>
      <c r="E116" s="31" t="s">
        <v>189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1"/>
    </row>
    <row r="117" spans="1:16" s="12" customFormat="1" ht="33.4" hidden="1" customHeight="1">
      <c r="A117" s="7"/>
      <c r="B117" s="4"/>
      <c r="C117" s="4"/>
      <c r="D117" s="4"/>
      <c r="E117" s="31" t="s">
        <v>234</v>
      </c>
      <c r="F117" s="8">
        <v>0</v>
      </c>
      <c r="G117" s="8">
        <v>0</v>
      </c>
      <c r="H117" s="8">
        <v>3607900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21">
        <f t="shared" si="29"/>
        <v>3607900</v>
      </c>
    </row>
    <row r="118" spans="1:16" s="12" customFormat="1" ht="33.4" hidden="1" customHeight="1">
      <c r="A118" s="7"/>
      <c r="B118" s="4"/>
      <c r="C118" s="4"/>
      <c r="D118" s="4"/>
      <c r="E118" s="31" t="s">
        <v>251</v>
      </c>
      <c r="F118" s="8">
        <v>0</v>
      </c>
      <c r="G118" s="8">
        <v>0</v>
      </c>
      <c r="H118" s="8">
        <v>0</v>
      </c>
      <c r="I118" s="8">
        <v>7290556.1399999997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21">
        <f t="shared" si="29"/>
        <v>7290556.1399999997</v>
      </c>
    </row>
    <row r="119" spans="1:16" s="12" customFormat="1" ht="33.4" hidden="1" customHeight="1">
      <c r="A119" s="7"/>
      <c r="B119" s="4"/>
      <c r="C119" s="4"/>
      <c r="D119" s="4" t="s">
        <v>237</v>
      </c>
      <c r="E119" s="31" t="s">
        <v>238</v>
      </c>
      <c r="F119" s="8">
        <f>F120</f>
        <v>0</v>
      </c>
      <c r="G119" s="8">
        <f t="shared" ref="G119:O119" si="39">G120</f>
        <v>0</v>
      </c>
      <c r="H119" s="8">
        <f t="shared" si="39"/>
        <v>218585</v>
      </c>
      <c r="I119" s="8">
        <f t="shared" si="39"/>
        <v>0</v>
      </c>
      <c r="J119" s="8">
        <f t="shared" si="39"/>
        <v>0</v>
      </c>
      <c r="K119" s="8">
        <f t="shared" si="39"/>
        <v>0</v>
      </c>
      <c r="L119" s="8">
        <f t="shared" si="39"/>
        <v>-35300</v>
      </c>
      <c r="M119" s="8">
        <f t="shared" si="39"/>
        <v>0</v>
      </c>
      <c r="N119" s="8">
        <f t="shared" si="39"/>
        <v>269915</v>
      </c>
      <c r="O119" s="8">
        <f t="shared" si="39"/>
        <v>0</v>
      </c>
      <c r="P119" s="21">
        <f t="shared" si="29"/>
        <v>453200</v>
      </c>
    </row>
    <row r="120" spans="1:16" s="12" customFormat="1" ht="33.4" hidden="1" customHeight="1">
      <c r="A120" s="7"/>
      <c r="B120" s="4"/>
      <c r="C120" s="4"/>
      <c r="D120" s="4" t="s">
        <v>236</v>
      </c>
      <c r="E120" s="31" t="s">
        <v>239</v>
      </c>
      <c r="F120" s="8">
        <v>0</v>
      </c>
      <c r="G120" s="8">
        <v>0</v>
      </c>
      <c r="H120" s="8">
        <v>218585</v>
      </c>
      <c r="I120" s="8">
        <v>0</v>
      </c>
      <c r="J120" s="8">
        <v>0</v>
      </c>
      <c r="K120" s="8">
        <v>0</v>
      </c>
      <c r="L120" s="8">
        <v>-35300</v>
      </c>
      <c r="M120" s="8">
        <v>0</v>
      </c>
      <c r="N120" s="8">
        <v>269915</v>
      </c>
      <c r="O120" s="8">
        <v>0</v>
      </c>
      <c r="P120" s="21">
        <f t="shared" si="29"/>
        <v>453200</v>
      </c>
    </row>
    <row r="121" spans="1:16" s="12" customFormat="1" ht="21" hidden="1" customHeight="1">
      <c r="A121" s="7"/>
      <c r="B121" s="4"/>
      <c r="C121" s="4"/>
      <c r="D121" s="4" t="s">
        <v>261</v>
      </c>
      <c r="E121" s="31" t="s">
        <v>263</v>
      </c>
      <c r="F121" s="8">
        <f>F122</f>
        <v>0</v>
      </c>
      <c r="G121" s="8">
        <f t="shared" ref="G121:O121" si="40">G122</f>
        <v>0</v>
      </c>
      <c r="H121" s="8">
        <f t="shared" si="40"/>
        <v>0</v>
      </c>
      <c r="I121" s="8">
        <f t="shared" si="40"/>
        <v>0</v>
      </c>
      <c r="J121" s="8">
        <f t="shared" si="40"/>
        <v>200000</v>
      </c>
      <c r="K121" s="8">
        <f t="shared" si="40"/>
        <v>0</v>
      </c>
      <c r="L121" s="8">
        <f t="shared" si="40"/>
        <v>0</v>
      </c>
      <c r="M121" s="8">
        <f t="shared" si="40"/>
        <v>0</v>
      </c>
      <c r="N121" s="8">
        <f t="shared" si="40"/>
        <v>0</v>
      </c>
      <c r="O121" s="8">
        <f t="shared" si="40"/>
        <v>0</v>
      </c>
      <c r="P121" s="21">
        <f t="shared" si="29"/>
        <v>200000</v>
      </c>
    </row>
    <row r="122" spans="1:16" s="12" customFormat="1" ht="21" hidden="1" customHeight="1">
      <c r="A122" s="7"/>
      <c r="B122" s="4"/>
      <c r="C122" s="4"/>
      <c r="D122" s="4" t="s">
        <v>260</v>
      </c>
      <c r="E122" s="31" t="s">
        <v>262</v>
      </c>
      <c r="F122" s="8">
        <v>0</v>
      </c>
      <c r="G122" s="8">
        <v>0</v>
      </c>
      <c r="H122" s="8">
        <v>0</v>
      </c>
      <c r="I122" s="8">
        <v>0</v>
      </c>
      <c r="J122" s="8">
        <v>200000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21">
        <f t="shared" si="29"/>
        <v>200000</v>
      </c>
    </row>
    <row r="123" spans="1:16" s="12" customFormat="1" ht="33.4" hidden="1" customHeight="1">
      <c r="A123" s="7"/>
      <c r="B123" s="4"/>
      <c r="C123" s="4"/>
      <c r="D123" s="4" t="s">
        <v>257</v>
      </c>
      <c r="E123" s="31" t="s">
        <v>258</v>
      </c>
      <c r="F123" s="8">
        <f>F124</f>
        <v>0</v>
      </c>
      <c r="G123" s="8">
        <f t="shared" ref="G123:O123" si="41">G124</f>
        <v>0</v>
      </c>
      <c r="H123" s="8">
        <f t="shared" si="41"/>
        <v>0</v>
      </c>
      <c r="I123" s="8">
        <f t="shared" si="41"/>
        <v>0</v>
      </c>
      <c r="J123" s="8">
        <f t="shared" si="41"/>
        <v>5633270.8399999999</v>
      </c>
      <c r="K123" s="8">
        <f t="shared" si="41"/>
        <v>0</v>
      </c>
      <c r="L123" s="8">
        <f t="shared" si="41"/>
        <v>0</v>
      </c>
      <c r="M123" s="8">
        <f t="shared" si="41"/>
        <v>0</v>
      </c>
      <c r="N123" s="8">
        <f t="shared" si="41"/>
        <v>0</v>
      </c>
      <c r="O123" s="8">
        <f t="shared" si="41"/>
        <v>0</v>
      </c>
      <c r="P123" s="21">
        <f t="shared" si="29"/>
        <v>5633270.8399999999</v>
      </c>
    </row>
    <row r="124" spans="1:16" s="12" customFormat="1" ht="33.4" hidden="1" customHeight="1">
      <c r="A124" s="7"/>
      <c r="B124" s="4"/>
      <c r="C124" s="4"/>
      <c r="D124" s="4" t="s">
        <v>256</v>
      </c>
      <c r="E124" s="31" t="s">
        <v>259</v>
      </c>
      <c r="F124" s="8">
        <v>0</v>
      </c>
      <c r="G124" s="8">
        <v>0</v>
      </c>
      <c r="H124" s="8">
        <v>0</v>
      </c>
      <c r="I124" s="8">
        <v>0</v>
      </c>
      <c r="J124" s="8">
        <v>5633270.8399999999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21">
        <f t="shared" si="29"/>
        <v>5633270.8399999999</v>
      </c>
    </row>
    <row r="125" spans="1:16" s="12" customFormat="1" ht="21" customHeight="1">
      <c r="A125" s="7" t="s">
        <v>154</v>
      </c>
      <c r="B125" s="4" t="s">
        <v>10</v>
      </c>
      <c r="C125" s="4" t="s">
        <v>11</v>
      </c>
      <c r="D125" s="4" t="s">
        <v>153</v>
      </c>
      <c r="E125" s="31" t="s">
        <v>154</v>
      </c>
      <c r="F125" s="8">
        <f>F126</f>
        <v>7632600</v>
      </c>
      <c r="G125" s="8">
        <f>G126</f>
        <v>0</v>
      </c>
      <c r="H125" s="8">
        <f t="shared" ref="H125:O125" si="42">H126</f>
        <v>15255437.85</v>
      </c>
      <c r="I125" s="8">
        <f t="shared" si="42"/>
        <v>-5909300</v>
      </c>
      <c r="J125" s="8">
        <f t="shared" si="42"/>
        <v>970.1</v>
      </c>
      <c r="K125" s="8">
        <f t="shared" si="42"/>
        <v>3778778</v>
      </c>
      <c r="L125" s="8">
        <f t="shared" si="42"/>
        <v>5149052.91</v>
      </c>
      <c r="M125" s="8">
        <f t="shared" si="42"/>
        <v>0</v>
      </c>
      <c r="N125" s="8">
        <f t="shared" si="42"/>
        <v>531906.59</v>
      </c>
      <c r="O125" s="8">
        <f t="shared" si="42"/>
        <v>-80315.81</v>
      </c>
      <c r="P125" s="21">
        <f t="shared" si="29"/>
        <v>26359129.640000004</v>
      </c>
    </row>
    <row r="126" spans="1:16" s="12" customFormat="1" ht="22.5" customHeight="1">
      <c r="A126" s="7" t="s">
        <v>156</v>
      </c>
      <c r="B126" s="4" t="s">
        <v>10</v>
      </c>
      <c r="C126" s="4" t="s">
        <v>11</v>
      </c>
      <c r="D126" s="4" t="s">
        <v>155</v>
      </c>
      <c r="E126" s="31" t="s">
        <v>156</v>
      </c>
      <c r="F126" s="8">
        <f>F128+F129</f>
        <v>7632600</v>
      </c>
      <c r="G126" s="8">
        <f>G128+G129</f>
        <v>0</v>
      </c>
      <c r="H126" s="8">
        <f>H128+H129+H130+H131+H132</f>
        <v>15255437.85</v>
      </c>
      <c r="I126" s="8">
        <f>I128+I129+I130+I131+I132+I133+I134+I135</f>
        <v>-5909300</v>
      </c>
      <c r="J126" s="8">
        <f>J128+J129+J130+J131+J132+J133+J134+J135</f>
        <v>970.1</v>
      </c>
      <c r="K126" s="8">
        <f>K128+K129+K130+K131+K132+K133+K134+K135</f>
        <v>3778778</v>
      </c>
      <c r="L126" s="8">
        <f>L128+L129+L130+L131+L132+L133+L134+L135+L136+L137</f>
        <v>5149052.91</v>
      </c>
      <c r="M126" s="8">
        <f>M128+M129+M130+M131+M132+M133+M134+M135+M136+M137</f>
        <v>0</v>
      </c>
      <c r="N126" s="8">
        <f>N128+N129+N130+N131+N132+N133+N134+N135+N136+N137+N138</f>
        <v>531906.59</v>
      </c>
      <c r="O126" s="8">
        <f>O128+O129+O130+O131+O132+O133+O134+O135+O136+O137+O138</f>
        <v>-80315.81</v>
      </c>
      <c r="P126" s="21">
        <f t="shared" si="29"/>
        <v>26359129.640000004</v>
      </c>
    </row>
    <row r="127" spans="1:16" s="12" customFormat="1" ht="15.75">
      <c r="A127" s="7"/>
      <c r="B127" s="4"/>
      <c r="C127" s="4"/>
      <c r="D127" s="4"/>
      <c r="E127" s="31" t="s">
        <v>189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5"/>
    </row>
    <row r="128" spans="1:16" s="12" customFormat="1" ht="20.25" hidden="1" customHeight="1">
      <c r="A128" s="7"/>
      <c r="B128" s="4"/>
      <c r="C128" s="4"/>
      <c r="D128" s="4"/>
      <c r="E128" s="31" t="s">
        <v>190</v>
      </c>
      <c r="F128" s="8">
        <v>94500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21">
        <f t="shared" si="29"/>
        <v>94500</v>
      </c>
    </row>
    <row r="129" spans="1:16" s="12" customFormat="1" ht="47.25" hidden="1">
      <c r="A129" s="7"/>
      <c r="B129" s="4"/>
      <c r="C129" s="4"/>
      <c r="D129" s="4"/>
      <c r="E129" s="31" t="s">
        <v>191</v>
      </c>
      <c r="F129" s="8">
        <v>7538100</v>
      </c>
      <c r="G129" s="8">
        <v>0</v>
      </c>
      <c r="H129" s="8">
        <v>0</v>
      </c>
      <c r="I129" s="8">
        <v>-7500300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21">
        <f t="shared" si="29"/>
        <v>37800</v>
      </c>
    </row>
    <row r="130" spans="1:16" s="12" customFormat="1" ht="15.75">
      <c r="A130" s="7"/>
      <c r="B130" s="4"/>
      <c r="C130" s="4"/>
      <c r="D130" s="4"/>
      <c r="E130" s="31" t="s">
        <v>229</v>
      </c>
      <c r="F130" s="8">
        <v>0</v>
      </c>
      <c r="G130" s="8">
        <v>0</v>
      </c>
      <c r="H130" s="8">
        <v>2533238.85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-80315.81</v>
      </c>
      <c r="P130" s="21">
        <f t="shared" si="29"/>
        <v>2452923.04</v>
      </c>
    </row>
    <row r="131" spans="1:16" s="12" customFormat="1" ht="31.5" hidden="1">
      <c r="A131" s="7"/>
      <c r="B131" s="4"/>
      <c r="C131" s="4"/>
      <c r="D131" s="4"/>
      <c r="E131" s="31" t="s">
        <v>235</v>
      </c>
      <c r="F131" s="8">
        <v>0</v>
      </c>
      <c r="G131" s="8">
        <v>0</v>
      </c>
      <c r="H131" s="8">
        <v>12400300</v>
      </c>
      <c r="I131" s="8">
        <v>0</v>
      </c>
      <c r="J131" s="8">
        <v>970.1</v>
      </c>
      <c r="K131" s="8">
        <v>3778778</v>
      </c>
      <c r="L131" s="8">
        <v>-970.1</v>
      </c>
      <c r="M131" s="8">
        <v>0</v>
      </c>
      <c r="N131" s="8">
        <v>0</v>
      </c>
      <c r="O131" s="8">
        <v>0</v>
      </c>
      <c r="P131" s="21">
        <f t="shared" si="29"/>
        <v>16179078</v>
      </c>
    </row>
    <row r="132" spans="1:16" s="12" customFormat="1" ht="94.5" hidden="1">
      <c r="A132" s="7"/>
      <c r="B132" s="4"/>
      <c r="C132" s="4"/>
      <c r="D132" s="4"/>
      <c r="E132" s="31" t="s">
        <v>240</v>
      </c>
      <c r="F132" s="8">
        <v>0</v>
      </c>
      <c r="G132" s="8">
        <v>0</v>
      </c>
      <c r="H132" s="8">
        <v>321899</v>
      </c>
      <c r="I132" s="8">
        <v>0</v>
      </c>
      <c r="J132" s="8">
        <v>0</v>
      </c>
      <c r="K132" s="8">
        <v>0</v>
      </c>
      <c r="L132" s="8">
        <v>-51984</v>
      </c>
      <c r="M132" s="8">
        <v>0</v>
      </c>
      <c r="N132" s="8">
        <v>-269915</v>
      </c>
      <c r="O132" s="8">
        <v>0</v>
      </c>
      <c r="P132" s="21">
        <f t="shared" si="29"/>
        <v>0</v>
      </c>
    </row>
    <row r="133" spans="1:16" s="12" customFormat="1" ht="31.5" hidden="1">
      <c r="A133" s="7"/>
      <c r="B133" s="4"/>
      <c r="C133" s="4"/>
      <c r="D133" s="4"/>
      <c r="E133" s="31" t="s">
        <v>248</v>
      </c>
      <c r="F133" s="8"/>
      <c r="G133" s="8"/>
      <c r="H133" s="8"/>
      <c r="I133" s="8">
        <v>447329.46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21">
        <f t="shared" si="29"/>
        <v>447329.46</v>
      </c>
    </row>
    <row r="134" spans="1:16" s="12" customFormat="1" ht="15.75" hidden="1">
      <c r="A134" s="7"/>
      <c r="B134" s="4"/>
      <c r="C134" s="4"/>
      <c r="D134" s="4"/>
      <c r="E134" s="31" t="s">
        <v>249</v>
      </c>
      <c r="F134" s="8"/>
      <c r="G134" s="8"/>
      <c r="H134" s="8"/>
      <c r="I134" s="8">
        <v>331305.99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21">
        <f t="shared" si="29"/>
        <v>331305.99</v>
      </c>
    </row>
    <row r="135" spans="1:16" s="12" customFormat="1" ht="31.5" hidden="1">
      <c r="A135" s="7"/>
      <c r="B135" s="4"/>
      <c r="C135" s="4"/>
      <c r="D135" s="4"/>
      <c r="E135" s="31" t="s">
        <v>250</v>
      </c>
      <c r="F135" s="8"/>
      <c r="G135" s="8"/>
      <c r="H135" s="8"/>
      <c r="I135" s="8">
        <v>812364.55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21">
        <f t="shared" si="29"/>
        <v>812364.55</v>
      </c>
    </row>
    <row r="136" spans="1:16" s="12" customFormat="1" ht="15.75" hidden="1">
      <c r="A136" s="7"/>
      <c r="B136" s="4"/>
      <c r="C136" s="4"/>
      <c r="D136" s="4"/>
      <c r="E136" s="31" t="s">
        <v>296</v>
      </c>
      <c r="F136" s="8"/>
      <c r="G136" s="8"/>
      <c r="H136" s="8"/>
      <c r="I136" s="8"/>
      <c r="J136" s="8"/>
      <c r="K136" s="8"/>
      <c r="L136" s="8">
        <v>1500000</v>
      </c>
      <c r="M136" s="8">
        <v>0</v>
      </c>
      <c r="N136" s="8">
        <v>0</v>
      </c>
      <c r="O136" s="8">
        <v>0</v>
      </c>
      <c r="P136" s="21">
        <f t="shared" si="29"/>
        <v>1500000</v>
      </c>
    </row>
    <row r="137" spans="1:16" s="12" customFormat="1" ht="33.75" hidden="1" customHeight="1">
      <c r="A137" s="7"/>
      <c r="B137" s="4"/>
      <c r="C137" s="4"/>
      <c r="D137" s="4"/>
      <c r="E137" s="31" t="s">
        <v>297</v>
      </c>
      <c r="F137" s="8"/>
      <c r="G137" s="8"/>
      <c r="H137" s="8"/>
      <c r="I137" s="8"/>
      <c r="J137" s="8"/>
      <c r="K137" s="8"/>
      <c r="L137" s="8">
        <v>3702007.01</v>
      </c>
      <c r="M137" s="8">
        <v>0</v>
      </c>
      <c r="N137" s="8">
        <v>756821.59</v>
      </c>
      <c r="O137" s="8">
        <v>0</v>
      </c>
      <c r="P137" s="21">
        <f t="shared" si="29"/>
        <v>4458828.5999999996</v>
      </c>
    </row>
    <row r="138" spans="1:16" s="12" customFormat="1" ht="15.75" hidden="1">
      <c r="A138" s="7"/>
      <c r="B138" s="4"/>
      <c r="C138" s="4"/>
      <c r="D138" s="4"/>
      <c r="E138" s="31" t="s">
        <v>303</v>
      </c>
      <c r="F138" s="8"/>
      <c r="G138" s="8"/>
      <c r="H138" s="8"/>
      <c r="I138" s="8"/>
      <c r="J138" s="8"/>
      <c r="K138" s="8"/>
      <c r="L138" s="8"/>
      <c r="M138" s="8"/>
      <c r="N138" s="8">
        <v>45000</v>
      </c>
      <c r="O138" s="8">
        <v>0</v>
      </c>
      <c r="P138" s="21">
        <f t="shared" si="29"/>
        <v>45000</v>
      </c>
    </row>
    <row r="139" spans="1:16" s="12" customFormat="1" ht="18.75" customHeight="1">
      <c r="A139" s="7" t="s">
        <v>158</v>
      </c>
      <c r="B139" s="4" t="s">
        <v>10</v>
      </c>
      <c r="C139" s="4" t="s">
        <v>11</v>
      </c>
      <c r="D139" s="4" t="s">
        <v>157</v>
      </c>
      <c r="E139" s="31" t="s">
        <v>158</v>
      </c>
      <c r="F139" s="8">
        <f>F140+F159+F167+F165+F161</f>
        <v>152045200</v>
      </c>
      <c r="G139" s="8">
        <f>G140+G159+G167+G165+G161</f>
        <v>0</v>
      </c>
      <c r="H139" s="8">
        <f>H140+H159+H167+H165+H161</f>
        <v>56.120000000000005</v>
      </c>
      <c r="I139" s="8">
        <f>I140+I159+I167+I165+I161</f>
        <v>0</v>
      </c>
      <c r="J139" s="8">
        <f t="shared" ref="J139:O139" si="43">J140+J159+J167+J165+J161+J163</f>
        <v>0</v>
      </c>
      <c r="K139" s="8">
        <f t="shared" si="43"/>
        <v>0</v>
      </c>
      <c r="L139" s="8">
        <f t="shared" si="43"/>
        <v>166072</v>
      </c>
      <c r="M139" s="8">
        <f t="shared" si="43"/>
        <v>0</v>
      </c>
      <c r="N139" s="8">
        <f t="shared" si="43"/>
        <v>11336610</v>
      </c>
      <c r="O139" s="8">
        <f t="shared" si="43"/>
        <v>2841868</v>
      </c>
      <c r="P139" s="21">
        <f t="shared" si="29"/>
        <v>166389806.12</v>
      </c>
    </row>
    <row r="140" spans="1:16" s="12" customFormat="1" ht="33.4" customHeight="1">
      <c r="A140" s="7" t="s">
        <v>160</v>
      </c>
      <c r="B140" s="4" t="s">
        <v>10</v>
      </c>
      <c r="C140" s="4" t="s">
        <v>11</v>
      </c>
      <c r="D140" s="4" t="s">
        <v>159</v>
      </c>
      <c r="E140" s="31" t="s">
        <v>160</v>
      </c>
      <c r="F140" s="8">
        <f t="shared" ref="F140:O140" si="44">F141</f>
        <v>137933300</v>
      </c>
      <c r="G140" s="8">
        <f t="shared" si="44"/>
        <v>0</v>
      </c>
      <c r="H140" s="8">
        <f t="shared" si="44"/>
        <v>53</v>
      </c>
      <c r="I140" s="8">
        <f t="shared" si="44"/>
        <v>0</v>
      </c>
      <c r="J140" s="8">
        <f t="shared" si="44"/>
        <v>-8545</v>
      </c>
      <c r="K140" s="8">
        <f t="shared" si="44"/>
        <v>-808</v>
      </c>
      <c r="L140" s="8">
        <f t="shared" si="44"/>
        <v>12400</v>
      </c>
      <c r="M140" s="8">
        <f t="shared" si="44"/>
        <v>0</v>
      </c>
      <c r="N140" s="8">
        <f t="shared" si="44"/>
        <v>11301750</v>
      </c>
      <c r="O140" s="8">
        <f t="shared" si="44"/>
        <v>2841868</v>
      </c>
      <c r="P140" s="21">
        <f t="shared" si="29"/>
        <v>152080018</v>
      </c>
    </row>
    <row r="141" spans="1:16" s="12" customFormat="1" ht="33.4" customHeight="1">
      <c r="A141" s="7" t="s">
        <v>162</v>
      </c>
      <c r="B141" s="4" t="s">
        <v>10</v>
      </c>
      <c r="C141" s="4" t="s">
        <v>11</v>
      </c>
      <c r="D141" s="4" t="s">
        <v>161</v>
      </c>
      <c r="E141" s="31" t="s">
        <v>162</v>
      </c>
      <c r="F141" s="8">
        <f t="shared" ref="F141:K141" si="45">F143+F144+F145+F146+F147+F148+F149+F151+F152+F153+F154+F155+F156+F157+F150</f>
        <v>137933300</v>
      </c>
      <c r="G141" s="8">
        <f t="shared" si="45"/>
        <v>0</v>
      </c>
      <c r="H141" s="8">
        <f t="shared" si="45"/>
        <v>53</v>
      </c>
      <c r="I141" s="8">
        <f t="shared" si="45"/>
        <v>0</v>
      </c>
      <c r="J141" s="8">
        <f t="shared" si="45"/>
        <v>-8545</v>
      </c>
      <c r="K141" s="8">
        <f t="shared" si="45"/>
        <v>-808</v>
      </c>
      <c r="L141" s="8">
        <f>L143+L144+L145+L146+L147+L148+L149+L151+L152+L153+L154+L155+L156+L157+L150+L158</f>
        <v>12400</v>
      </c>
      <c r="M141" s="8">
        <f>M143+M144+M145+M146+M147+M148+M149+M151+M152+M153+M154+M155+M156+M157+M150+M158</f>
        <v>0</v>
      </c>
      <c r="N141" s="8">
        <f>N143+N144+N145+N146+N147+N148+N149+N151+N152+N153+N154+N155+N156+N157+N150+N158</f>
        <v>11301750</v>
      </c>
      <c r="O141" s="8">
        <f>O143+O144+O145+O146+O147+O148+O149+O151+O152+O153+O154+O155+O156+O157+O150+O158</f>
        <v>2841868</v>
      </c>
      <c r="P141" s="21">
        <f t="shared" si="29"/>
        <v>152080018</v>
      </c>
    </row>
    <row r="142" spans="1:16" s="12" customFormat="1" ht="15.75">
      <c r="A142" s="7"/>
      <c r="B142" s="4"/>
      <c r="C142" s="4"/>
      <c r="D142" s="4"/>
      <c r="E142" s="31" t="s">
        <v>189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5"/>
    </row>
    <row r="143" spans="1:16" s="12" customFormat="1" ht="33.4" customHeight="1">
      <c r="A143" s="7"/>
      <c r="B143" s="4"/>
      <c r="C143" s="4"/>
      <c r="D143" s="4"/>
      <c r="E143" s="31" t="s">
        <v>174</v>
      </c>
      <c r="F143" s="8">
        <v>126078900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10852550</v>
      </c>
      <c r="O143" s="8">
        <v>2841868</v>
      </c>
      <c r="P143" s="21">
        <f t="shared" si="29"/>
        <v>139773318</v>
      </c>
    </row>
    <row r="144" spans="1:16" s="12" customFormat="1" ht="33.4" hidden="1" customHeight="1">
      <c r="A144" s="7"/>
      <c r="B144" s="4"/>
      <c r="C144" s="4"/>
      <c r="D144" s="4"/>
      <c r="E144" s="31" t="s">
        <v>175</v>
      </c>
      <c r="F144" s="8">
        <v>756800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21">
        <f t="shared" si="29"/>
        <v>756800</v>
      </c>
    </row>
    <row r="145" spans="1:16" s="12" customFormat="1" ht="61.5" hidden="1" customHeight="1">
      <c r="A145" s="7"/>
      <c r="B145" s="4"/>
      <c r="C145" s="4"/>
      <c r="D145" s="4"/>
      <c r="E145" s="31" t="s">
        <v>176</v>
      </c>
      <c r="F145" s="8">
        <v>52200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21">
        <f t="shared" si="29"/>
        <v>52200</v>
      </c>
    </row>
    <row r="146" spans="1:16" s="12" customFormat="1" ht="15.75" hidden="1">
      <c r="A146" s="7"/>
      <c r="B146" s="4"/>
      <c r="C146" s="4"/>
      <c r="D146" s="4"/>
      <c r="E146" s="31" t="s">
        <v>177</v>
      </c>
      <c r="F146" s="8">
        <v>2063500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21">
        <f t="shared" si="29"/>
        <v>2063500</v>
      </c>
    </row>
    <row r="147" spans="1:16" s="12" customFormat="1" ht="75.75" hidden="1" customHeight="1">
      <c r="A147" s="7"/>
      <c r="B147" s="4"/>
      <c r="C147" s="4"/>
      <c r="D147" s="4"/>
      <c r="E147" s="31" t="s">
        <v>178</v>
      </c>
      <c r="F147" s="8">
        <v>4549500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448800</v>
      </c>
      <c r="O147" s="8">
        <v>0</v>
      </c>
      <c r="P147" s="21">
        <f t="shared" si="29"/>
        <v>4998300</v>
      </c>
    </row>
    <row r="148" spans="1:16" s="12" customFormat="1" ht="78.75" hidden="1">
      <c r="A148" s="7"/>
      <c r="B148" s="4"/>
      <c r="C148" s="4"/>
      <c r="D148" s="4"/>
      <c r="E148" s="31" t="s">
        <v>179</v>
      </c>
      <c r="F148" s="8">
        <v>225900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21">
        <f t="shared" si="29"/>
        <v>225900</v>
      </c>
    </row>
    <row r="149" spans="1:16" s="12" customFormat="1" ht="47.25" hidden="1">
      <c r="A149" s="7"/>
      <c r="B149" s="4"/>
      <c r="C149" s="4"/>
      <c r="D149" s="4"/>
      <c r="E149" s="31" t="s">
        <v>180</v>
      </c>
      <c r="F149" s="8">
        <v>600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21">
        <f t="shared" ref="P149:P186" si="46">F149+G149+H149+I149+J149+K149+L149+M149+N149+O149</f>
        <v>600</v>
      </c>
    </row>
    <row r="150" spans="1:16" s="12" customFormat="1" ht="45.75" hidden="1" customHeight="1">
      <c r="A150" s="7"/>
      <c r="B150" s="4"/>
      <c r="C150" s="4"/>
      <c r="D150" s="4"/>
      <c r="E150" s="31" t="s">
        <v>181</v>
      </c>
      <c r="F150" s="8">
        <v>183500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21">
        <f t="shared" si="46"/>
        <v>183500</v>
      </c>
    </row>
    <row r="151" spans="1:16" s="12" customFormat="1" ht="18.75" hidden="1" customHeight="1">
      <c r="A151" s="7"/>
      <c r="B151" s="4"/>
      <c r="C151" s="4"/>
      <c r="D151" s="4"/>
      <c r="E151" s="31" t="s">
        <v>182</v>
      </c>
      <c r="F151" s="8">
        <v>2100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21">
        <f t="shared" si="46"/>
        <v>2100</v>
      </c>
    </row>
    <row r="152" spans="1:16" s="12" customFormat="1" ht="33.4" hidden="1" customHeight="1">
      <c r="A152" s="7"/>
      <c r="B152" s="4"/>
      <c r="C152" s="4"/>
      <c r="D152" s="4"/>
      <c r="E152" s="31" t="s">
        <v>183</v>
      </c>
      <c r="F152" s="8">
        <v>43800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21">
        <f t="shared" si="46"/>
        <v>43800</v>
      </c>
    </row>
    <row r="153" spans="1:16" s="12" customFormat="1" ht="47.25" hidden="1">
      <c r="A153" s="7"/>
      <c r="B153" s="4"/>
      <c r="C153" s="4"/>
      <c r="D153" s="4"/>
      <c r="E153" s="31" t="s">
        <v>184</v>
      </c>
      <c r="F153" s="8">
        <v>800</v>
      </c>
      <c r="G153" s="8">
        <v>0</v>
      </c>
      <c r="H153" s="8">
        <v>8</v>
      </c>
      <c r="I153" s="8">
        <v>0</v>
      </c>
      <c r="J153" s="8">
        <v>0</v>
      </c>
      <c r="K153" s="8">
        <v>-808</v>
      </c>
      <c r="L153" s="8">
        <v>0</v>
      </c>
      <c r="M153" s="8">
        <v>0</v>
      </c>
      <c r="N153" s="8">
        <v>0</v>
      </c>
      <c r="O153" s="8">
        <v>0</v>
      </c>
      <c r="P153" s="21">
        <f t="shared" si="46"/>
        <v>0</v>
      </c>
    </row>
    <row r="154" spans="1:16" s="12" customFormat="1" ht="47.25" hidden="1">
      <c r="A154" s="7"/>
      <c r="B154" s="4"/>
      <c r="C154" s="4"/>
      <c r="D154" s="4"/>
      <c r="E154" s="31" t="s">
        <v>185</v>
      </c>
      <c r="F154" s="8">
        <v>8500</v>
      </c>
      <c r="G154" s="8">
        <v>0</v>
      </c>
      <c r="H154" s="8">
        <v>45</v>
      </c>
      <c r="I154" s="8">
        <v>0</v>
      </c>
      <c r="J154" s="8">
        <v>-8545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21">
        <f t="shared" si="46"/>
        <v>0</v>
      </c>
    </row>
    <row r="155" spans="1:16" s="12" customFormat="1" ht="31.5" hidden="1">
      <c r="A155" s="7"/>
      <c r="B155" s="4"/>
      <c r="C155" s="4"/>
      <c r="D155" s="4"/>
      <c r="E155" s="31" t="s">
        <v>186</v>
      </c>
      <c r="F155" s="8">
        <v>502600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21">
        <f t="shared" si="46"/>
        <v>502600</v>
      </c>
    </row>
    <row r="156" spans="1:16" s="12" customFormat="1" ht="47.25" hidden="1">
      <c r="A156" s="7"/>
      <c r="B156" s="4"/>
      <c r="C156" s="4"/>
      <c r="D156" s="4"/>
      <c r="E156" s="31" t="s">
        <v>207</v>
      </c>
      <c r="F156" s="8">
        <v>9400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21">
        <f t="shared" si="46"/>
        <v>9400</v>
      </c>
    </row>
    <row r="157" spans="1:16" s="12" customFormat="1" ht="31.5" hidden="1">
      <c r="A157" s="7"/>
      <c r="B157" s="4"/>
      <c r="C157" s="4"/>
      <c r="D157" s="4"/>
      <c r="E157" s="31" t="s">
        <v>187</v>
      </c>
      <c r="F157" s="8">
        <v>3455200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21">
        <f t="shared" si="46"/>
        <v>3455200</v>
      </c>
    </row>
    <row r="158" spans="1:16" s="12" customFormat="1" ht="47.25" hidden="1">
      <c r="A158" s="7"/>
      <c r="B158" s="4"/>
      <c r="C158" s="4"/>
      <c r="D158" s="4"/>
      <c r="E158" s="31" t="s">
        <v>298</v>
      </c>
      <c r="F158" s="8"/>
      <c r="G158" s="8"/>
      <c r="H158" s="8"/>
      <c r="I158" s="8"/>
      <c r="J158" s="8"/>
      <c r="K158" s="8"/>
      <c r="L158" s="8">
        <v>12400</v>
      </c>
      <c r="M158" s="8">
        <v>0</v>
      </c>
      <c r="N158" s="8">
        <v>400</v>
      </c>
      <c r="O158" s="8">
        <v>0</v>
      </c>
      <c r="P158" s="21">
        <f t="shared" si="46"/>
        <v>12800</v>
      </c>
    </row>
    <row r="159" spans="1:16" s="12" customFormat="1" ht="54.75" hidden="1" customHeight="1">
      <c r="A159" s="7" t="s">
        <v>164</v>
      </c>
      <c r="B159" s="4" t="s">
        <v>10</v>
      </c>
      <c r="C159" s="4" t="s">
        <v>11</v>
      </c>
      <c r="D159" s="4" t="s">
        <v>163</v>
      </c>
      <c r="E159" s="31" t="s">
        <v>164</v>
      </c>
      <c r="F159" s="8">
        <f t="shared" ref="F159:O159" si="47">F160</f>
        <v>11693200</v>
      </c>
      <c r="G159" s="8">
        <f t="shared" si="47"/>
        <v>0</v>
      </c>
      <c r="H159" s="8">
        <f t="shared" si="47"/>
        <v>-15.64</v>
      </c>
      <c r="I159" s="8">
        <f t="shared" si="47"/>
        <v>0</v>
      </c>
      <c r="J159" s="8">
        <f t="shared" si="47"/>
        <v>0</v>
      </c>
      <c r="K159" s="8">
        <f t="shared" si="47"/>
        <v>0</v>
      </c>
      <c r="L159" s="8">
        <f t="shared" si="47"/>
        <v>0</v>
      </c>
      <c r="M159" s="8">
        <f t="shared" si="47"/>
        <v>0</v>
      </c>
      <c r="N159" s="8">
        <f t="shared" si="47"/>
        <v>0</v>
      </c>
      <c r="O159" s="8">
        <f t="shared" si="47"/>
        <v>0</v>
      </c>
      <c r="P159" s="21">
        <f t="shared" si="46"/>
        <v>11693184.359999999</v>
      </c>
    </row>
    <row r="160" spans="1:16" s="12" customFormat="1" ht="55.5" hidden="1" customHeight="1">
      <c r="A160" s="7" t="s">
        <v>166</v>
      </c>
      <c r="B160" s="4" t="s">
        <v>10</v>
      </c>
      <c r="C160" s="4" t="s">
        <v>11</v>
      </c>
      <c r="D160" s="4" t="s">
        <v>165</v>
      </c>
      <c r="E160" s="31" t="s">
        <v>166</v>
      </c>
      <c r="F160" s="8">
        <v>11693200</v>
      </c>
      <c r="G160" s="8">
        <v>0</v>
      </c>
      <c r="H160" s="8">
        <v>-15.64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21">
        <f t="shared" si="46"/>
        <v>11693184.359999999</v>
      </c>
    </row>
    <row r="161" spans="1:16" s="12" customFormat="1" ht="55.5" hidden="1" customHeight="1">
      <c r="A161" s="7"/>
      <c r="B161" s="4"/>
      <c r="C161" s="4"/>
      <c r="D161" s="17" t="s">
        <v>199</v>
      </c>
      <c r="E161" s="31" t="s">
        <v>200</v>
      </c>
      <c r="F161" s="8">
        <f t="shared" ref="F161:O161" si="48">F162</f>
        <v>900</v>
      </c>
      <c r="G161" s="8">
        <f t="shared" si="48"/>
        <v>0</v>
      </c>
      <c r="H161" s="8">
        <f t="shared" si="48"/>
        <v>0</v>
      </c>
      <c r="I161" s="8">
        <f t="shared" si="48"/>
        <v>0</v>
      </c>
      <c r="J161" s="8">
        <f t="shared" si="48"/>
        <v>0</v>
      </c>
      <c r="K161" s="8">
        <f t="shared" si="48"/>
        <v>0</v>
      </c>
      <c r="L161" s="8">
        <f t="shared" si="48"/>
        <v>0</v>
      </c>
      <c r="M161" s="8">
        <f t="shared" si="48"/>
        <v>0</v>
      </c>
      <c r="N161" s="8">
        <f t="shared" si="48"/>
        <v>0</v>
      </c>
      <c r="O161" s="8">
        <f t="shared" si="48"/>
        <v>0</v>
      </c>
      <c r="P161" s="21">
        <f t="shared" si="46"/>
        <v>900</v>
      </c>
    </row>
    <row r="162" spans="1:16" s="12" customFormat="1" ht="55.5" hidden="1" customHeight="1">
      <c r="A162" s="7"/>
      <c r="B162" s="4"/>
      <c r="C162" s="4"/>
      <c r="D162" s="17" t="s">
        <v>197</v>
      </c>
      <c r="E162" s="31" t="s">
        <v>198</v>
      </c>
      <c r="F162" s="8">
        <v>900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21">
        <f t="shared" si="46"/>
        <v>900</v>
      </c>
    </row>
    <row r="163" spans="1:16" s="12" customFormat="1" ht="50.25" hidden="1" customHeight="1">
      <c r="A163" s="7"/>
      <c r="B163" s="4"/>
      <c r="C163" s="4"/>
      <c r="D163" s="17" t="s">
        <v>266</v>
      </c>
      <c r="E163" s="31" t="s">
        <v>267</v>
      </c>
      <c r="F163" s="8"/>
      <c r="G163" s="8"/>
      <c r="H163" s="8"/>
      <c r="I163" s="8"/>
      <c r="J163" s="8">
        <f t="shared" ref="J163:O163" si="49">J164</f>
        <v>8545</v>
      </c>
      <c r="K163" s="8">
        <f t="shared" si="49"/>
        <v>808</v>
      </c>
      <c r="L163" s="8">
        <f t="shared" si="49"/>
        <v>0</v>
      </c>
      <c r="M163" s="8">
        <f t="shared" si="49"/>
        <v>0</v>
      </c>
      <c r="N163" s="8">
        <f t="shared" si="49"/>
        <v>0</v>
      </c>
      <c r="O163" s="8">
        <f t="shared" si="49"/>
        <v>0</v>
      </c>
      <c r="P163" s="21">
        <f t="shared" si="46"/>
        <v>9353</v>
      </c>
    </row>
    <row r="164" spans="1:16" s="12" customFormat="1" ht="49.5" hidden="1" customHeight="1">
      <c r="A164" s="7"/>
      <c r="B164" s="4"/>
      <c r="C164" s="4"/>
      <c r="D164" s="17" t="s">
        <v>265</v>
      </c>
      <c r="E164" s="31" t="s">
        <v>264</v>
      </c>
      <c r="F164" s="8"/>
      <c r="G164" s="8"/>
      <c r="H164" s="8"/>
      <c r="I164" s="8"/>
      <c r="J164" s="8">
        <v>8545</v>
      </c>
      <c r="K164" s="8">
        <v>808</v>
      </c>
      <c r="L164" s="8">
        <v>0</v>
      </c>
      <c r="M164" s="8">
        <v>0</v>
      </c>
      <c r="N164" s="8">
        <v>0</v>
      </c>
      <c r="O164" s="8">
        <v>0</v>
      </c>
      <c r="P164" s="21">
        <f t="shared" si="46"/>
        <v>9353</v>
      </c>
    </row>
    <row r="165" spans="1:16" s="12" customFormat="1" ht="31.5" hidden="1">
      <c r="A165" s="7"/>
      <c r="B165" s="4"/>
      <c r="C165" s="4"/>
      <c r="D165" s="17" t="s">
        <v>195</v>
      </c>
      <c r="E165" s="18" t="s">
        <v>193</v>
      </c>
      <c r="F165" s="8">
        <f t="shared" ref="F165:O165" si="50">F166</f>
        <v>1238600</v>
      </c>
      <c r="G165" s="8">
        <f t="shared" si="50"/>
        <v>0</v>
      </c>
      <c r="H165" s="8">
        <f t="shared" si="50"/>
        <v>0</v>
      </c>
      <c r="I165" s="8">
        <f t="shared" si="50"/>
        <v>0</v>
      </c>
      <c r="J165" s="8">
        <f t="shared" si="50"/>
        <v>0</v>
      </c>
      <c r="K165" s="8">
        <f t="shared" si="50"/>
        <v>0</v>
      </c>
      <c r="L165" s="8">
        <f t="shared" si="50"/>
        <v>0</v>
      </c>
      <c r="M165" s="8">
        <f t="shared" si="50"/>
        <v>0</v>
      </c>
      <c r="N165" s="8">
        <f t="shared" si="50"/>
        <v>0</v>
      </c>
      <c r="O165" s="8">
        <f t="shared" si="50"/>
        <v>0</v>
      </c>
      <c r="P165" s="21">
        <f t="shared" si="46"/>
        <v>1238600</v>
      </c>
    </row>
    <row r="166" spans="1:16" s="12" customFormat="1" ht="31.5" hidden="1">
      <c r="A166" s="7"/>
      <c r="B166" s="4"/>
      <c r="C166" s="4"/>
      <c r="D166" s="17" t="s">
        <v>196</v>
      </c>
      <c r="E166" s="18" t="s">
        <v>194</v>
      </c>
      <c r="F166" s="8">
        <v>1238600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21">
        <f t="shared" si="46"/>
        <v>1238600</v>
      </c>
    </row>
    <row r="167" spans="1:16" s="12" customFormat="1" ht="17.25" hidden="1" customHeight="1">
      <c r="A167" s="7" t="s">
        <v>168</v>
      </c>
      <c r="B167" s="4" t="s">
        <v>10</v>
      </c>
      <c r="C167" s="4" t="s">
        <v>11</v>
      </c>
      <c r="D167" s="4" t="s">
        <v>167</v>
      </c>
      <c r="E167" s="31" t="s">
        <v>168</v>
      </c>
      <c r="F167" s="8">
        <f t="shared" ref="F167:O167" si="51">F168</f>
        <v>1179200</v>
      </c>
      <c r="G167" s="8">
        <f t="shared" si="51"/>
        <v>0</v>
      </c>
      <c r="H167" s="8">
        <f t="shared" si="51"/>
        <v>18.760000000000002</v>
      </c>
      <c r="I167" s="8">
        <f t="shared" si="51"/>
        <v>0</v>
      </c>
      <c r="J167" s="8">
        <f t="shared" si="51"/>
        <v>0</v>
      </c>
      <c r="K167" s="8">
        <f t="shared" si="51"/>
        <v>0</v>
      </c>
      <c r="L167" s="8">
        <f t="shared" si="51"/>
        <v>153672</v>
      </c>
      <c r="M167" s="8">
        <f t="shared" si="51"/>
        <v>0</v>
      </c>
      <c r="N167" s="8">
        <f t="shared" si="51"/>
        <v>34860</v>
      </c>
      <c r="O167" s="8">
        <f t="shared" si="51"/>
        <v>0</v>
      </c>
      <c r="P167" s="21">
        <f t="shared" si="46"/>
        <v>1367750.76</v>
      </c>
    </row>
    <row r="168" spans="1:16" s="12" customFormat="1" ht="19.5" hidden="1" customHeight="1">
      <c r="A168" s="7" t="s">
        <v>170</v>
      </c>
      <c r="B168" s="4" t="s">
        <v>10</v>
      </c>
      <c r="C168" s="4" t="s">
        <v>11</v>
      </c>
      <c r="D168" s="4" t="s">
        <v>169</v>
      </c>
      <c r="E168" s="31" t="s">
        <v>170</v>
      </c>
      <c r="F168" s="8">
        <f t="shared" ref="F168:K168" si="52">F170+F171</f>
        <v>1179200</v>
      </c>
      <c r="G168" s="8">
        <f t="shared" si="52"/>
        <v>0</v>
      </c>
      <c r="H168" s="8">
        <f t="shared" si="52"/>
        <v>18.760000000000002</v>
      </c>
      <c r="I168" s="8">
        <f t="shared" si="52"/>
        <v>0</v>
      </c>
      <c r="J168" s="8">
        <f t="shared" si="52"/>
        <v>0</v>
      </c>
      <c r="K168" s="8">
        <f t="shared" si="52"/>
        <v>0</v>
      </c>
      <c r="L168" s="8">
        <f>L170+L171</f>
        <v>153672</v>
      </c>
      <c r="M168" s="8">
        <f>M170+M171</f>
        <v>0</v>
      </c>
      <c r="N168" s="8">
        <f>N170+N171</f>
        <v>34860</v>
      </c>
      <c r="O168" s="8">
        <f>O170+O171</f>
        <v>0</v>
      </c>
      <c r="P168" s="21">
        <f t="shared" si="46"/>
        <v>1367750.76</v>
      </c>
    </row>
    <row r="169" spans="1:16" s="12" customFormat="1" ht="15.75" hidden="1">
      <c r="A169" s="7"/>
      <c r="B169" s="4"/>
      <c r="C169" s="4"/>
      <c r="D169" s="4"/>
      <c r="E169" s="31" t="s">
        <v>189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5"/>
    </row>
    <row r="170" spans="1:16" s="12" customFormat="1" ht="37.5" hidden="1" customHeight="1">
      <c r="A170" s="7"/>
      <c r="B170" s="4"/>
      <c r="C170" s="4"/>
      <c r="D170" s="4"/>
      <c r="E170" s="31" t="s">
        <v>188</v>
      </c>
      <c r="F170" s="8">
        <v>88400</v>
      </c>
      <c r="G170" s="8">
        <v>0</v>
      </c>
      <c r="H170" s="8">
        <v>30.76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21">
        <f t="shared" si="46"/>
        <v>88430.76</v>
      </c>
    </row>
    <row r="171" spans="1:16" s="12" customFormat="1" ht="47.25" hidden="1">
      <c r="A171" s="7"/>
      <c r="B171" s="4"/>
      <c r="C171" s="4"/>
      <c r="D171" s="4"/>
      <c r="E171" s="31" t="s">
        <v>192</v>
      </c>
      <c r="F171" s="8">
        <v>1090800</v>
      </c>
      <c r="G171" s="8">
        <v>0</v>
      </c>
      <c r="H171" s="8">
        <v>-12</v>
      </c>
      <c r="I171" s="8">
        <v>0</v>
      </c>
      <c r="J171" s="8">
        <v>0</v>
      </c>
      <c r="K171" s="8">
        <v>0</v>
      </c>
      <c r="L171" s="8">
        <v>153672</v>
      </c>
      <c r="M171" s="8">
        <v>0</v>
      </c>
      <c r="N171" s="8">
        <v>34860</v>
      </c>
      <c r="O171" s="8">
        <v>0</v>
      </c>
      <c r="P171" s="21">
        <f t="shared" si="46"/>
        <v>1279320</v>
      </c>
    </row>
    <row r="172" spans="1:16" s="12" customFormat="1" ht="15.75">
      <c r="A172" s="7"/>
      <c r="B172" s="4"/>
      <c r="C172" s="4"/>
      <c r="D172" s="4" t="s">
        <v>204</v>
      </c>
      <c r="E172" s="31" t="s">
        <v>201</v>
      </c>
      <c r="F172" s="8">
        <f t="shared" ref="F172:O173" si="53">F173</f>
        <v>10464066.439999999</v>
      </c>
      <c r="G172" s="8">
        <f t="shared" si="53"/>
        <v>0</v>
      </c>
      <c r="H172" s="8">
        <f t="shared" ref="H172:M172" si="54">H173+H175</f>
        <v>2744348</v>
      </c>
      <c r="I172" s="8">
        <f t="shared" si="54"/>
        <v>4981539.79</v>
      </c>
      <c r="J172" s="8">
        <f t="shared" si="54"/>
        <v>876783.36</v>
      </c>
      <c r="K172" s="8">
        <f t="shared" si="54"/>
        <v>-3952528</v>
      </c>
      <c r="L172" s="8">
        <f t="shared" si="54"/>
        <v>5704809.3700000001</v>
      </c>
      <c r="M172" s="8">
        <f t="shared" si="54"/>
        <v>2079282.91</v>
      </c>
      <c r="N172" s="8">
        <f>N173+N175</f>
        <v>5028644.05</v>
      </c>
      <c r="O172" s="8">
        <f>O173+O175</f>
        <v>-2345198.75</v>
      </c>
      <c r="P172" s="21">
        <f t="shared" si="46"/>
        <v>25581747.170000002</v>
      </c>
    </row>
    <row r="173" spans="1:16" s="12" customFormat="1" ht="47.25">
      <c r="A173" s="7"/>
      <c r="B173" s="4"/>
      <c r="C173" s="4"/>
      <c r="D173" s="4" t="s">
        <v>205</v>
      </c>
      <c r="E173" s="31" t="s">
        <v>202</v>
      </c>
      <c r="F173" s="8">
        <f t="shared" si="53"/>
        <v>10464066.439999999</v>
      </c>
      <c r="G173" s="8">
        <f t="shared" si="53"/>
        <v>0</v>
      </c>
      <c r="H173" s="8">
        <f t="shared" si="53"/>
        <v>475000</v>
      </c>
      <c r="I173" s="8">
        <f t="shared" si="53"/>
        <v>3955132.69</v>
      </c>
      <c r="J173" s="8">
        <f t="shared" si="53"/>
        <v>663447.36</v>
      </c>
      <c r="K173" s="8">
        <f t="shared" si="53"/>
        <v>-3952528</v>
      </c>
      <c r="L173" s="8">
        <f t="shared" si="53"/>
        <v>3741604.37</v>
      </c>
      <c r="M173" s="8">
        <f t="shared" si="53"/>
        <v>2079282.91</v>
      </c>
      <c r="N173" s="8">
        <f t="shared" si="53"/>
        <v>-3227509.42</v>
      </c>
      <c r="O173" s="8">
        <f t="shared" si="53"/>
        <v>-2345198.75</v>
      </c>
      <c r="P173" s="21">
        <f t="shared" si="46"/>
        <v>11853297.6</v>
      </c>
    </row>
    <row r="174" spans="1:16" s="28" customFormat="1" ht="48" customHeight="1">
      <c r="D174" s="4" t="s">
        <v>206</v>
      </c>
      <c r="E174" s="33" t="s">
        <v>203</v>
      </c>
      <c r="F174" s="20">
        <v>10464066.439999999</v>
      </c>
      <c r="G174" s="20">
        <v>0</v>
      </c>
      <c r="H174" s="20">
        <v>475000</v>
      </c>
      <c r="I174" s="20">
        <v>3955132.69</v>
      </c>
      <c r="J174" s="20">
        <v>663447.36</v>
      </c>
      <c r="K174" s="20">
        <v>-3952528</v>
      </c>
      <c r="L174" s="20">
        <v>3741604.37</v>
      </c>
      <c r="M174" s="20">
        <v>2079282.91</v>
      </c>
      <c r="N174" s="20">
        <v>-3227509.42</v>
      </c>
      <c r="O174" s="20">
        <v>-2345198.75</v>
      </c>
      <c r="P174" s="21">
        <f t="shared" si="46"/>
        <v>11853297.6</v>
      </c>
    </row>
    <row r="175" spans="1:16" s="28" customFormat="1" ht="15.75" hidden="1">
      <c r="D175" s="4" t="s">
        <v>242</v>
      </c>
      <c r="E175" s="19" t="s">
        <v>245</v>
      </c>
      <c r="F175" s="20">
        <f>F176</f>
        <v>0</v>
      </c>
      <c r="G175" s="20">
        <f t="shared" ref="G175:O175" si="55">G176</f>
        <v>0</v>
      </c>
      <c r="H175" s="20">
        <f t="shared" si="55"/>
        <v>2269348</v>
      </c>
      <c r="I175" s="20">
        <f t="shared" si="55"/>
        <v>1026407.1</v>
      </c>
      <c r="J175" s="20">
        <f t="shared" si="55"/>
        <v>213336</v>
      </c>
      <c r="K175" s="20">
        <f t="shared" si="55"/>
        <v>0</v>
      </c>
      <c r="L175" s="20">
        <f t="shared" si="55"/>
        <v>1963205</v>
      </c>
      <c r="M175" s="20">
        <f t="shared" si="55"/>
        <v>0</v>
      </c>
      <c r="N175" s="20">
        <f t="shared" si="55"/>
        <v>8256153.4699999997</v>
      </c>
      <c r="O175" s="20">
        <f t="shared" si="55"/>
        <v>0</v>
      </c>
      <c r="P175" s="21">
        <f t="shared" si="46"/>
        <v>13728449.57</v>
      </c>
    </row>
    <row r="176" spans="1:16" s="28" customFormat="1" ht="31.5" hidden="1">
      <c r="D176" s="4" t="s">
        <v>241</v>
      </c>
      <c r="E176" s="19" t="s">
        <v>244</v>
      </c>
      <c r="F176" s="20">
        <f>F178</f>
        <v>0</v>
      </c>
      <c r="G176" s="20">
        <f>G178</f>
        <v>0</v>
      </c>
      <c r="H176" s="20">
        <f>H178</f>
        <v>2269348</v>
      </c>
      <c r="I176" s="20">
        <f>I178+I179+I180</f>
        <v>1026407.1</v>
      </c>
      <c r="J176" s="20">
        <f>J178+J179+J180</f>
        <v>213336</v>
      </c>
      <c r="K176" s="20">
        <f>K178+K179+K180</f>
        <v>0</v>
      </c>
      <c r="L176" s="20">
        <f>L178+L179+L180</f>
        <v>1963205</v>
      </c>
      <c r="M176" s="20">
        <f>M178+M179+M180</f>
        <v>0</v>
      </c>
      <c r="N176" s="20">
        <f>N178+N179+N180+N181+N182</f>
        <v>8256153.4699999997</v>
      </c>
      <c r="O176" s="20">
        <f>O178+O179+O180+O181+O182</f>
        <v>0</v>
      </c>
      <c r="P176" s="21">
        <f t="shared" si="46"/>
        <v>13728449.57</v>
      </c>
    </row>
    <row r="177" spans="4:16" s="28" customFormat="1" ht="15.75" hidden="1">
      <c r="D177" s="4"/>
      <c r="E177" s="19" t="s">
        <v>189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5"/>
    </row>
    <row r="178" spans="4:16" s="28" customFormat="1" ht="48" hidden="1" customHeight="1">
      <c r="D178" s="4"/>
      <c r="E178" s="19" t="s">
        <v>243</v>
      </c>
      <c r="F178" s="20">
        <v>0</v>
      </c>
      <c r="G178" s="20">
        <v>0</v>
      </c>
      <c r="H178" s="20">
        <v>2269348</v>
      </c>
      <c r="I178" s="20">
        <v>0</v>
      </c>
      <c r="J178" s="20">
        <v>213336</v>
      </c>
      <c r="K178" s="20">
        <v>0</v>
      </c>
      <c r="L178" s="20">
        <v>1963205</v>
      </c>
      <c r="M178" s="20">
        <v>0</v>
      </c>
      <c r="N178" s="20">
        <v>0</v>
      </c>
      <c r="O178" s="20">
        <v>0</v>
      </c>
      <c r="P178" s="21">
        <f t="shared" si="46"/>
        <v>4445889</v>
      </c>
    </row>
    <row r="179" spans="4:16" s="28" customFormat="1" ht="15.75" hidden="1">
      <c r="D179" s="4"/>
      <c r="E179" s="19" t="s">
        <v>252</v>
      </c>
      <c r="F179" s="20">
        <v>0</v>
      </c>
      <c r="G179" s="20">
        <v>0</v>
      </c>
      <c r="H179" s="20">
        <v>0</v>
      </c>
      <c r="I179" s="20">
        <v>665853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1">
        <f t="shared" si="46"/>
        <v>665853</v>
      </c>
    </row>
    <row r="180" spans="4:16" s="28" customFormat="1" ht="31.5" hidden="1">
      <c r="D180" s="4"/>
      <c r="E180" s="19" t="s">
        <v>253</v>
      </c>
      <c r="F180" s="20">
        <v>0</v>
      </c>
      <c r="G180" s="20">
        <v>0</v>
      </c>
      <c r="H180" s="20">
        <v>0</v>
      </c>
      <c r="I180" s="20">
        <v>360554.1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1">
        <f t="shared" si="46"/>
        <v>360554.1</v>
      </c>
    </row>
    <row r="181" spans="4:16" s="28" customFormat="1" ht="31.5" hidden="1">
      <c r="D181" s="4"/>
      <c r="E181" s="19" t="s">
        <v>309</v>
      </c>
      <c r="F181" s="20"/>
      <c r="G181" s="20"/>
      <c r="H181" s="20"/>
      <c r="I181" s="20"/>
      <c r="J181" s="20"/>
      <c r="K181" s="20"/>
      <c r="L181" s="20"/>
      <c r="M181" s="20"/>
      <c r="N181" s="20">
        <v>3913867.25</v>
      </c>
      <c r="O181" s="20">
        <v>0</v>
      </c>
      <c r="P181" s="21">
        <f t="shared" si="46"/>
        <v>3913867.25</v>
      </c>
    </row>
    <row r="182" spans="4:16" s="28" customFormat="1" ht="63" hidden="1">
      <c r="D182" s="4"/>
      <c r="E182" s="19" t="s">
        <v>310</v>
      </c>
      <c r="F182" s="20"/>
      <c r="G182" s="20"/>
      <c r="H182" s="20"/>
      <c r="I182" s="20"/>
      <c r="J182" s="20"/>
      <c r="K182" s="20"/>
      <c r="L182" s="20"/>
      <c r="M182" s="20"/>
      <c r="N182" s="20">
        <v>4342286.22</v>
      </c>
      <c r="O182" s="20">
        <v>0</v>
      </c>
      <c r="P182" s="21">
        <f t="shared" si="46"/>
        <v>4342286.22</v>
      </c>
    </row>
    <row r="183" spans="4:16" s="24" customFormat="1" ht="15.75" hidden="1">
      <c r="D183" s="25" t="s">
        <v>211</v>
      </c>
      <c r="E183" s="26" t="s">
        <v>212</v>
      </c>
      <c r="F183" s="27">
        <v>0</v>
      </c>
      <c r="G183" s="27">
        <f t="shared" ref="G183:O183" si="56">G184</f>
        <v>281189.51</v>
      </c>
      <c r="H183" s="27">
        <f t="shared" si="56"/>
        <v>0</v>
      </c>
      <c r="I183" s="27">
        <f t="shared" si="56"/>
        <v>0</v>
      </c>
      <c r="J183" s="27">
        <f t="shared" si="56"/>
        <v>0</v>
      </c>
      <c r="K183" s="27">
        <f t="shared" si="56"/>
        <v>100000</v>
      </c>
      <c r="L183" s="27">
        <f t="shared" si="56"/>
        <v>0</v>
      </c>
      <c r="M183" s="27">
        <f t="shared" si="56"/>
        <v>200000</v>
      </c>
      <c r="N183" s="27">
        <f t="shared" si="56"/>
        <v>0</v>
      </c>
      <c r="O183" s="27">
        <f t="shared" si="56"/>
        <v>0</v>
      </c>
      <c r="P183" s="15">
        <f t="shared" si="46"/>
        <v>581189.51</v>
      </c>
    </row>
    <row r="184" spans="4:16" s="28" customFormat="1" ht="15.75" hidden="1">
      <c r="D184" s="22" t="s">
        <v>225</v>
      </c>
      <c r="E184" s="23" t="s">
        <v>213</v>
      </c>
      <c r="F184" s="20">
        <v>0</v>
      </c>
      <c r="G184" s="20">
        <f t="shared" ref="G184:L184" si="57">G185+G186</f>
        <v>281189.51</v>
      </c>
      <c r="H184" s="20">
        <f t="shared" si="57"/>
        <v>0</v>
      </c>
      <c r="I184" s="20">
        <f t="shared" si="57"/>
        <v>0</v>
      </c>
      <c r="J184" s="20">
        <f t="shared" si="57"/>
        <v>0</v>
      </c>
      <c r="K184" s="20">
        <f t="shared" si="57"/>
        <v>100000</v>
      </c>
      <c r="L184" s="20">
        <f t="shared" si="57"/>
        <v>0</v>
      </c>
      <c r="M184" s="20">
        <f>M185+M186</f>
        <v>200000</v>
      </c>
      <c r="N184" s="20">
        <f>N185+N186</f>
        <v>0</v>
      </c>
      <c r="O184" s="20">
        <f>O185+O186</f>
        <v>0</v>
      </c>
      <c r="P184" s="21">
        <f t="shared" si="46"/>
        <v>581189.51</v>
      </c>
    </row>
    <row r="185" spans="4:16" s="28" customFormat="1" ht="31.5" hidden="1">
      <c r="D185" s="22" t="s">
        <v>215</v>
      </c>
      <c r="E185" s="23" t="s">
        <v>214</v>
      </c>
      <c r="F185" s="20">
        <v>0</v>
      </c>
      <c r="G185" s="20">
        <v>278374.8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1">
        <f t="shared" si="46"/>
        <v>278374.8</v>
      </c>
    </row>
    <row r="186" spans="4:16" s="28" customFormat="1" ht="15.75" hidden="1">
      <c r="D186" s="22" t="s">
        <v>216</v>
      </c>
      <c r="E186" s="23" t="s">
        <v>213</v>
      </c>
      <c r="F186" s="20">
        <v>0</v>
      </c>
      <c r="G186" s="20">
        <v>2814.71</v>
      </c>
      <c r="H186" s="20">
        <v>0</v>
      </c>
      <c r="I186" s="20">
        <v>0</v>
      </c>
      <c r="J186" s="20">
        <v>0</v>
      </c>
      <c r="K186" s="20">
        <v>100000</v>
      </c>
      <c r="L186" s="20">
        <v>0</v>
      </c>
      <c r="M186" s="20">
        <v>200000</v>
      </c>
      <c r="N186" s="20">
        <v>0</v>
      </c>
      <c r="O186" s="20">
        <v>0</v>
      </c>
      <c r="P186" s="21">
        <f t="shared" si="46"/>
        <v>302814.71000000002</v>
      </c>
    </row>
  </sheetData>
  <mergeCells count="17">
    <mergeCell ref="O8:O10"/>
    <mergeCell ref="D6:P6"/>
    <mergeCell ref="G8:G10"/>
    <mergeCell ref="P8:P10"/>
    <mergeCell ref="F8:F10"/>
    <mergeCell ref="H8:H10"/>
    <mergeCell ref="I8:I10"/>
    <mergeCell ref="J8:J10"/>
    <mergeCell ref="K8:K10"/>
    <mergeCell ref="L8:L10"/>
    <mergeCell ref="M8:M10"/>
    <mergeCell ref="N8:N10"/>
    <mergeCell ref="A8:A10"/>
    <mergeCell ref="B8:B10"/>
    <mergeCell ref="D8:D10"/>
    <mergeCell ref="C8:C10"/>
    <mergeCell ref="E8:E10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</cp:lastModifiedBy>
  <cp:lastPrinted>2019-12-19T04:09:03Z</cp:lastPrinted>
  <dcterms:created xsi:type="dcterms:W3CDTF">2018-10-16T11:32:33Z</dcterms:created>
  <dcterms:modified xsi:type="dcterms:W3CDTF">2019-12-22T17:02:42Z</dcterms:modified>
</cp:coreProperties>
</file>