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9690" windowHeight="7290" tabRatio="786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<sst xmlns="http://schemas.openxmlformats.org/spreadsheetml/2006/main" count="315" uniqueCount="176">
  <si>
    <t>Наименование расходов</t>
  </si>
  <si>
    <t>ИТОГО РАСХОДОВ</t>
  </si>
  <si>
    <t>Резервные фонды</t>
  </si>
  <si>
    <t>к решению Совета депутатов</t>
  </si>
  <si>
    <t>Глава муниципального образования</t>
  </si>
  <si>
    <t>Межбюджетные трансферты</t>
  </si>
  <si>
    <t>Составление протоколов об административных правонарушениях</t>
  </si>
  <si>
    <t>рубль</t>
  </si>
  <si>
    <t>100</t>
  </si>
  <si>
    <t>120</t>
  </si>
  <si>
    <t>200</t>
  </si>
  <si>
    <t>240</t>
  </si>
  <si>
    <t>800</t>
  </si>
  <si>
    <t>Иные бюджетные ассигнования</t>
  </si>
  <si>
    <t>850</t>
  </si>
  <si>
    <t>870</t>
  </si>
  <si>
    <t>Резервные средства</t>
  </si>
  <si>
    <t>Чайкинского сельского поселения</t>
  </si>
  <si>
    <t>310</t>
  </si>
  <si>
    <t>300</t>
  </si>
  <si>
    <t>Публичные нормативные социальные выплаты гражданам</t>
  </si>
  <si>
    <t>Передача полномочий по внешнему финансовому контролю</t>
  </si>
  <si>
    <t>500</t>
  </si>
  <si>
    <t>540</t>
  </si>
  <si>
    <t>Иные межбюджетные трансферты</t>
  </si>
  <si>
    <t xml:space="preserve">Уплата налогов, сборов и иных платежей </t>
  </si>
  <si>
    <t>Прочие расходы в области коммунального хозяйства</t>
  </si>
  <si>
    <t>Передача части отдельных полномочий органов местного самоуправления по организации исполнения бюджета сельского поселения</t>
  </si>
  <si>
    <t>Целевая статья расходов</t>
  </si>
  <si>
    <t>41 0 00 00000</t>
  </si>
  <si>
    <t>Основное мероприятие "Обеспечение деятельности органов местного самоуправления"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</si>
  <si>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</si>
  <si>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</si>
  <si>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Содержание деятельности органов местного самоуправления</t>
  </si>
  <si>
    <t>Иные закупки товаров, работ, услуг для обеспечения государственных (муниципальных) нужд</t>
  </si>
  <si>
    <t>Основное мероприятие "Расходы на уплату взносов"</t>
  </si>
  <si>
    <t>Расходы на уплату членского взноса в Совет муниципальных образований</t>
  </si>
  <si>
    <t>Основное направление "Меры социальной помощи и поддержки отдельных категорий населения"</t>
  </si>
  <si>
    <t>Социальное обеспечение и иные выплаты населению</t>
  </si>
  <si>
    <t>Основное мероприятие "Обеспечение общественной безопасности"</t>
  </si>
  <si>
    <t>Осуществление первичного воинского учета на территориях, где отсутствуют военные комиссариаты</t>
  </si>
  <si>
    <t>Основное мероприятие "Мероприятия по управлению муниципальным имуществом и земельными участками"</t>
  </si>
  <si>
    <t>Управление объектами (инвентарные, кадастровые, оценочные, межевые работы)</t>
  </si>
  <si>
    <t>Содержание автомобильных дорог общего пользования и мостовых сооружений</t>
  </si>
  <si>
    <t>Ремонт автомобильных дорог общего пользования и мостовых сооружений</t>
  </si>
  <si>
    <t>Основное мероприятие "Организация сбора и вывоза бытовых отходов"</t>
  </si>
  <si>
    <t>Основное мероприятие "Уличное освещение"</t>
  </si>
  <si>
    <t>Основное мероприятие "Озеленение"</t>
  </si>
  <si>
    <t xml:space="preserve">Основное мероприятие "Содержание объектов благоустройства" </t>
  </si>
  <si>
    <t xml:space="preserve">Социальные выплаты гражданам, кроме публичных нормативных социальных выплат </t>
  </si>
  <si>
    <t>Вид расходов</t>
  </si>
  <si>
    <t>41 0 01 00000</t>
  </si>
  <si>
    <t>41 0 01 01010</t>
  </si>
  <si>
    <t xml:space="preserve">41 0 01 01090 </t>
  </si>
  <si>
    <t>41 0 02 00000</t>
  </si>
  <si>
    <t>41 0 02 01010</t>
  </si>
  <si>
    <t>41 0 03 00000</t>
  </si>
  <si>
    <t xml:space="preserve">Основное мероприятие "Передача части полномочий по формированию, утверждению, исполнению бюджета поселений и контролю за исполнением бюджета"                                                              </t>
  </si>
  <si>
    <t>41 0 03 05020</t>
  </si>
  <si>
    <t>41 0 03 05030</t>
  </si>
  <si>
    <t>41 0 03 05050</t>
  </si>
  <si>
    <t>Передача полномочий по решению вопросов местного значения в части осуществления контроля, ппредусмотренного частью 5 статьи 99 Федерального закона от 05.04.2013 № 44-ФЗ</t>
  </si>
  <si>
    <t>41 0 04 00000</t>
  </si>
  <si>
    <t>Основное мероприятие "Резервный фонд администрации Чайкинского сельского поселения"</t>
  </si>
  <si>
    <t>41 0 04 01010</t>
  </si>
  <si>
    <t>41 0 05 00000</t>
  </si>
  <si>
    <t>Расходы на выплату пенсии за выслугу лет лицам, замещавшим выборные муниципальные должности</t>
  </si>
  <si>
    <t xml:space="preserve"> 41 0 05 01020</t>
  </si>
  <si>
    <t>41 0 06 51180</t>
  </si>
  <si>
    <t>41 0 07 00000</t>
  </si>
  <si>
    <t>41 0 07 01010</t>
  </si>
  <si>
    <t>42 0 00 00000</t>
  </si>
  <si>
    <t>42 0 01 00000</t>
  </si>
  <si>
    <t>Основное мероприятие "Приведение в нормативное состояние автомобильных дорог местного значения"</t>
  </si>
  <si>
    <t>42 0 01 01010</t>
  </si>
  <si>
    <t>42 0 01 01020</t>
  </si>
  <si>
    <t>43 0 00 00000</t>
  </si>
  <si>
    <t>43 0 01 00000</t>
  </si>
  <si>
    <t>Основное мероприятие "Обеспечение первичных мер пожарной безопасности в границах населенных пунктов Чайкинского сельского поселения"</t>
  </si>
  <si>
    <t>43 0 01 01010</t>
  </si>
  <si>
    <t>Реализация мероприятий по обеспечению первичных мер пожарной безопасности в границах населенных пунктов Чайкинского сельского поселения</t>
  </si>
  <si>
    <t>44 0 00 00000</t>
  </si>
  <si>
    <t>44 0 02 00000</t>
  </si>
  <si>
    <t>44 0 02 01010</t>
  </si>
  <si>
    <t>Реализация мероприятий по организации сбора и вывоза бытовых отходов на территории Чайкинского сельского поселения</t>
  </si>
  <si>
    <t>44 0 03 00000</t>
  </si>
  <si>
    <t>44 0 03 01010</t>
  </si>
  <si>
    <t>Реализация мероприятий по уличному освещению на территории Чайкинского сельского поселения</t>
  </si>
  <si>
    <t>44 0 04 00000</t>
  </si>
  <si>
    <t>44 0 04 01010</t>
  </si>
  <si>
    <t>Реализация мероприятий по озеленению на территории Чайкинского сельского поселения</t>
  </si>
  <si>
    <t>44 0 05 00000</t>
  </si>
  <si>
    <t>Реализация мероприятий по содержанию объектов благоустройства на территории Чайкинского сельского поселения</t>
  </si>
  <si>
    <t>44 0 05 01010</t>
  </si>
  <si>
    <t>44 0 07 00000</t>
  </si>
  <si>
    <t>44 0 07 01010</t>
  </si>
  <si>
    <t>41 0 06 00000</t>
  </si>
  <si>
    <t xml:space="preserve">45 0 00 00000 </t>
  </si>
  <si>
    <t>45 0 01 00000</t>
  </si>
  <si>
    <t>Основное мероприятие "Культурно-досуговое обслуживание населения"</t>
  </si>
  <si>
    <t>45 0 01 00110</t>
  </si>
  <si>
    <t>Обеспечение деятельности (оказания услуг, выполнения работ) муниципальных учреждений</t>
  </si>
  <si>
    <t>45 0 02 00000</t>
  </si>
  <si>
    <t>Основное мероприятие "Культурные мероприятия на территории Чайкинского сельского поселения"</t>
  </si>
  <si>
    <t>45 0 02 01010</t>
  </si>
  <si>
    <t>Организация и проведение культурных мероприятий, проводимых на территории Чайкинского сельского поселения</t>
  </si>
  <si>
    <t>110</t>
  </si>
  <si>
    <t>Расходы на выплаты персоналу в целях обеспечения выполнения функций государственными                   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</si>
  <si>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</si>
  <si>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Основное мероприятие "Спортивные мероприятия на территории Чайкинского сельского поселения"</t>
  </si>
  <si>
    <t>45 0 04 00000</t>
  </si>
  <si>
    <t>45 0 04 01010</t>
  </si>
  <si>
    <t>Организация и проведение спортивных мероприятий, проводимых на территории Чайкинского сельского поселения</t>
  </si>
  <si>
    <t>46 0 00 00000</t>
  </si>
  <si>
    <t>Основное мероприятие "Противодействие экстремизму и профилактика терроризма на территории Чайкинского сельского поселения"</t>
  </si>
  <si>
    <t>46 0 01 00000</t>
  </si>
  <si>
    <t>46 0 01 01010</t>
  </si>
  <si>
    <t>Реализация мероприятий по противодействию экстремизму и профилактике тарроризма на территории Чайкинского сельского поселения</t>
  </si>
  <si>
    <t>47 0 00 00000</t>
  </si>
  <si>
    <t>47 0 01 00000</t>
  </si>
  <si>
    <t>Основное мероприятие "Энергосбережение и повышение энергетической эффективности на территории Чайкинского сельского поселения"</t>
  </si>
  <si>
    <t>47 0 01 01010</t>
  </si>
  <si>
    <t xml:space="preserve">Реализация мероприятий по энергосбережению и повышению энергетической эффективности на территории Чайкинского сельского поселения </t>
  </si>
  <si>
    <t>48 0 00 00000</t>
  </si>
  <si>
    <t>48 0 01 00000</t>
  </si>
  <si>
    <t>Основное мероприятие "Противодействие коррупции в Чайкинском сельском поселении"</t>
  </si>
  <si>
    <t>Реализация мероприятий по противодействию коррупции в Чайкинском сельском поселении</t>
  </si>
  <si>
    <t>48 0 01 01010</t>
  </si>
  <si>
    <t>Основное мероприятие "Коммунальное хозяйство на территории Чайкинского сельского поселения"</t>
  </si>
  <si>
    <t>41 0 01 2П040</t>
  </si>
  <si>
    <t>Передача полномочий по решению вопросов местного значения в сфере заупок товаров, работ, услуг для обеспечения муниципальных нужд сельских поселений</t>
  </si>
  <si>
    <t>41 0 03 05010</t>
  </si>
  <si>
    <t>42 0 01 01030</t>
  </si>
  <si>
    <t>Передача полномочий на администрирование по ремонту автомобильных дорог общего пользования местного значения сельских поселений</t>
  </si>
  <si>
    <t>93 0 00 00000</t>
  </si>
  <si>
    <t xml:space="preserve"> 93 0 00 01010</t>
  </si>
  <si>
    <t>Реализация мероприятий не связанных с мероприятиями, осуществляемых органами местного самоуправления, в рамках непрограммных направлений</t>
  </si>
  <si>
    <t>Средства на софинансирование проектов инициативного бюджетирования</t>
  </si>
  <si>
    <t>Закупка товаров, работ и услуг для обеспечения государственных (муниципальных) нужд</t>
  </si>
  <si>
    <t xml:space="preserve">Распределение бюджетных ассигнований по целевым статья (муниципальным программам и непрограммным направлениям деятельности), группам видов расходов классификации расходов бюджета на 2019 год. </t>
  </si>
  <si>
    <t>Сумма на             2019 год</t>
  </si>
  <si>
    <t>41 0 03 05040</t>
  </si>
  <si>
    <t>Передача полномочий по осуществлению внутреннего муниципального финансового контроля</t>
  </si>
  <si>
    <t>41 0 03 05060</t>
  </si>
  <si>
    <t>Передача полномочий в части ведения бюджетного учета и формированию бюджетной отчетности</t>
  </si>
  <si>
    <t xml:space="preserve">Муниципальная программа «Управление муниципальными финансами   
и имуществом Чайкинского сельского поселения» на 2019-2021 годы
</t>
  </si>
  <si>
    <t>Муниципальная программа «Развитие транспортной системы Чайкинского сельского поселения» на 2019-2021 годы</t>
  </si>
  <si>
    <t>Муниципальная программа «Обеспечение первичных мер пожарной безопасности в границах населенных пунктов Чайкинского сельского поселения» на 2019-2021 годы</t>
  </si>
  <si>
    <t>Муниципальная программа «Благоустройство и жилищно-коммунальное хозяйство территории Чайкинского сельского поселения» на 2019-2021 годы</t>
  </si>
  <si>
    <t>Муниципальная программа «Развитие сферы культуры, спорта и физической культуры в Чайкинском сельском поселении» на 2019-2021 годы"</t>
  </si>
  <si>
    <t>Муниципальная программа "Противодействие экстремизму, профилактика терроризма  на территории Чайкинского сельского поселения" на 2019-2021 годы</t>
  </si>
  <si>
    <t>Муниципальная программа "Энергосбережение и повышение энергетической эффективности на территории Чайкинского сельского поселения" на 2019-2021 годы</t>
  </si>
  <si>
    <t>Муниципальная программа "Противодействие коррупции в Чайкинском сельском поселении" на 2019-2021 годы</t>
  </si>
  <si>
    <t>45 0 01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</si>
  <si>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</si>
  <si>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Утвержденный бюджет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</si>
  <si>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</si>
  <si>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42 0 01 ST040</t>
  </si>
  <si>
    <t>в том числе</t>
  </si>
  <si>
    <t>Ремонт автомобильной дороги по ул.Центральная в с.Чайка</t>
  </si>
  <si>
    <t>Изменения от 29.03.2019 г</t>
  </si>
  <si>
    <t>Изменения от 23.05.2019 г</t>
  </si>
  <si>
    <t>Изменения от 28.05.2019 г</t>
  </si>
  <si>
    <t>Изменения от 31.07.2019 г</t>
  </si>
  <si>
    <t>41 0 03 05070</t>
  </si>
  <si>
    <t>Передача исполнительно-распорядительных полномочий по решению вопросов местного значения</t>
  </si>
  <si>
    <t>Ремонт автомобильной дороги по ул.Новая в с.Чайка Чайкинского сельского поселения Уинского муниципального района</t>
  </si>
  <si>
    <t>43 0 01 01020</t>
  </si>
  <si>
    <t xml:space="preserve"> Ремонт автомобильных дорог по ул.Советская, в с.Чайка Чайкинского сельского поселения Уинского муниципального района</t>
  </si>
  <si>
    <t>Изменения от 11.09.2019 г</t>
  </si>
  <si>
    <t>Изменения от 26.09.2019 г</t>
  </si>
  <si>
    <t>Приложение 1</t>
  </si>
  <si>
    <t xml:space="preserve"> Ремонт автомобильных дорог по ул.Полевая, ул.Центральная в с.Чайка Чайкинского сельского поселения Уинского муниципального района</t>
  </si>
  <si>
    <t>Изменения от 30.10.2019 г</t>
  </si>
  <si>
    <t>Изменения от 12.2019 г</t>
  </si>
  <si>
    <t>от 20.12.2019 года  № 40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</si>
</sst>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E+00;\ĝ"/>
    <numFmt numFmtId="175" formatCode="0.000E+00;\ה"/>
    <numFmt numFmtId="176" formatCode="0.00E+00;\ה"/>
    <numFmt numFmtId="177" formatCode="[$-FC19]d\ mmmm\ yyyy\ &quot;г.&quot;"/>
    <numFmt numFmtId="178" formatCode="000000"/>
    <numFmt numFmtId="179" formatCode="0.0000"/>
  </numFmts>
  <fonts count="2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justify" wrapText="1"/>
    </xf>
    <xf numFmtId="4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4" fontId="4" fillId="24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9"/>
  <sheetViews>
    <sheetView tabSelected="1" zoomScale="55" zoomScaleNormal="55" zoomScalePageLayoutView="0" workbookViewId="0" topLeftCell="A1">
      <selection activeCell="AJ3" sqref="AJ3"/>
    </sheetView>
  </sheetViews>
  <sheetFormatPr defaultColWidth="9.00390625" defaultRowHeight="12.75"/>
  <cols>
    <col min="1" max="1" width="17.25390625" style="1" customWidth="1"/>
    <col min="2" max="2" width="9.875" style="1" customWidth="1"/>
    <col min="3" max="3" width="78.125" style="1" customWidth="1"/>
    <col min="4" max="4" width="15.375" style="2" customWidth="1"/>
    <col min="5" max="5" width="9.875" style="3" hidden="1" customWidth="1"/>
    <col min="6" max="6" width="9.25390625" style="3" hidden="1" customWidth="1"/>
    <col min="7" max="7" width="8.75390625" style="3" hidden="1" customWidth="1"/>
    <col min="8" max="8" width="0" style="3" hidden="1" customWidth="1"/>
    <col min="9" max="9" width="8.125" style="3" hidden="1" customWidth="1"/>
    <col min="10" max="10" width="0" style="3" hidden="1" customWidth="1"/>
    <col min="11" max="12" width="11.00390625" style="3" hidden="1" customWidth="1"/>
    <col min="13" max="14" width="8.75390625" style="3" hidden="1" customWidth="1"/>
    <col min="15" max="15" width="0" style="3" hidden="1" customWidth="1"/>
    <col min="16" max="16" width="0.2421875" style="3" hidden="1" customWidth="1"/>
    <col min="17" max="17" width="17.875" style="1" customWidth="1"/>
    <col min="18" max="18" width="0.2421875" style="3" hidden="1" customWidth="1"/>
    <col min="19" max="19" width="12.25390625" style="3" hidden="1" customWidth="1"/>
    <col min="20" max="26" width="14.75390625" style="3" customWidth="1"/>
    <col min="27" max="27" width="17.25390625" style="3" customWidth="1"/>
    <col min="28" max="16384" width="9.125" style="3" customWidth="1"/>
  </cols>
  <sheetData>
    <row r="1" spans="5:27" ht="15.75"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35" t="s">
        <v>171</v>
      </c>
      <c r="R1" s="36"/>
      <c r="S1" s="37"/>
      <c r="T1" s="37"/>
      <c r="U1" s="37"/>
      <c r="V1" s="37"/>
      <c r="W1" s="37"/>
      <c r="X1" s="37"/>
      <c r="Y1" s="37"/>
      <c r="Z1" s="37"/>
      <c r="AA1" s="37"/>
    </row>
    <row r="2" spans="5:27" ht="15.75" customHeight="1"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35" t="s">
        <v>3</v>
      </c>
      <c r="R2" s="36"/>
      <c r="S2" s="37"/>
      <c r="T2" s="37"/>
      <c r="U2" s="37"/>
      <c r="V2" s="37"/>
      <c r="W2" s="37"/>
      <c r="X2" s="37"/>
      <c r="Y2" s="37"/>
      <c r="Z2" s="37"/>
      <c r="AA2" s="37"/>
    </row>
    <row r="3" spans="5:27" ht="15.75" customHeight="1"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5" t="s">
        <v>17</v>
      </c>
      <c r="R3" s="36"/>
      <c r="S3" s="37"/>
      <c r="T3" s="37"/>
      <c r="U3" s="37"/>
      <c r="V3" s="37"/>
      <c r="W3" s="37"/>
      <c r="X3" s="37"/>
      <c r="Y3" s="37"/>
      <c r="Z3" s="37"/>
      <c r="AA3" s="37"/>
    </row>
    <row r="4" spans="5:27" ht="15.75" customHeight="1"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35" t="s">
        <v>175</v>
      </c>
      <c r="R4" s="36"/>
      <c r="S4" s="37"/>
      <c r="T4" s="37"/>
      <c r="U4" s="37"/>
      <c r="V4" s="37"/>
      <c r="W4" s="37"/>
      <c r="X4" s="37"/>
      <c r="Y4" s="37"/>
      <c r="Z4" s="37"/>
      <c r="AA4" s="37"/>
    </row>
    <row r="5" spans="1:27" ht="60.75" customHeight="1">
      <c r="A5" s="47" t="s">
        <v>139</v>
      </c>
      <c r="B5" s="47"/>
      <c r="C5" s="47"/>
      <c r="D5" s="4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ht="13.5" customHeight="1">
      <c r="A6" s="4"/>
      <c r="B6" s="4"/>
      <c r="C6" s="4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AA6" s="7" t="s">
        <v>7</v>
      </c>
    </row>
    <row r="7" spans="1:16" ht="1.5" customHeight="1" hidden="1">
      <c r="A7" s="4"/>
      <c r="B7" s="4"/>
      <c r="C7" s="4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6" ht="1.5" customHeight="1">
      <c r="A8" s="4"/>
      <c r="B8" s="4"/>
      <c r="C8" s="4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T8" s="33"/>
      <c r="U8" s="43" t="s">
        <v>162</v>
      </c>
      <c r="V8" s="34"/>
      <c r="W8" s="34"/>
      <c r="X8" s="34"/>
      <c r="Y8" s="34"/>
      <c r="Z8" s="34"/>
    </row>
    <row r="9" spans="1:27" ht="15.75">
      <c r="A9" s="48" t="s">
        <v>28</v>
      </c>
      <c r="B9" s="48" t="s">
        <v>50</v>
      </c>
      <c r="C9" s="48" t="s">
        <v>0</v>
      </c>
      <c r="D9" s="49" t="s">
        <v>140</v>
      </c>
      <c r="Q9" s="43" t="s">
        <v>160</v>
      </c>
      <c r="R9" s="27"/>
      <c r="S9" s="32"/>
      <c r="T9" s="42" t="s">
        <v>161</v>
      </c>
      <c r="U9" s="44"/>
      <c r="V9" s="40" t="s">
        <v>163</v>
      </c>
      <c r="W9" s="40" t="s">
        <v>169</v>
      </c>
      <c r="X9" s="40" t="s">
        <v>170</v>
      </c>
      <c r="Y9" s="40" t="s">
        <v>173</v>
      </c>
      <c r="Z9" s="40" t="s">
        <v>174</v>
      </c>
      <c r="AA9" s="38" t="s">
        <v>155</v>
      </c>
    </row>
    <row r="10" spans="1:27" ht="39.75" customHeight="1">
      <c r="A10" s="48"/>
      <c r="B10" s="48"/>
      <c r="C10" s="48"/>
      <c r="D10" s="49"/>
      <c r="Q10" s="46"/>
      <c r="R10" s="27"/>
      <c r="S10" s="32"/>
      <c r="T10" s="42"/>
      <c r="U10" s="45"/>
      <c r="V10" s="41"/>
      <c r="W10" s="41"/>
      <c r="X10" s="41"/>
      <c r="Y10" s="41"/>
      <c r="Z10" s="41"/>
      <c r="AA10" s="39"/>
    </row>
    <row r="11" spans="1:27" ht="59.25" customHeight="1">
      <c r="A11" s="11" t="s">
        <v>29</v>
      </c>
      <c r="B11" s="11"/>
      <c r="C11" s="12" t="s">
        <v>145</v>
      </c>
      <c r="D11" s="13">
        <f>D12+D26+D30+D52+D56+D60+D66</f>
        <v>3200500</v>
      </c>
      <c r="E11" s="13">
        <f aca="true" t="shared" si="0" ref="E11:Y11">E12+E26+E30+E52+E56+E60+E66</f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3">
        <f t="shared" si="0"/>
        <v>0</v>
      </c>
      <c r="P11" s="13">
        <f t="shared" si="0"/>
        <v>0</v>
      </c>
      <c r="Q11" s="13"/>
      <c r="R11" s="13">
        <f t="shared" si="0"/>
        <v>0</v>
      </c>
      <c r="S11" s="13">
        <f t="shared" si="0"/>
        <v>0</v>
      </c>
      <c r="T11" s="13"/>
      <c r="U11" s="13"/>
      <c r="V11" s="13">
        <f t="shared" si="0"/>
        <v>-181490.12</v>
      </c>
      <c r="W11" s="13">
        <f t="shared" si="0"/>
        <v>18108.18</v>
      </c>
      <c r="X11" s="13">
        <f t="shared" si="0"/>
        <v>519222.66</v>
      </c>
      <c r="Y11" s="13">
        <f t="shared" si="0"/>
        <v>-156514.69999999998</v>
      </c>
      <c r="Z11" s="13"/>
      <c r="AA11" s="31">
        <f>D11+Q11+T11+U11+V11+W11+X11+Y11</f>
        <v>3399826.02</v>
      </c>
    </row>
    <row r="12" spans="1:27" ht="39" customHeight="1">
      <c r="A12" s="11" t="s">
        <v>51</v>
      </c>
      <c r="B12" s="11"/>
      <c r="C12" s="14" t="s">
        <v>30</v>
      </c>
      <c r="D12" s="13">
        <f>D13+D16+D23</f>
        <v>2454223</v>
      </c>
      <c r="E12" s="13">
        <f aca="true" t="shared" si="1" ref="E12:Y12">E13+E16+E23</f>
        <v>0</v>
      </c>
      <c r="F12" s="13">
        <f t="shared" si="1"/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3">
        <f t="shared" si="1"/>
        <v>0</v>
      </c>
      <c r="K12" s="13">
        <f t="shared" si="1"/>
        <v>0</v>
      </c>
      <c r="L12" s="13">
        <f t="shared" si="1"/>
        <v>0</v>
      </c>
      <c r="M12" s="13">
        <f t="shared" si="1"/>
        <v>0</v>
      </c>
      <c r="N12" s="13">
        <f t="shared" si="1"/>
        <v>0</v>
      </c>
      <c r="O12" s="13">
        <f t="shared" si="1"/>
        <v>0</v>
      </c>
      <c r="P12" s="13">
        <f t="shared" si="1"/>
        <v>0</v>
      </c>
      <c r="Q12" s="13"/>
      <c r="R12" s="13">
        <f t="shared" si="1"/>
        <v>0</v>
      </c>
      <c r="S12" s="13">
        <f t="shared" si="1"/>
        <v>0</v>
      </c>
      <c r="T12" s="13"/>
      <c r="U12" s="13"/>
      <c r="V12" s="13">
        <f t="shared" si="1"/>
        <v>-81853.08</v>
      </c>
      <c r="W12" s="13">
        <f t="shared" si="1"/>
        <v>33108.18</v>
      </c>
      <c r="X12" s="13">
        <f t="shared" si="1"/>
        <v>370422.66</v>
      </c>
      <c r="Y12" s="13">
        <f t="shared" si="1"/>
        <v>-148120.62</v>
      </c>
      <c r="Z12" s="13"/>
      <c r="AA12" s="31">
        <f aca="true" t="shared" si="2" ref="AA12:AA69">D12+Q12+T12+U12+V12+W12+X12+Y12</f>
        <v>2627780.14</v>
      </c>
    </row>
    <row r="13" spans="1:27" ht="15" customHeight="1">
      <c r="A13" s="15" t="s">
        <v>52</v>
      </c>
      <c r="B13" s="16"/>
      <c r="C13" s="17" t="s">
        <v>4</v>
      </c>
      <c r="D13" s="18">
        <f>D14</f>
        <v>600000</v>
      </c>
      <c r="Q13" s="28"/>
      <c r="R13" s="27"/>
      <c r="S13" s="27"/>
      <c r="T13" s="30"/>
      <c r="U13" s="30"/>
      <c r="V13" s="30"/>
      <c r="W13" s="30"/>
      <c r="X13" s="30"/>
      <c r="Y13" s="30">
        <f>Y14</f>
        <v>105000</v>
      </c>
      <c r="Z13" s="30"/>
      <c r="AA13" s="30">
        <f t="shared" si="2"/>
        <v>705000</v>
      </c>
    </row>
    <row r="14" spans="1:27" ht="80.25" customHeight="1">
      <c r="A14" s="15"/>
      <c r="B14" s="19" t="s">
        <v>8</v>
      </c>
      <c r="C14" s="9" t="s">
        <v>31</v>
      </c>
      <c r="D14" s="18">
        <f>D15</f>
        <v>600000</v>
      </c>
      <c r="Q14" s="28"/>
      <c r="R14" s="27"/>
      <c r="S14" s="27"/>
      <c r="T14" s="30"/>
      <c r="U14" s="30"/>
      <c r="V14" s="30"/>
      <c r="W14" s="30"/>
      <c r="X14" s="30"/>
      <c r="Y14" s="30">
        <f>Y15</f>
        <v>105000</v>
      </c>
      <c r="Z14" s="30"/>
      <c r="AA14" s="30">
        <f t="shared" si="2"/>
        <v>705000</v>
      </c>
    </row>
    <row r="15" spans="1:27" ht="45" customHeight="1">
      <c r="A15" s="15"/>
      <c r="B15" s="19" t="s">
        <v>9</v>
      </c>
      <c r="C15" s="9" t="s">
        <v>32</v>
      </c>
      <c r="D15" s="18">
        <v>600000</v>
      </c>
      <c r="Q15" s="28"/>
      <c r="R15" s="27"/>
      <c r="S15" s="27"/>
      <c r="T15" s="30"/>
      <c r="U15" s="30"/>
      <c r="V15" s="30"/>
      <c r="W15" s="30"/>
      <c r="X15" s="30"/>
      <c r="Y15" s="30">
        <v>105000</v>
      </c>
      <c r="Z15" s="30"/>
      <c r="AA15" s="30">
        <f t="shared" si="2"/>
        <v>705000</v>
      </c>
    </row>
    <row r="16" spans="1:27" ht="21" customHeight="1">
      <c r="A16" s="15" t="s">
        <v>53</v>
      </c>
      <c r="B16" s="19"/>
      <c r="C16" s="17" t="s">
        <v>33</v>
      </c>
      <c r="D16" s="18">
        <f>D17+D19+D21</f>
        <v>1853823</v>
      </c>
      <c r="E16" s="18">
        <f aca="true" t="shared" si="3" ref="E16:Y16">E17+E19+E21</f>
        <v>0</v>
      </c>
      <c r="F16" s="18">
        <f t="shared" si="3"/>
        <v>0</v>
      </c>
      <c r="G16" s="18">
        <f t="shared" si="3"/>
        <v>0</v>
      </c>
      <c r="H16" s="18">
        <f t="shared" si="3"/>
        <v>0</v>
      </c>
      <c r="I16" s="18">
        <f t="shared" si="3"/>
        <v>0</v>
      </c>
      <c r="J16" s="18">
        <f t="shared" si="3"/>
        <v>0</v>
      </c>
      <c r="K16" s="18">
        <f t="shared" si="3"/>
        <v>0</v>
      </c>
      <c r="L16" s="18">
        <f t="shared" si="3"/>
        <v>0</v>
      </c>
      <c r="M16" s="18">
        <f t="shared" si="3"/>
        <v>0</v>
      </c>
      <c r="N16" s="18">
        <f t="shared" si="3"/>
        <v>0</v>
      </c>
      <c r="O16" s="18">
        <f t="shared" si="3"/>
        <v>0</v>
      </c>
      <c r="P16" s="18">
        <f t="shared" si="3"/>
        <v>0</v>
      </c>
      <c r="Q16" s="18"/>
      <c r="R16" s="18">
        <f t="shared" si="3"/>
        <v>0</v>
      </c>
      <c r="S16" s="18">
        <f t="shared" si="3"/>
        <v>0</v>
      </c>
      <c r="T16" s="18"/>
      <c r="U16" s="18"/>
      <c r="V16" s="18">
        <f t="shared" si="3"/>
        <v>-81853.08</v>
      </c>
      <c r="W16" s="18">
        <f t="shared" si="3"/>
        <v>33108.18</v>
      </c>
      <c r="X16" s="18">
        <f t="shared" si="3"/>
        <v>370422.66</v>
      </c>
      <c r="Y16" s="18">
        <f t="shared" si="3"/>
        <v>-253120.62</v>
      </c>
      <c r="Z16" s="18"/>
      <c r="AA16" s="30">
        <f t="shared" si="2"/>
        <v>1922380.1399999997</v>
      </c>
    </row>
    <row r="17" spans="1:27" ht="81.75" customHeight="1">
      <c r="A17" s="15"/>
      <c r="B17" s="19" t="s">
        <v>8</v>
      </c>
      <c r="C17" s="9" t="s">
        <v>31</v>
      </c>
      <c r="D17" s="18">
        <f>D18</f>
        <v>1400258</v>
      </c>
      <c r="Q17" s="28"/>
      <c r="R17" s="27"/>
      <c r="S17" s="27"/>
      <c r="T17" s="30"/>
      <c r="U17" s="30"/>
      <c r="V17" s="30">
        <f>V18</f>
        <v>-81853.08</v>
      </c>
      <c r="W17" s="30"/>
      <c r="X17" s="30">
        <f>X18</f>
        <v>304458.66</v>
      </c>
      <c r="Y17" s="30">
        <f>Y18</f>
        <v>-282171.18</v>
      </c>
      <c r="Z17" s="30"/>
      <c r="AA17" s="30">
        <f t="shared" si="2"/>
        <v>1340692.4</v>
      </c>
    </row>
    <row r="18" spans="1:27" ht="41.25" customHeight="1">
      <c r="A18" s="15"/>
      <c r="B18" s="19" t="s">
        <v>9</v>
      </c>
      <c r="C18" s="9" t="s">
        <v>32</v>
      </c>
      <c r="D18" s="18">
        <v>1400258</v>
      </c>
      <c r="Q18" s="28"/>
      <c r="R18" s="27"/>
      <c r="S18" s="27"/>
      <c r="T18" s="30"/>
      <c r="U18" s="30"/>
      <c r="V18" s="30">
        <v>-81853.08</v>
      </c>
      <c r="W18" s="30"/>
      <c r="X18" s="30">
        <v>304458.66</v>
      </c>
      <c r="Y18" s="30">
        <v>-282171.18</v>
      </c>
      <c r="Z18" s="30"/>
      <c r="AA18" s="30">
        <f t="shared" si="2"/>
        <v>1340692.4</v>
      </c>
    </row>
    <row r="19" spans="1:27" ht="34.5" customHeight="1">
      <c r="A19" s="15"/>
      <c r="B19" s="15" t="s">
        <v>10</v>
      </c>
      <c r="C19" s="9" t="s">
        <v>138</v>
      </c>
      <c r="D19" s="18">
        <f>D20</f>
        <v>383565</v>
      </c>
      <c r="Q19" s="28"/>
      <c r="R19" s="27"/>
      <c r="S19" s="27"/>
      <c r="T19" s="30"/>
      <c r="U19" s="30"/>
      <c r="V19" s="30"/>
      <c r="W19" s="30">
        <f>W20</f>
        <v>53108.18</v>
      </c>
      <c r="X19" s="30">
        <f>X20</f>
        <v>65964</v>
      </c>
      <c r="Y19" s="30">
        <f>Y20</f>
        <v>33837.56</v>
      </c>
      <c r="Z19" s="30"/>
      <c r="AA19" s="30">
        <f t="shared" si="2"/>
        <v>536474.74</v>
      </c>
    </row>
    <row r="20" spans="1:27" ht="36.75" customHeight="1">
      <c r="A20" s="15"/>
      <c r="B20" s="15" t="s">
        <v>11</v>
      </c>
      <c r="C20" s="9" t="s">
        <v>34</v>
      </c>
      <c r="D20" s="18">
        <v>383565</v>
      </c>
      <c r="Q20" s="28"/>
      <c r="R20" s="27"/>
      <c r="S20" s="27"/>
      <c r="T20" s="30"/>
      <c r="U20" s="30"/>
      <c r="V20" s="30"/>
      <c r="W20" s="30">
        <v>53108.18</v>
      </c>
      <c r="X20" s="30">
        <v>65964</v>
      </c>
      <c r="Y20" s="30">
        <v>33837.56</v>
      </c>
      <c r="Z20" s="30"/>
      <c r="AA20" s="30">
        <f t="shared" si="2"/>
        <v>536474.74</v>
      </c>
    </row>
    <row r="21" spans="1:27" ht="25.5" customHeight="1">
      <c r="A21" s="15"/>
      <c r="B21" s="19" t="s">
        <v>12</v>
      </c>
      <c r="C21" s="9" t="s">
        <v>13</v>
      </c>
      <c r="D21" s="18">
        <f>D22</f>
        <v>70000</v>
      </c>
      <c r="Q21" s="28"/>
      <c r="R21" s="27"/>
      <c r="S21" s="27"/>
      <c r="T21" s="30"/>
      <c r="U21" s="30"/>
      <c r="V21" s="30"/>
      <c r="W21" s="30">
        <f>W22</f>
        <v>-20000</v>
      </c>
      <c r="X21" s="30"/>
      <c r="Y21" s="30">
        <f>Y22</f>
        <v>-4787</v>
      </c>
      <c r="Z21" s="30"/>
      <c r="AA21" s="30">
        <f t="shared" si="2"/>
        <v>45213</v>
      </c>
    </row>
    <row r="22" spans="1:27" ht="24.75" customHeight="1">
      <c r="A22" s="15"/>
      <c r="B22" s="19" t="s">
        <v>14</v>
      </c>
      <c r="C22" s="9" t="s">
        <v>25</v>
      </c>
      <c r="D22" s="18">
        <v>70000</v>
      </c>
      <c r="Q22" s="28"/>
      <c r="R22" s="27"/>
      <c r="S22" s="27"/>
      <c r="T22" s="30"/>
      <c r="U22" s="30"/>
      <c r="V22" s="30"/>
      <c r="W22" s="30">
        <v>-20000</v>
      </c>
      <c r="X22" s="30"/>
      <c r="Y22" s="30">
        <v>-4787</v>
      </c>
      <c r="Z22" s="30"/>
      <c r="AA22" s="30">
        <f t="shared" si="2"/>
        <v>45213</v>
      </c>
    </row>
    <row r="23" spans="1:27" ht="24.75" customHeight="1">
      <c r="A23" s="15" t="s">
        <v>129</v>
      </c>
      <c r="B23" s="19"/>
      <c r="C23" s="9" t="s">
        <v>6</v>
      </c>
      <c r="D23" s="18">
        <f>D24</f>
        <v>400</v>
      </c>
      <c r="Q23" s="28"/>
      <c r="R23" s="27"/>
      <c r="S23" s="27"/>
      <c r="T23" s="30"/>
      <c r="U23" s="30"/>
      <c r="V23" s="30"/>
      <c r="W23" s="30"/>
      <c r="X23" s="30"/>
      <c r="Y23" s="30"/>
      <c r="Z23" s="30"/>
      <c r="AA23" s="30">
        <f t="shared" si="2"/>
        <v>400</v>
      </c>
    </row>
    <row r="24" spans="1:27" ht="41.25" customHeight="1">
      <c r="A24" s="15"/>
      <c r="B24" s="19" t="s">
        <v>10</v>
      </c>
      <c r="C24" s="9" t="s">
        <v>138</v>
      </c>
      <c r="D24" s="18">
        <f>D25</f>
        <v>400</v>
      </c>
      <c r="Q24" s="28"/>
      <c r="R24" s="27"/>
      <c r="S24" s="27"/>
      <c r="T24" s="30"/>
      <c r="U24" s="30"/>
      <c r="V24" s="30"/>
      <c r="W24" s="30"/>
      <c r="X24" s="30"/>
      <c r="Y24" s="30"/>
      <c r="Z24" s="30"/>
      <c r="AA24" s="30">
        <f t="shared" si="2"/>
        <v>400</v>
      </c>
    </row>
    <row r="25" spans="1:27" ht="43.5" customHeight="1">
      <c r="A25" s="15"/>
      <c r="B25" s="19" t="s">
        <v>11</v>
      </c>
      <c r="C25" s="9" t="s">
        <v>34</v>
      </c>
      <c r="D25" s="18">
        <v>400</v>
      </c>
      <c r="Q25" s="28"/>
      <c r="R25" s="27"/>
      <c r="S25" s="27"/>
      <c r="T25" s="30"/>
      <c r="U25" s="30"/>
      <c r="V25" s="30"/>
      <c r="W25" s="30"/>
      <c r="X25" s="30"/>
      <c r="Y25" s="30"/>
      <c r="Z25" s="30"/>
      <c r="AA25" s="30">
        <f t="shared" si="2"/>
        <v>400</v>
      </c>
    </row>
    <row r="26" spans="1:27" ht="30.75" customHeight="1">
      <c r="A26" s="11" t="s">
        <v>54</v>
      </c>
      <c r="B26" s="11"/>
      <c r="C26" s="14" t="s">
        <v>35</v>
      </c>
      <c r="D26" s="13">
        <f>D27</f>
        <v>25000</v>
      </c>
      <c r="Q26" s="28"/>
      <c r="R26" s="27"/>
      <c r="S26" s="27"/>
      <c r="T26" s="30"/>
      <c r="U26" s="30"/>
      <c r="V26" s="30"/>
      <c r="W26" s="30"/>
      <c r="X26" s="30"/>
      <c r="Y26" s="30"/>
      <c r="Z26" s="30"/>
      <c r="AA26" s="31">
        <f t="shared" si="2"/>
        <v>25000</v>
      </c>
    </row>
    <row r="27" spans="1:27" ht="31.5" customHeight="1">
      <c r="A27" s="15" t="s">
        <v>55</v>
      </c>
      <c r="B27" s="15"/>
      <c r="C27" s="20" t="s">
        <v>36</v>
      </c>
      <c r="D27" s="18">
        <f>D28</f>
        <v>25000</v>
      </c>
      <c r="Q27" s="28"/>
      <c r="R27" s="27"/>
      <c r="S27" s="27"/>
      <c r="T27" s="30"/>
      <c r="U27" s="30"/>
      <c r="V27" s="30"/>
      <c r="W27" s="30"/>
      <c r="X27" s="30"/>
      <c r="Y27" s="30"/>
      <c r="Z27" s="30"/>
      <c r="AA27" s="30">
        <f t="shared" si="2"/>
        <v>25000</v>
      </c>
    </row>
    <row r="28" spans="1:27" ht="21" customHeight="1">
      <c r="A28" s="15"/>
      <c r="B28" s="19" t="s">
        <v>12</v>
      </c>
      <c r="C28" s="9" t="s">
        <v>13</v>
      </c>
      <c r="D28" s="18">
        <f>D29</f>
        <v>25000</v>
      </c>
      <c r="Q28" s="28"/>
      <c r="R28" s="27"/>
      <c r="S28" s="27"/>
      <c r="T28" s="30"/>
      <c r="U28" s="30"/>
      <c r="V28" s="30"/>
      <c r="W28" s="30"/>
      <c r="X28" s="30"/>
      <c r="Y28" s="30"/>
      <c r="Z28" s="30"/>
      <c r="AA28" s="30">
        <f t="shared" si="2"/>
        <v>25000</v>
      </c>
    </row>
    <row r="29" spans="1:27" ht="19.5" customHeight="1">
      <c r="A29" s="15"/>
      <c r="B29" s="19" t="s">
        <v>14</v>
      </c>
      <c r="C29" s="9" t="s">
        <v>25</v>
      </c>
      <c r="D29" s="18">
        <v>25000</v>
      </c>
      <c r="Q29" s="28"/>
      <c r="R29" s="27"/>
      <c r="S29" s="27"/>
      <c r="T29" s="30"/>
      <c r="U29" s="30"/>
      <c r="V29" s="30"/>
      <c r="W29" s="30"/>
      <c r="X29" s="30"/>
      <c r="Y29" s="30"/>
      <c r="Z29" s="30"/>
      <c r="AA29" s="30">
        <f t="shared" si="2"/>
        <v>25000</v>
      </c>
    </row>
    <row r="30" spans="1:27" ht="50.25" customHeight="1">
      <c r="A30" s="11" t="s">
        <v>56</v>
      </c>
      <c r="B30" s="11"/>
      <c r="C30" s="25" t="s">
        <v>57</v>
      </c>
      <c r="D30" s="13">
        <f>D31+D34+D37+D40+D43+D46</f>
        <v>423977</v>
      </c>
      <c r="E30" s="13">
        <f aca="true" t="shared" si="4" ref="E30:S30">E31+E34+E37+E40+E43+E46</f>
        <v>0</v>
      </c>
      <c r="F30" s="13">
        <f t="shared" si="4"/>
        <v>0</v>
      </c>
      <c r="G30" s="13">
        <f t="shared" si="4"/>
        <v>0</v>
      </c>
      <c r="H30" s="13">
        <f t="shared" si="4"/>
        <v>0</v>
      </c>
      <c r="I30" s="13">
        <f t="shared" si="4"/>
        <v>0</v>
      </c>
      <c r="J30" s="13">
        <f t="shared" si="4"/>
        <v>0</v>
      </c>
      <c r="K30" s="13">
        <f t="shared" si="4"/>
        <v>0</v>
      </c>
      <c r="L30" s="13">
        <f t="shared" si="4"/>
        <v>0</v>
      </c>
      <c r="M30" s="13">
        <f t="shared" si="4"/>
        <v>0</v>
      </c>
      <c r="N30" s="13">
        <f t="shared" si="4"/>
        <v>0</v>
      </c>
      <c r="O30" s="13">
        <f t="shared" si="4"/>
        <v>0</v>
      </c>
      <c r="P30" s="13">
        <f t="shared" si="4"/>
        <v>0</v>
      </c>
      <c r="Q30" s="13"/>
      <c r="R30" s="13">
        <f t="shared" si="4"/>
        <v>0</v>
      </c>
      <c r="S30" s="13">
        <f t="shared" si="4"/>
        <v>0</v>
      </c>
      <c r="T30" s="13"/>
      <c r="U30" s="13"/>
      <c r="V30" s="13">
        <f>V31+V34+V37+V40+V43+V46+V49</f>
        <v>0</v>
      </c>
      <c r="W30" s="13"/>
      <c r="X30" s="13"/>
      <c r="Y30" s="13"/>
      <c r="Z30" s="13"/>
      <c r="AA30" s="31">
        <f t="shared" si="2"/>
        <v>423977</v>
      </c>
    </row>
    <row r="31" spans="1:27" ht="50.25" customHeight="1">
      <c r="A31" s="15" t="s">
        <v>131</v>
      </c>
      <c r="B31" s="15"/>
      <c r="C31" s="9" t="s">
        <v>130</v>
      </c>
      <c r="D31" s="18">
        <f>D32</f>
        <v>572</v>
      </c>
      <c r="Q31" s="28"/>
      <c r="R31" s="27"/>
      <c r="S31" s="27"/>
      <c r="T31" s="30"/>
      <c r="U31" s="30"/>
      <c r="V31" s="30"/>
      <c r="W31" s="30"/>
      <c r="X31" s="30"/>
      <c r="Y31" s="30"/>
      <c r="Z31" s="30"/>
      <c r="AA31" s="30">
        <f t="shared" si="2"/>
        <v>572</v>
      </c>
    </row>
    <row r="32" spans="1:27" ht="27" customHeight="1">
      <c r="A32" s="15"/>
      <c r="B32" s="15" t="s">
        <v>22</v>
      </c>
      <c r="C32" s="9" t="s">
        <v>5</v>
      </c>
      <c r="D32" s="18">
        <f>D33</f>
        <v>572</v>
      </c>
      <c r="Q32" s="28"/>
      <c r="R32" s="27"/>
      <c r="S32" s="27"/>
      <c r="T32" s="30"/>
      <c r="U32" s="30"/>
      <c r="V32" s="30"/>
      <c r="W32" s="30"/>
      <c r="X32" s="30"/>
      <c r="Y32" s="30"/>
      <c r="Z32" s="30"/>
      <c r="AA32" s="30">
        <f t="shared" si="2"/>
        <v>572</v>
      </c>
    </row>
    <row r="33" spans="1:27" ht="23.25" customHeight="1">
      <c r="A33" s="15"/>
      <c r="B33" s="15" t="s">
        <v>23</v>
      </c>
      <c r="C33" s="9" t="s">
        <v>24</v>
      </c>
      <c r="D33" s="18">
        <v>572</v>
      </c>
      <c r="Q33" s="28"/>
      <c r="R33" s="27"/>
      <c r="S33" s="27"/>
      <c r="T33" s="30"/>
      <c r="U33" s="30"/>
      <c r="V33" s="30"/>
      <c r="W33" s="30"/>
      <c r="X33" s="30"/>
      <c r="Y33" s="30"/>
      <c r="Z33" s="30"/>
      <c r="AA33" s="30">
        <f t="shared" si="2"/>
        <v>572</v>
      </c>
    </row>
    <row r="34" spans="1:27" ht="28.5" customHeight="1">
      <c r="A34" s="15" t="s">
        <v>58</v>
      </c>
      <c r="B34" s="15"/>
      <c r="C34" s="9" t="s">
        <v>21</v>
      </c>
      <c r="D34" s="18">
        <f>D35</f>
        <v>18954</v>
      </c>
      <c r="Q34" s="28"/>
      <c r="R34" s="27"/>
      <c r="S34" s="27"/>
      <c r="T34" s="30"/>
      <c r="U34" s="30"/>
      <c r="V34" s="30"/>
      <c r="W34" s="30"/>
      <c r="X34" s="30"/>
      <c r="Y34" s="30"/>
      <c r="Z34" s="30"/>
      <c r="AA34" s="30">
        <f t="shared" si="2"/>
        <v>18954</v>
      </c>
    </row>
    <row r="35" spans="1:27" ht="24.75" customHeight="1">
      <c r="A35" s="15"/>
      <c r="B35" s="15" t="s">
        <v>22</v>
      </c>
      <c r="C35" s="9" t="s">
        <v>5</v>
      </c>
      <c r="D35" s="18">
        <f>D36</f>
        <v>18954</v>
      </c>
      <c r="Q35" s="28"/>
      <c r="R35" s="27"/>
      <c r="S35" s="27"/>
      <c r="T35" s="30"/>
      <c r="U35" s="30"/>
      <c r="V35" s="30"/>
      <c r="W35" s="30"/>
      <c r="X35" s="30"/>
      <c r="Y35" s="30"/>
      <c r="Z35" s="30"/>
      <c r="AA35" s="30">
        <f t="shared" si="2"/>
        <v>18954</v>
      </c>
    </row>
    <row r="36" spans="1:27" ht="25.5" customHeight="1">
      <c r="A36" s="15"/>
      <c r="B36" s="15" t="s">
        <v>23</v>
      </c>
      <c r="C36" s="9" t="s">
        <v>24</v>
      </c>
      <c r="D36" s="18">
        <v>18954</v>
      </c>
      <c r="Q36" s="28"/>
      <c r="R36" s="27"/>
      <c r="S36" s="27"/>
      <c r="T36" s="30"/>
      <c r="U36" s="30"/>
      <c r="V36" s="30"/>
      <c r="W36" s="30"/>
      <c r="X36" s="30"/>
      <c r="Y36" s="30"/>
      <c r="Z36" s="30"/>
      <c r="AA36" s="30">
        <f t="shared" si="2"/>
        <v>18954</v>
      </c>
    </row>
    <row r="37" spans="1:27" ht="56.25" customHeight="1">
      <c r="A37" s="15" t="s">
        <v>59</v>
      </c>
      <c r="B37" s="15"/>
      <c r="C37" s="9" t="s">
        <v>27</v>
      </c>
      <c r="D37" s="18">
        <f>D38</f>
        <v>11709</v>
      </c>
      <c r="Q37" s="28"/>
      <c r="R37" s="27"/>
      <c r="S37" s="27"/>
      <c r="T37" s="30"/>
      <c r="U37" s="30"/>
      <c r="V37" s="30"/>
      <c r="W37" s="30"/>
      <c r="X37" s="30"/>
      <c r="Y37" s="30"/>
      <c r="Z37" s="30"/>
      <c r="AA37" s="30">
        <f t="shared" si="2"/>
        <v>11709</v>
      </c>
    </row>
    <row r="38" spans="1:27" ht="21.75" customHeight="1">
      <c r="A38" s="15"/>
      <c r="B38" s="15" t="s">
        <v>22</v>
      </c>
      <c r="C38" s="9" t="s">
        <v>5</v>
      </c>
      <c r="D38" s="18">
        <f>D39</f>
        <v>11709</v>
      </c>
      <c r="Q38" s="28"/>
      <c r="R38" s="27"/>
      <c r="S38" s="27"/>
      <c r="T38" s="30"/>
      <c r="U38" s="30"/>
      <c r="V38" s="30"/>
      <c r="W38" s="30"/>
      <c r="X38" s="30"/>
      <c r="Y38" s="30"/>
      <c r="Z38" s="30"/>
      <c r="AA38" s="30">
        <f t="shared" si="2"/>
        <v>11709</v>
      </c>
    </row>
    <row r="39" spans="1:27" ht="28.5" customHeight="1">
      <c r="A39" s="15"/>
      <c r="B39" s="15" t="s">
        <v>23</v>
      </c>
      <c r="C39" s="9" t="s">
        <v>24</v>
      </c>
      <c r="D39" s="18">
        <v>11709</v>
      </c>
      <c r="Q39" s="28"/>
      <c r="R39" s="27"/>
      <c r="S39" s="27"/>
      <c r="T39" s="30"/>
      <c r="U39" s="30"/>
      <c r="V39" s="30"/>
      <c r="W39" s="30"/>
      <c r="X39" s="30"/>
      <c r="Y39" s="30"/>
      <c r="Z39" s="30"/>
      <c r="AA39" s="30">
        <f t="shared" si="2"/>
        <v>11709</v>
      </c>
    </row>
    <row r="40" spans="1:27" ht="32.25" customHeight="1">
      <c r="A40" s="15" t="s">
        <v>141</v>
      </c>
      <c r="B40" s="15"/>
      <c r="C40" s="9" t="s">
        <v>142</v>
      </c>
      <c r="D40" s="18">
        <f>D41</f>
        <v>22100</v>
      </c>
      <c r="Q40" s="28"/>
      <c r="R40" s="27"/>
      <c r="S40" s="27"/>
      <c r="T40" s="30"/>
      <c r="U40" s="30"/>
      <c r="V40" s="30"/>
      <c r="W40" s="30"/>
      <c r="X40" s="30"/>
      <c r="Y40" s="30"/>
      <c r="Z40" s="30"/>
      <c r="AA40" s="30">
        <f t="shared" si="2"/>
        <v>22100</v>
      </c>
    </row>
    <row r="41" spans="1:27" ht="28.5" customHeight="1">
      <c r="A41" s="3"/>
      <c r="B41" s="15" t="s">
        <v>22</v>
      </c>
      <c r="C41" s="9" t="s">
        <v>5</v>
      </c>
      <c r="D41" s="18">
        <f>D42</f>
        <v>22100</v>
      </c>
      <c r="Q41" s="28"/>
      <c r="R41" s="27"/>
      <c r="S41" s="27"/>
      <c r="T41" s="30"/>
      <c r="U41" s="30"/>
      <c r="V41" s="30"/>
      <c r="W41" s="30"/>
      <c r="X41" s="30"/>
      <c r="Y41" s="30"/>
      <c r="Z41" s="30"/>
      <c r="AA41" s="30">
        <f t="shared" si="2"/>
        <v>22100</v>
      </c>
    </row>
    <row r="42" spans="1:27" ht="28.5" customHeight="1">
      <c r="A42" s="15"/>
      <c r="B42" s="15" t="s">
        <v>23</v>
      </c>
      <c r="C42" s="9" t="s">
        <v>24</v>
      </c>
      <c r="D42" s="18">
        <v>22100</v>
      </c>
      <c r="Q42" s="28"/>
      <c r="R42" s="27"/>
      <c r="S42" s="27"/>
      <c r="T42" s="30"/>
      <c r="U42" s="30"/>
      <c r="V42" s="30"/>
      <c r="W42" s="30"/>
      <c r="X42" s="30"/>
      <c r="Y42" s="30"/>
      <c r="Z42" s="30"/>
      <c r="AA42" s="30">
        <f t="shared" si="2"/>
        <v>22100</v>
      </c>
    </row>
    <row r="43" spans="1:27" ht="53.25" customHeight="1">
      <c r="A43" s="15" t="s">
        <v>60</v>
      </c>
      <c r="B43" s="15"/>
      <c r="C43" s="9" t="s">
        <v>61</v>
      </c>
      <c r="D43" s="18">
        <f>D44</f>
        <v>572</v>
      </c>
      <c r="Q43" s="28"/>
      <c r="R43" s="27"/>
      <c r="S43" s="27"/>
      <c r="T43" s="30"/>
      <c r="U43" s="30"/>
      <c r="V43" s="30"/>
      <c r="W43" s="30"/>
      <c r="X43" s="30"/>
      <c r="Y43" s="30"/>
      <c r="Z43" s="30"/>
      <c r="AA43" s="30">
        <f t="shared" si="2"/>
        <v>572</v>
      </c>
    </row>
    <row r="44" spans="1:27" ht="28.5" customHeight="1">
      <c r="A44" s="15"/>
      <c r="B44" s="15" t="s">
        <v>22</v>
      </c>
      <c r="C44" s="9" t="s">
        <v>5</v>
      </c>
      <c r="D44" s="18">
        <f>D45</f>
        <v>572</v>
      </c>
      <c r="Q44" s="28"/>
      <c r="R44" s="27"/>
      <c r="S44" s="27"/>
      <c r="T44" s="30"/>
      <c r="U44" s="30"/>
      <c r="V44" s="30"/>
      <c r="W44" s="30"/>
      <c r="X44" s="30"/>
      <c r="Y44" s="30"/>
      <c r="Z44" s="30"/>
      <c r="AA44" s="30">
        <f t="shared" si="2"/>
        <v>572</v>
      </c>
    </row>
    <row r="45" spans="1:27" ht="28.5" customHeight="1">
      <c r="A45" s="15"/>
      <c r="B45" s="15" t="s">
        <v>23</v>
      </c>
      <c r="C45" s="9" t="s">
        <v>24</v>
      </c>
      <c r="D45" s="18">
        <v>572</v>
      </c>
      <c r="Q45" s="28"/>
      <c r="R45" s="27"/>
      <c r="S45" s="27"/>
      <c r="T45" s="30"/>
      <c r="U45" s="30"/>
      <c r="V45" s="30"/>
      <c r="W45" s="30"/>
      <c r="X45" s="30"/>
      <c r="Y45" s="30"/>
      <c r="Z45" s="30"/>
      <c r="AA45" s="30">
        <f t="shared" si="2"/>
        <v>572</v>
      </c>
    </row>
    <row r="46" spans="1:27" ht="35.25" customHeight="1">
      <c r="A46" s="15" t="s">
        <v>143</v>
      </c>
      <c r="B46" s="15"/>
      <c r="C46" s="9" t="s">
        <v>144</v>
      </c>
      <c r="D46" s="18">
        <f>D47</f>
        <v>370070</v>
      </c>
      <c r="Q46" s="28"/>
      <c r="R46" s="27"/>
      <c r="S46" s="27"/>
      <c r="T46" s="30"/>
      <c r="U46" s="30"/>
      <c r="V46" s="30"/>
      <c r="W46" s="30"/>
      <c r="X46" s="30"/>
      <c r="Y46" s="30"/>
      <c r="Z46" s="30"/>
      <c r="AA46" s="30">
        <f t="shared" si="2"/>
        <v>370070</v>
      </c>
    </row>
    <row r="47" spans="1:27" ht="28.5" customHeight="1">
      <c r="A47" s="15"/>
      <c r="B47" s="15" t="s">
        <v>22</v>
      </c>
      <c r="C47" s="9" t="s">
        <v>5</v>
      </c>
      <c r="D47" s="18">
        <f>D48</f>
        <v>370070</v>
      </c>
      <c r="Q47" s="28"/>
      <c r="R47" s="27"/>
      <c r="S47" s="27"/>
      <c r="T47" s="30"/>
      <c r="U47" s="30"/>
      <c r="V47" s="30"/>
      <c r="W47" s="30"/>
      <c r="X47" s="30"/>
      <c r="Y47" s="30"/>
      <c r="Z47" s="30"/>
      <c r="AA47" s="30">
        <f t="shared" si="2"/>
        <v>370070</v>
      </c>
    </row>
    <row r="48" spans="1:27" ht="28.5" customHeight="1">
      <c r="A48" s="15"/>
      <c r="B48" s="15" t="s">
        <v>23</v>
      </c>
      <c r="C48" s="9" t="s">
        <v>24</v>
      </c>
      <c r="D48" s="18">
        <v>370070</v>
      </c>
      <c r="Q48" s="28"/>
      <c r="R48" s="27"/>
      <c r="S48" s="27"/>
      <c r="T48" s="30"/>
      <c r="U48" s="30"/>
      <c r="V48" s="30"/>
      <c r="W48" s="30"/>
      <c r="X48" s="30"/>
      <c r="Y48" s="30"/>
      <c r="Z48" s="30"/>
      <c r="AA48" s="30">
        <f t="shared" si="2"/>
        <v>370070</v>
      </c>
    </row>
    <row r="49" spans="1:27" ht="43.5" customHeight="1">
      <c r="A49" s="15" t="s">
        <v>164</v>
      </c>
      <c r="B49" s="15"/>
      <c r="C49" s="9" t="s">
        <v>165</v>
      </c>
      <c r="D49" s="18">
        <v>0</v>
      </c>
      <c r="Q49" s="28"/>
      <c r="R49" s="27"/>
      <c r="S49" s="27"/>
      <c r="T49" s="30"/>
      <c r="U49" s="30"/>
      <c r="V49" s="30">
        <f>V50</f>
        <v>0</v>
      </c>
      <c r="W49" s="30"/>
      <c r="X49" s="30"/>
      <c r="Y49" s="30"/>
      <c r="Z49" s="30"/>
      <c r="AA49" s="30">
        <f t="shared" si="2"/>
        <v>0</v>
      </c>
    </row>
    <row r="50" spans="1:27" ht="28.5" customHeight="1">
      <c r="A50" s="15"/>
      <c r="B50" s="15" t="s">
        <v>22</v>
      </c>
      <c r="C50" s="9" t="s">
        <v>5</v>
      </c>
      <c r="D50" s="18">
        <v>0</v>
      </c>
      <c r="Q50" s="28"/>
      <c r="R50" s="27"/>
      <c r="S50" s="27"/>
      <c r="T50" s="30"/>
      <c r="U50" s="30"/>
      <c r="V50" s="30">
        <f>V51</f>
        <v>0</v>
      </c>
      <c r="W50" s="30"/>
      <c r="X50" s="30"/>
      <c r="Y50" s="30"/>
      <c r="Z50" s="30"/>
      <c r="AA50" s="30">
        <f t="shared" si="2"/>
        <v>0</v>
      </c>
    </row>
    <row r="51" spans="1:27" ht="28.5" customHeight="1">
      <c r="A51" s="15"/>
      <c r="B51" s="15" t="s">
        <v>23</v>
      </c>
      <c r="C51" s="9" t="s">
        <v>24</v>
      </c>
      <c r="D51" s="18">
        <v>0</v>
      </c>
      <c r="Q51" s="28"/>
      <c r="R51" s="27"/>
      <c r="S51" s="27"/>
      <c r="T51" s="30"/>
      <c r="U51" s="30"/>
      <c r="V51" s="30">
        <v>0</v>
      </c>
      <c r="W51" s="30"/>
      <c r="X51" s="30"/>
      <c r="Y51" s="30"/>
      <c r="Z51" s="30"/>
      <c r="AA51" s="30">
        <f t="shared" si="2"/>
        <v>0</v>
      </c>
    </row>
    <row r="52" spans="1:27" ht="39.75" customHeight="1">
      <c r="A52" s="11" t="s">
        <v>62</v>
      </c>
      <c r="B52" s="11"/>
      <c r="C52" s="14" t="s">
        <v>63</v>
      </c>
      <c r="D52" s="13">
        <f>D53</f>
        <v>15000</v>
      </c>
      <c r="Q52" s="28"/>
      <c r="R52" s="27"/>
      <c r="S52" s="27"/>
      <c r="T52" s="30"/>
      <c r="U52" s="30"/>
      <c r="V52" s="30"/>
      <c r="W52" s="31">
        <f>W53</f>
        <v>-15000</v>
      </c>
      <c r="X52" s="31"/>
      <c r="Y52" s="31"/>
      <c r="Z52" s="31"/>
      <c r="AA52" s="31">
        <f t="shared" si="2"/>
        <v>0</v>
      </c>
    </row>
    <row r="53" spans="1:27" ht="22.5" customHeight="1">
      <c r="A53" s="15" t="s">
        <v>64</v>
      </c>
      <c r="B53" s="15"/>
      <c r="C53" s="9" t="s">
        <v>2</v>
      </c>
      <c r="D53" s="18">
        <f>D54</f>
        <v>15000</v>
      </c>
      <c r="Q53" s="28"/>
      <c r="R53" s="27"/>
      <c r="S53" s="27"/>
      <c r="T53" s="30"/>
      <c r="U53" s="30"/>
      <c r="V53" s="30"/>
      <c r="W53" s="30">
        <f>W54</f>
        <v>-15000</v>
      </c>
      <c r="X53" s="30"/>
      <c r="Y53" s="30"/>
      <c r="Z53" s="30"/>
      <c r="AA53" s="30">
        <f t="shared" si="2"/>
        <v>0</v>
      </c>
    </row>
    <row r="54" spans="1:27" ht="21.75" customHeight="1">
      <c r="A54" s="15"/>
      <c r="B54" s="15" t="s">
        <v>12</v>
      </c>
      <c r="C54" s="9" t="s">
        <v>13</v>
      </c>
      <c r="D54" s="18">
        <f>D55</f>
        <v>15000</v>
      </c>
      <c r="Q54" s="28"/>
      <c r="R54" s="27"/>
      <c r="S54" s="27"/>
      <c r="T54" s="30"/>
      <c r="U54" s="30"/>
      <c r="V54" s="30"/>
      <c r="W54" s="30">
        <f>W55</f>
        <v>-15000</v>
      </c>
      <c r="X54" s="30"/>
      <c r="Y54" s="30"/>
      <c r="Z54" s="30"/>
      <c r="AA54" s="30">
        <f t="shared" si="2"/>
        <v>0</v>
      </c>
    </row>
    <row r="55" spans="1:27" ht="23.25" customHeight="1">
      <c r="A55" s="15"/>
      <c r="B55" s="15" t="s">
        <v>15</v>
      </c>
      <c r="C55" s="9" t="s">
        <v>16</v>
      </c>
      <c r="D55" s="18">
        <v>15000</v>
      </c>
      <c r="Q55" s="28"/>
      <c r="R55" s="27"/>
      <c r="S55" s="27"/>
      <c r="T55" s="30"/>
      <c r="U55" s="30"/>
      <c r="V55" s="30"/>
      <c r="W55" s="30">
        <v>-15000</v>
      </c>
      <c r="X55" s="30"/>
      <c r="Y55" s="30"/>
      <c r="Z55" s="30"/>
      <c r="AA55" s="30">
        <f t="shared" si="2"/>
        <v>0</v>
      </c>
    </row>
    <row r="56" spans="1:27" ht="39.75" customHeight="1">
      <c r="A56" s="11" t="s">
        <v>65</v>
      </c>
      <c r="B56" s="11"/>
      <c r="C56" s="14" t="s">
        <v>37</v>
      </c>
      <c r="D56" s="13">
        <f>D57</f>
        <v>45200</v>
      </c>
      <c r="Q56" s="28"/>
      <c r="R56" s="27"/>
      <c r="S56" s="27"/>
      <c r="T56" s="30"/>
      <c r="U56" s="30"/>
      <c r="V56" s="30"/>
      <c r="W56" s="30"/>
      <c r="X56" s="30"/>
      <c r="Y56" s="31">
        <f>Y57</f>
        <v>-8394.08</v>
      </c>
      <c r="Z56" s="31"/>
      <c r="AA56" s="31">
        <f t="shared" si="2"/>
        <v>36805.92</v>
      </c>
    </row>
    <row r="57" spans="1:27" ht="39" customHeight="1">
      <c r="A57" s="15" t="s">
        <v>67</v>
      </c>
      <c r="B57" s="15"/>
      <c r="C57" s="9" t="s">
        <v>66</v>
      </c>
      <c r="D57" s="18">
        <f>D58</f>
        <v>45200</v>
      </c>
      <c r="Q57" s="28"/>
      <c r="R57" s="27"/>
      <c r="S57" s="27"/>
      <c r="T57" s="30"/>
      <c r="U57" s="30"/>
      <c r="V57" s="30"/>
      <c r="W57" s="30"/>
      <c r="X57" s="30"/>
      <c r="Y57" s="30">
        <f>Y58</f>
        <v>-8394.08</v>
      </c>
      <c r="Z57" s="30"/>
      <c r="AA57" s="30">
        <f t="shared" si="2"/>
        <v>36805.92</v>
      </c>
    </row>
    <row r="58" spans="1:27" ht="30.75" customHeight="1">
      <c r="A58" s="15"/>
      <c r="B58" s="15" t="s">
        <v>19</v>
      </c>
      <c r="C58" s="9" t="s">
        <v>38</v>
      </c>
      <c r="D58" s="18">
        <f>D59</f>
        <v>45200</v>
      </c>
      <c r="Q58" s="28"/>
      <c r="R58" s="27"/>
      <c r="S58" s="27"/>
      <c r="T58" s="30"/>
      <c r="U58" s="30"/>
      <c r="V58" s="30"/>
      <c r="W58" s="30"/>
      <c r="X58" s="30"/>
      <c r="Y58" s="30">
        <f>Y59</f>
        <v>-8394.08</v>
      </c>
      <c r="Z58" s="30"/>
      <c r="AA58" s="30">
        <f t="shared" si="2"/>
        <v>36805.92</v>
      </c>
    </row>
    <row r="59" spans="1:27" ht="21.75" customHeight="1">
      <c r="A59" s="15"/>
      <c r="B59" s="15" t="s">
        <v>18</v>
      </c>
      <c r="C59" s="9" t="s">
        <v>20</v>
      </c>
      <c r="D59" s="18">
        <v>45200</v>
      </c>
      <c r="Q59" s="28"/>
      <c r="R59" s="27"/>
      <c r="S59" s="27"/>
      <c r="T59" s="30"/>
      <c r="U59" s="30"/>
      <c r="V59" s="30"/>
      <c r="W59" s="30"/>
      <c r="X59" s="30"/>
      <c r="Y59" s="30">
        <v>-8394.08</v>
      </c>
      <c r="Z59" s="30"/>
      <c r="AA59" s="30">
        <f t="shared" si="2"/>
        <v>36805.92</v>
      </c>
    </row>
    <row r="60" spans="1:27" ht="24.75" customHeight="1">
      <c r="A60" s="11" t="s">
        <v>96</v>
      </c>
      <c r="B60" s="11"/>
      <c r="C60" s="14" t="s">
        <v>39</v>
      </c>
      <c r="D60" s="13">
        <f>D61</f>
        <v>88300</v>
      </c>
      <c r="Q60" s="28"/>
      <c r="R60" s="27"/>
      <c r="S60" s="27"/>
      <c r="T60" s="30"/>
      <c r="U60" s="30"/>
      <c r="V60" s="30"/>
      <c r="W60" s="30"/>
      <c r="X60" s="30"/>
      <c r="Y60" s="30"/>
      <c r="Z60" s="30"/>
      <c r="AA60" s="31">
        <f t="shared" si="2"/>
        <v>88300</v>
      </c>
    </row>
    <row r="61" spans="1:27" ht="43.5" customHeight="1">
      <c r="A61" s="15" t="s">
        <v>68</v>
      </c>
      <c r="B61" s="15"/>
      <c r="C61" s="9" t="s">
        <v>40</v>
      </c>
      <c r="D61" s="18">
        <f>D62+D64</f>
        <v>88300</v>
      </c>
      <c r="Q61" s="28"/>
      <c r="R61" s="27"/>
      <c r="S61" s="27"/>
      <c r="T61" s="30"/>
      <c r="U61" s="30"/>
      <c r="V61" s="30"/>
      <c r="W61" s="30"/>
      <c r="X61" s="30"/>
      <c r="Y61" s="30"/>
      <c r="Z61" s="30"/>
      <c r="AA61" s="30">
        <f t="shared" si="2"/>
        <v>88300</v>
      </c>
    </row>
    <row r="62" spans="1:27" ht="69.75" customHeight="1">
      <c r="A62" s="15"/>
      <c r="B62" s="19" t="s">
        <v>8</v>
      </c>
      <c r="C62" s="9" t="s">
        <v>31</v>
      </c>
      <c r="D62" s="18">
        <f>D63</f>
        <v>83550</v>
      </c>
      <c r="Q62" s="28"/>
      <c r="R62" s="27"/>
      <c r="S62" s="27"/>
      <c r="T62" s="30"/>
      <c r="U62" s="30"/>
      <c r="V62" s="30"/>
      <c r="W62" s="30"/>
      <c r="X62" s="30"/>
      <c r="Y62" s="30"/>
      <c r="Z62" s="30"/>
      <c r="AA62" s="30">
        <f t="shared" si="2"/>
        <v>83550</v>
      </c>
    </row>
    <row r="63" spans="1:27" ht="35.25" customHeight="1">
      <c r="A63" s="15"/>
      <c r="B63" s="19" t="s">
        <v>9</v>
      </c>
      <c r="C63" s="9" t="s">
        <v>32</v>
      </c>
      <c r="D63" s="18">
        <v>83550</v>
      </c>
      <c r="Q63" s="28"/>
      <c r="R63" s="27"/>
      <c r="S63" s="27"/>
      <c r="T63" s="30"/>
      <c r="U63" s="30"/>
      <c r="V63" s="30"/>
      <c r="W63" s="30"/>
      <c r="X63" s="30"/>
      <c r="Y63" s="30"/>
      <c r="Z63" s="30"/>
      <c r="AA63" s="30">
        <f t="shared" si="2"/>
        <v>83550</v>
      </c>
    </row>
    <row r="64" spans="1:27" ht="31.5" customHeight="1">
      <c r="A64" s="15"/>
      <c r="B64" s="15" t="s">
        <v>10</v>
      </c>
      <c r="C64" s="9" t="s">
        <v>138</v>
      </c>
      <c r="D64" s="18">
        <f>D65</f>
        <v>4750</v>
      </c>
      <c r="Q64" s="28"/>
      <c r="R64" s="27"/>
      <c r="S64" s="27"/>
      <c r="T64" s="30"/>
      <c r="U64" s="30"/>
      <c r="V64" s="30"/>
      <c r="W64" s="30"/>
      <c r="X64" s="30"/>
      <c r="Y64" s="30"/>
      <c r="Z64" s="30"/>
      <c r="AA64" s="30">
        <f t="shared" si="2"/>
        <v>4750</v>
      </c>
    </row>
    <row r="65" spans="1:27" ht="39" customHeight="1">
      <c r="A65" s="15"/>
      <c r="B65" s="15" t="s">
        <v>11</v>
      </c>
      <c r="C65" s="9" t="s">
        <v>34</v>
      </c>
      <c r="D65" s="18">
        <v>4750</v>
      </c>
      <c r="Q65" s="28"/>
      <c r="R65" s="27"/>
      <c r="S65" s="27"/>
      <c r="T65" s="30"/>
      <c r="U65" s="30"/>
      <c r="V65" s="30"/>
      <c r="W65" s="30"/>
      <c r="X65" s="30"/>
      <c r="Y65" s="30"/>
      <c r="Z65" s="30"/>
      <c r="AA65" s="30">
        <f t="shared" si="2"/>
        <v>4750</v>
      </c>
    </row>
    <row r="66" spans="1:27" ht="40.5" customHeight="1">
      <c r="A66" s="11" t="s">
        <v>69</v>
      </c>
      <c r="B66" s="11"/>
      <c r="C66" s="21" t="s">
        <v>41</v>
      </c>
      <c r="D66" s="13">
        <f>D67</f>
        <v>148800</v>
      </c>
      <c r="Q66" s="28"/>
      <c r="R66" s="27"/>
      <c r="S66" s="27"/>
      <c r="T66" s="30"/>
      <c r="U66" s="30"/>
      <c r="V66" s="31">
        <f>V67</f>
        <v>-99637.04</v>
      </c>
      <c r="W66" s="31"/>
      <c r="X66" s="31">
        <f>X67</f>
        <v>148800</v>
      </c>
      <c r="Y66" s="31"/>
      <c r="Z66" s="31"/>
      <c r="AA66" s="31">
        <f t="shared" si="2"/>
        <v>197962.96000000002</v>
      </c>
    </row>
    <row r="67" spans="1:27" ht="44.25" customHeight="1">
      <c r="A67" s="15" t="s">
        <v>70</v>
      </c>
      <c r="B67" s="15"/>
      <c r="C67" s="9" t="s">
        <v>42</v>
      </c>
      <c r="D67" s="18">
        <f>D68</f>
        <v>148800</v>
      </c>
      <c r="Q67" s="28"/>
      <c r="R67" s="27"/>
      <c r="S67" s="27"/>
      <c r="T67" s="30"/>
      <c r="U67" s="30"/>
      <c r="V67" s="30">
        <f>V68</f>
        <v>-99637.04</v>
      </c>
      <c r="W67" s="30"/>
      <c r="X67" s="30">
        <f>X68</f>
        <v>148800</v>
      </c>
      <c r="Y67" s="30"/>
      <c r="Z67" s="30"/>
      <c r="AA67" s="30">
        <f t="shared" si="2"/>
        <v>197962.96000000002</v>
      </c>
    </row>
    <row r="68" spans="1:27" ht="45" customHeight="1">
      <c r="A68" s="15"/>
      <c r="B68" s="15" t="s">
        <v>10</v>
      </c>
      <c r="C68" s="9" t="s">
        <v>138</v>
      </c>
      <c r="D68" s="18">
        <f>D69</f>
        <v>148800</v>
      </c>
      <c r="Q68" s="28"/>
      <c r="R68" s="27"/>
      <c r="S68" s="27"/>
      <c r="T68" s="30"/>
      <c r="U68" s="30"/>
      <c r="V68" s="30">
        <f>V69</f>
        <v>-99637.04</v>
      </c>
      <c r="W68" s="30"/>
      <c r="X68" s="30">
        <f>X69</f>
        <v>148800</v>
      </c>
      <c r="Y68" s="30"/>
      <c r="Z68" s="30"/>
      <c r="AA68" s="30">
        <f t="shared" si="2"/>
        <v>197962.96000000002</v>
      </c>
    </row>
    <row r="69" spans="1:27" ht="45" customHeight="1">
      <c r="A69" s="15"/>
      <c r="B69" s="15" t="s">
        <v>11</v>
      </c>
      <c r="C69" s="9" t="s">
        <v>34</v>
      </c>
      <c r="D69" s="18">
        <v>148800</v>
      </c>
      <c r="Q69" s="28"/>
      <c r="R69" s="27"/>
      <c r="S69" s="27"/>
      <c r="T69" s="30"/>
      <c r="U69" s="30"/>
      <c r="V69" s="30">
        <v>-99637.04</v>
      </c>
      <c r="W69" s="30"/>
      <c r="X69" s="30">
        <v>148800</v>
      </c>
      <c r="Y69" s="30"/>
      <c r="Z69" s="30"/>
      <c r="AA69" s="30">
        <f t="shared" si="2"/>
        <v>197962.96000000002</v>
      </c>
    </row>
    <row r="70" spans="1:27" ht="15.75">
      <c r="A70" s="15"/>
      <c r="B70" s="15"/>
      <c r="C70" s="9"/>
      <c r="D70" s="18"/>
      <c r="Q70" s="28"/>
      <c r="R70" s="27"/>
      <c r="S70" s="27"/>
      <c r="T70" s="30"/>
      <c r="U70" s="30"/>
      <c r="V70" s="30"/>
      <c r="W70" s="30"/>
      <c r="X70" s="30"/>
      <c r="Y70" s="30"/>
      <c r="Z70" s="30"/>
      <c r="AA70" s="31"/>
    </row>
    <row r="71" spans="1:27" ht="44.25" customHeight="1">
      <c r="A71" s="11" t="s">
        <v>71</v>
      </c>
      <c r="B71" s="11"/>
      <c r="C71" s="21" t="s">
        <v>146</v>
      </c>
      <c r="D71" s="13">
        <f>D72</f>
        <v>602800</v>
      </c>
      <c r="E71" s="13">
        <f aca="true" t="shared" si="5" ref="E71:W71">E72</f>
        <v>0</v>
      </c>
      <c r="F71" s="13">
        <f t="shared" si="5"/>
        <v>0</v>
      </c>
      <c r="G71" s="13">
        <f t="shared" si="5"/>
        <v>0</v>
      </c>
      <c r="H71" s="13">
        <f t="shared" si="5"/>
        <v>0</v>
      </c>
      <c r="I71" s="13">
        <f t="shared" si="5"/>
        <v>0</v>
      </c>
      <c r="J71" s="13">
        <f t="shared" si="5"/>
        <v>0</v>
      </c>
      <c r="K71" s="13">
        <f t="shared" si="5"/>
        <v>0</v>
      </c>
      <c r="L71" s="13">
        <f t="shared" si="5"/>
        <v>0</v>
      </c>
      <c r="M71" s="13">
        <f t="shared" si="5"/>
        <v>0</v>
      </c>
      <c r="N71" s="13">
        <f t="shared" si="5"/>
        <v>0</v>
      </c>
      <c r="O71" s="13">
        <f t="shared" si="5"/>
        <v>0</v>
      </c>
      <c r="P71" s="13">
        <f t="shared" si="5"/>
        <v>0</v>
      </c>
      <c r="Q71" s="13">
        <f t="shared" si="5"/>
        <v>655775.3400000001</v>
      </c>
      <c r="R71" s="13">
        <f t="shared" si="5"/>
        <v>0</v>
      </c>
      <c r="S71" s="13">
        <f t="shared" si="5"/>
        <v>0</v>
      </c>
      <c r="T71" s="13">
        <f t="shared" si="5"/>
        <v>0</v>
      </c>
      <c r="U71" s="13">
        <f t="shared" si="5"/>
        <v>-310653</v>
      </c>
      <c r="V71" s="13">
        <f t="shared" si="5"/>
        <v>0</v>
      </c>
      <c r="W71" s="13">
        <f t="shared" si="5"/>
        <v>0</v>
      </c>
      <c r="X71" s="13"/>
      <c r="Y71" s="13">
        <f>Y72</f>
        <v>0</v>
      </c>
      <c r="Z71" s="13">
        <f>Z72</f>
        <v>0</v>
      </c>
      <c r="AA71" s="31">
        <f>D71+Q71+T71+U71+V71+W71+X71+Y71+Z71</f>
        <v>947922.3400000001</v>
      </c>
    </row>
    <row r="72" spans="1:27" ht="33.75" customHeight="1">
      <c r="A72" s="11" t="s">
        <v>72</v>
      </c>
      <c r="B72" s="22"/>
      <c r="C72" s="10" t="s">
        <v>73</v>
      </c>
      <c r="D72" s="13">
        <f>D73+D76+D79+D82</f>
        <v>602800</v>
      </c>
      <c r="E72" s="13">
        <f aca="true" t="shared" si="6" ref="E72:W72">E73+E76+E79+E82</f>
        <v>0</v>
      </c>
      <c r="F72" s="13">
        <f t="shared" si="6"/>
        <v>0</v>
      </c>
      <c r="G72" s="13">
        <f t="shared" si="6"/>
        <v>0</v>
      </c>
      <c r="H72" s="13">
        <f t="shared" si="6"/>
        <v>0</v>
      </c>
      <c r="I72" s="13">
        <f t="shared" si="6"/>
        <v>0</v>
      </c>
      <c r="J72" s="13">
        <f t="shared" si="6"/>
        <v>0</v>
      </c>
      <c r="K72" s="13">
        <f t="shared" si="6"/>
        <v>0</v>
      </c>
      <c r="L72" s="13">
        <f t="shared" si="6"/>
        <v>0</v>
      </c>
      <c r="M72" s="13">
        <f t="shared" si="6"/>
        <v>0</v>
      </c>
      <c r="N72" s="13">
        <f t="shared" si="6"/>
        <v>0</v>
      </c>
      <c r="O72" s="13">
        <f t="shared" si="6"/>
        <v>0</v>
      </c>
      <c r="P72" s="13">
        <f t="shared" si="6"/>
        <v>0</v>
      </c>
      <c r="Q72" s="13">
        <f t="shared" si="6"/>
        <v>655775.3400000001</v>
      </c>
      <c r="R72" s="13">
        <f t="shared" si="6"/>
        <v>0</v>
      </c>
      <c r="S72" s="13">
        <f t="shared" si="6"/>
        <v>0</v>
      </c>
      <c r="T72" s="13">
        <f t="shared" si="6"/>
        <v>0</v>
      </c>
      <c r="U72" s="13">
        <f t="shared" si="6"/>
        <v>-310653</v>
      </c>
      <c r="V72" s="13">
        <f t="shared" si="6"/>
        <v>0</v>
      </c>
      <c r="W72" s="13">
        <f t="shared" si="6"/>
        <v>0</v>
      </c>
      <c r="X72" s="13"/>
      <c r="Y72" s="13">
        <f>Y73+Y76+Y79+Y82</f>
        <v>0</v>
      </c>
      <c r="Z72" s="13">
        <f>Z73+Z76+Z79+Z82</f>
        <v>0</v>
      </c>
      <c r="AA72" s="31">
        <f aca="true" t="shared" si="7" ref="AA72:AA95">D72+Q72+T72+U72+V72+W72+X72+Y72+Z72</f>
        <v>947922.3400000001</v>
      </c>
    </row>
    <row r="73" spans="1:27" ht="42.75" customHeight="1">
      <c r="A73" s="15" t="s">
        <v>74</v>
      </c>
      <c r="B73" s="16"/>
      <c r="C73" s="9" t="s">
        <v>43</v>
      </c>
      <c r="D73" s="18">
        <f>D74</f>
        <v>389007.77</v>
      </c>
      <c r="E73" s="18">
        <f aca="true" t="shared" si="8" ref="E73:Q73">E74</f>
        <v>0</v>
      </c>
      <c r="F73" s="18">
        <f t="shared" si="8"/>
        <v>0</v>
      </c>
      <c r="G73" s="18">
        <f t="shared" si="8"/>
        <v>0</v>
      </c>
      <c r="H73" s="18">
        <f t="shared" si="8"/>
        <v>0</v>
      </c>
      <c r="I73" s="18">
        <f t="shared" si="8"/>
        <v>0</v>
      </c>
      <c r="J73" s="18">
        <f t="shared" si="8"/>
        <v>0</v>
      </c>
      <c r="K73" s="18">
        <f t="shared" si="8"/>
        <v>0</v>
      </c>
      <c r="L73" s="18">
        <f t="shared" si="8"/>
        <v>0</v>
      </c>
      <c r="M73" s="18">
        <f t="shared" si="8"/>
        <v>0</v>
      </c>
      <c r="N73" s="18">
        <f t="shared" si="8"/>
        <v>0</v>
      </c>
      <c r="O73" s="18">
        <f t="shared" si="8"/>
        <v>0</v>
      </c>
      <c r="P73" s="18">
        <f t="shared" si="8"/>
        <v>0</v>
      </c>
      <c r="Q73" s="18">
        <f t="shared" si="8"/>
        <v>345122.34</v>
      </c>
      <c r="R73" s="27"/>
      <c r="S73" s="27"/>
      <c r="T73" s="30"/>
      <c r="U73" s="30"/>
      <c r="V73" s="30">
        <f>V74</f>
        <v>-12449.75</v>
      </c>
      <c r="W73" s="30">
        <f>W74</f>
        <v>-42258.53</v>
      </c>
      <c r="X73" s="30"/>
      <c r="Y73" s="30">
        <f>Y74</f>
        <v>-27552.25</v>
      </c>
      <c r="Z73" s="30">
        <f>Z74</f>
        <v>18909.4</v>
      </c>
      <c r="AA73" s="30">
        <f t="shared" si="7"/>
        <v>670778.9800000001</v>
      </c>
    </row>
    <row r="74" spans="1:27" ht="35.25" customHeight="1">
      <c r="A74" s="15"/>
      <c r="B74" s="15" t="s">
        <v>10</v>
      </c>
      <c r="C74" s="9" t="s">
        <v>138</v>
      </c>
      <c r="D74" s="18">
        <f>D75</f>
        <v>389007.77</v>
      </c>
      <c r="E74" s="18">
        <f aca="true" t="shared" si="9" ref="E74:Q74">E75</f>
        <v>0</v>
      </c>
      <c r="F74" s="18">
        <f t="shared" si="9"/>
        <v>0</v>
      </c>
      <c r="G74" s="18">
        <f t="shared" si="9"/>
        <v>0</v>
      </c>
      <c r="H74" s="18">
        <f t="shared" si="9"/>
        <v>0</v>
      </c>
      <c r="I74" s="18">
        <f t="shared" si="9"/>
        <v>0</v>
      </c>
      <c r="J74" s="18">
        <f t="shared" si="9"/>
        <v>0</v>
      </c>
      <c r="K74" s="18">
        <f t="shared" si="9"/>
        <v>0</v>
      </c>
      <c r="L74" s="18">
        <f t="shared" si="9"/>
        <v>0</v>
      </c>
      <c r="M74" s="18">
        <f t="shared" si="9"/>
        <v>0</v>
      </c>
      <c r="N74" s="18">
        <f t="shared" si="9"/>
        <v>0</v>
      </c>
      <c r="O74" s="18">
        <f t="shared" si="9"/>
        <v>0</v>
      </c>
      <c r="P74" s="18">
        <f t="shared" si="9"/>
        <v>0</v>
      </c>
      <c r="Q74" s="18">
        <f t="shared" si="9"/>
        <v>345122.34</v>
      </c>
      <c r="R74" s="27"/>
      <c r="S74" s="27"/>
      <c r="T74" s="30"/>
      <c r="U74" s="30"/>
      <c r="V74" s="30">
        <f>V75</f>
        <v>-12449.75</v>
      </c>
      <c r="W74" s="30">
        <f>W75</f>
        <v>-42258.53</v>
      </c>
      <c r="X74" s="30"/>
      <c r="Y74" s="30">
        <f>Y75</f>
        <v>-27552.25</v>
      </c>
      <c r="Z74" s="30">
        <f>Z75</f>
        <v>18909.4</v>
      </c>
      <c r="AA74" s="30">
        <f t="shared" si="7"/>
        <v>670778.9800000001</v>
      </c>
    </row>
    <row r="75" spans="1:27" ht="41.25" customHeight="1">
      <c r="A75" s="15"/>
      <c r="B75" s="15" t="s">
        <v>11</v>
      </c>
      <c r="C75" s="9" t="s">
        <v>34</v>
      </c>
      <c r="D75" s="18">
        <v>389007.77</v>
      </c>
      <c r="Q75" s="29">
        <v>345122.34</v>
      </c>
      <c r="R75" s="27"/>
      <c r="S75" s="27"/>
      <c r="T75" s="30"/>
      <c r="U75" s="30"/>
      <c r="V75" s="30">
        <v>-12449.75</v>
      </c>
      <c r="W75" s="30">
        <v>-42258.53</v>
      </c>
      <c r="X75" s="30"/>
      <c r="Y75" s="30">
        <v>-27552.25</v>
      </c>
      <c r="Z75" s="30">
        <v>18909.4</v>
      </c>
      <c r="AA75" s="30">
        <f t="shared" si="7"/>
        <v>670778.9800000001</v>
      </c>
    </row>
    <row r="76" spans="1:27" ht="39" customHeight="1">
      <c r="A76" s="15" t="s">
        <v>75</v>
      </c>
      <c r="B76" s="16"/>
      <c r="C76" s="9" t="s">
        <v>44</v>
      </c>
      <c r="D76" s="18">
        <f>D77</f>
        <v>100000</v>
      </c>
      <c r="Q76" s="28"/>
      <c r="R76" s="27"/>
      <c r="S76" s="27"/>
      <c r="T76" s="30"/>
      <c r="U76" s="30"/>
      <c r="V76" s="30"/>
      <c r="W76" s="30"/>
      <c r="X76" s="30"/>
      <c r="Y76" s="30"/>
      <c r="Z76" s="30"/>
      <c r="AA76" s="30">
        <f t="shared" si="7"/>
        <v>100000</v>
      </c>
    </row>
    <row r="77" spans="1:27" ht="35.25" customHeight="1">
      <c r="A77" s="15"/>
      <c r="B77" s="15" t="s">
        <v>10</v>
      </c>
      <c r="C77" s="9" t="s">
        <v>138</v>
      </c>
      <c r="D77" s="18">
        <f>D78</f>
        <v>100000</v>
      </c>
      <c r="Q77" s="28"/>
      <c r="R77" s="27"/>
      <c r="S77" s="27"/>
      <c r="T77" s="30"/>
      <c r="U77" s="30"/>
      <c r="V77" s="30"/>
      <c r="W77" s="30"/>
      <c r="X77" s="30"/>
      <c r="Y77" s="30"/>
      <c r="Z77" s="30"/>
      <c r="AA77" s="30">
        <f t="shared" si="7"/>
        <v>100000</v>
      </c>
    </row>
    <row r="78" spans="1:27" ht="35.25" customHeight="1">
      <c r="A78" s="15"/>
      <c r="B78" s="15" t="s">
        <v>11</v>
      </c>
      <c r="C78" s="9" t="s">
        <v>34</v>
      </c>
      <c r="D78" s="18">
        <v>100000</v>
      </c>
      <c r="Q78" s="28"/>
      <c r="R78" s="27"/>
      <c r="S78" s="27"/>
      <c r="T78" s="30"/>
      <c r="U78" s="30"/>
      <c r="V78" s="30"/>
      <c r="W78" s="30"/>
      <c r="X78" s="30"/>
      <c r="Y78" s="30"/>
      <c r="Z78" s="30"/>
      <c r="AA78" s="30">
        <f t="shared" si="7"/>
        <v>100000</v>
      </c>
    </row>
    <row r="79" spans="1:27" ht="35.25" customHeight="1">
      <c r="A79" s="15" t="s">
        <v>132</v>
      </c>
      <c r="B79" s="15"/>
      <c r="C79" s="9" t="s">
        <v>133</v>
      </c>
      <c r="D79" s="18">
        <f>D80</f>
        <v>24154</v>
      </c>
      <c r="Q79" s="28"/>
      <c r="R79" s="27"/>
      <c r="S79" s="27"/>
      <c r="T79" s="30"/>
      <c r="U79" s="30"/>
      <c r="V79" s="30"/>
      <c r="W79" s="30"/>
      <c r="X79" s="30"/>
      <c r="Y79" s="30"/>
      <c r="Z79" s="30"/>
      <c r="AA79" s="30">
        <f t="shared" si="7"/>
        <v>24154</v>
      </c>
    </row>
    <row r="80" spans="1:27" ht="22.5" customHeight="1">
      <c r="A80" s="15"/>
      <c r="B80" s="15" t="s">
        <v>22</v>
      </c>
      <c r="C80" s="9" t="s">
        <v>5</v>
      </c>
      <c r="D80" s="18">
        <f>D81</f>
        <v>24154</v>
      </c>
      <c r="Q80" s="28"/>
      <c r="R80" s="27"/>
      <c r="S80" s="27"/>
      <c r="T80" s="30"/>
      <c r="U80" s="30"/>
      <c r="V80" s="30"/>
      <c r="W80" s="30"/>
      <c r="X80" s="30"/>
      <c r="Y80" s="30"/>
      <c r="Z80" s="30"/>
      <c r="AA80" s="30">
        <f t="shared" si="7"/>
        <v>24154</v>
      </c>
    </row>
    <row r="81" spans="1:27" ht="25.5" customHeight="1">
      <c r="A81" s="15"/>
      <c r="B81" s="15" t="s">
        <v>23</v>
      </c>
      <c r="C81" s="9" t="s">
        <v>24</v>
      </c>
      <c r="D81" s="18">
        <v>24154</v>
      </c>
      <c r="Q81" s="28"/>
      <c r="R81" s="27"/>
      <c r="S81" s="27"/>
      <c r="T81" s="30"/>
      <c r="U81" s="30"/>
      <c r="V81" s="30"/>
      <c r="W81" s="30"/>
      <c r="X81" s="30"/>
      <c r="Y81" s="30"/>
      <c r="Z81" s="30"/>
      <c r="AA81" s="30">
        <f t="shared" si="7"/>
        <v>24154</v>
      </c>
    </row>
    <row r="82" spans="1:27" ht="58.5" customHeight="1">
      <c r="A82" s="15" t="s">
        <v>157</v>
      </c>
      <c r="B82" s="15"/>
      <c r="C82" s="9" t="s">
        <v>156</v>
      </c>
      <c r="D82" s="18">
        <f>D84+D87+D90</f>
        <v>89638.23</v>
      </c>
      <c r="Q82" s="29">
        <f>Q84</f>
        <v>310653</v>
      </c>
      <c r="R82" s="27"/>
      <c r="S82" s="27"/>
      <c r="T82" s="30"/>
      <c r="U82" s="30">
        <f>U84</f>
        <v>-310653</v>
      </c>
      <c r="V82" s="30">
        <f>V84+V87</f>
        <v>12449.75</v>
      </c>
      <c r="W82" s="30">
        <f>W84+W87+W90</f>
        <v>42258.53</v>
      </c>
      <c r="X82" s="30"/>
      <c r="Y82" s="30">
        <f>Y84</f>
        <v>27552.25</v>
      </c>
      <c r="Z82" s="30">
        <f>Z84+Z87+Z90+Z93</f>
        <v>-18909.4</v>
      </c>
      <c r="AA82" s="30">
        <f t="shared" si="7"/>
        <v>152989.36</v>
      </c>
    </row>
    <row r="83" spans="1:27" ht="25.5" customHeight="1">
      <c r="A83" s="15"/>
      <c r="B83" s="15"/>
      <c r="C83" s="9" t="s">
        <v>158</v>
      </c>
      <c r="D83" s="18"/>
      <c r="Q83" s="29"/>
      <c r="R83" s="27"/>
      <c r="S83" s="27"/>
      <c r="T83" s="30"/>
      <c r="U83" s="30"/>
      <c r="V83" s="30"/>
      <c r="W83" s="30"/>
      <c r="X83" s="30"/>
      <c r="Y83" s="30"/>
      <c r="Z83" s="30"/>
      <c r="AA83" s="30">
        <f t="shared" si="7"/>
        <v>0</v>
      </c>
    </row>
    <row r="84" spans="1:27" ht="25.5" customHeight="1">
      <c r="A84" s="15"/>
      <c r="B84" s="15"/>
      <c r="C84" s="9" t="s">
        <v>159</v>
      </c>
      <c r="D84" s="18">
        <f>D85</f>
        <v>0</v>
      </c>
      <c r="Q84" s="29">
        <f>Q85</f>
        <v>310653</v>
      </c>
      <c r="R84" s="27"/>
      <c r="S84" s="27"/>
      <c r="T84" s="30"/>
      <c r="U84" s="30">
        <f>U85</f>
        <v>-310653</v>
      </c>
      <c r="V84" s="30"/>
      <c r="W84" s="30">
        <f>W85</f>
        <v>22977.65</v>
      </c>
      <c r="X84" s="30"/>
      <c r="Y84" s="30">
        <f>+Y87+Y90+Y93</f>
        <v>27552.25</v>
      </c>
      <c r="Z84" s="30"/>
      <c r="AA84" s="30">
        <f t="shared" si="7"/>
        <v>50529.9</v>
      </c>
    </row>
    <row r="85" spans="1:27" ht="25.5" customHeight="1">
      <c r="A85" s="15"/>
      <c r="B85" s="15" t="s">
        <v>22</v>
      </c>
      <c r="C85" s="9" t="s">
        <v>5</v>
      </c>
      <c r="D85" s="18">
        <v>0</v>
      </c>
      <c r="Q85" s="29">
        <f>Q86</f>
        <v>310653</v>
      </c>
      <c r="R85" s="27"/>
      <c r="S85" s="27"/>
      <c r="T85" s="30"/>
      <c r="U85" s="30">
        <f>U86</f>
        <v>-310653</v>
      </c>
      <c r="V85" s="30"/>
      <c r="W85" s="30">
        <f>W86</f>
        <v>22977.65</v>
      </c>
      <c r="X85" s="30"/>
      <c r="Y85" s="30"/>
      <c r="Z85" s="30"/>
      <c r="AA85" s="30">
        <f t="shared" si="7"/>
        <v>22977.65</v>
      </c>
    </row>
    <row r="86" spans="1:27" ht="25.5" customHeight="1">
      <c r="A86" s="15"/>
      <c r="B86" s="15" t="s">
        <v>23</v>
      </c>
      <c r="C86" s="9" t="s">
        <v>24</v>
      </c>
      <c r="D86" s="18">
        <v>0</v>
      </c>
      <c r="Q86" s="29">
        <v>310653</v>
      </c>
      <c r="R86" s="27"/>
      <c r="S86" s="27"/>
      <c r="T86" s="30"/>
      <c r="U86" s="30">
        <v>-310653</v>
      </c>
      <c r="V86" s="30"/>
      <c r="W86" s="30">
        <v>22977.65</v>
      </c>
      <c r="X86" s="30"/>
      <c r="Y86" s="30"/>
      <c r="Z86" s="30"/>
      <c r="AA86" s="30">
        <f t="shared" si="7"/>
        <v>22977.65</v>
      </c>
    </row>
    <row r="87" spans="1:27" ht="43.5" customHeight="1">
      <c r="A87" s="15"/>
      <c r="B87" s="15"/>
      <c r="C87" s="9" t="s">
        <v>166</v>
      </c>
      <c r="D87" s="18">
        <v>0</v>
      </c>
      <c r="Q87" s="29"/>
      <c r="R87" s="27"/>
      <c r="S87" s="27"/>
      <c r="T87" s="30"/>
      <c r="U87" s="30"/>
      <c r="V87" s="30">
        <f>V88</f>
        <v>12449.75</v>
      </c>
      <c r="W87" s="30"/>
      <c r="X87" s="30"/>
      <c r="Y87" s="30">
        <f>Y88</f>
        <v>8642.85</v>
      </c>
      <c r="Z87" s="30"/>
      <c r="AA87" s="30">
        <f t="shared" si="7"/>
        <v>21092.6</v>
      </c>
    </row>
    <row r="88" spans="1:27" ht="25.5" customHeight="1">
      <c r="A88" s="15"/>
      <c r="B88" s="15" t="s">
        <v>22</v>
      </c>
      <c r="C88" s="9" t="s">
        <v>5</v>
      </c>
      <c r="D88" s="18">
        <v>0</v>
      </c>
      <c r="Q88" s="29"/>
      <c r="R88" s="27"/>
      <c r="S88" s="27"/>
      <c r="T88" s="30"/>
      <c r="U88" s="30"/>
      <c r="V88" s="30">
        <f>V89</f>
        <v>12449.75</v>
      </c>
      <c r="W88" s="30"/>
      <c r="X88" s="30"/>
      <c r="Y88" s="30">
        <f>Y89</f>
        <v>8642.85</v>
      </c>
      <c r="Z88" s="30"/>
      <c r="AA88" s="30">
        <f t="shared" si="7"/>
        <v>21092.6</v>
      </c>
    </row>
    <row r="89" spans="1:27" ht="25.5" customHeight="1">
      <c r="A89" s="15"/>
      <c r="B89" s="15" t="s">
        <v>23</v>
      </c>
      <c r="C89" s="9" t="s">
        <v>24</v>
      </c>
      <c r="D89" s="18">
        <v>0</v>
      </c>
      <c r="Q89" s="29"/>
      <c r="R89" s="27"/>
      <c r="S89" s="27"/>
      <c r="T89" s="30"/>
      <c r="U89" s="30"/>
      <c r="V89" s="30">
        <v>12449.75</v>
      </c>
      <c r="W89" s="30"/>
      <c r="X89" s="30"/>
      <c r="Y89" s="30">
        <v>8642.85</v>
      </c>
      <c r="Z89" s="30"/>
      <c r="AA89" s="30">
        <f t="shared" si="7"/>
        <v>21092.6</v>
      </c>
    </row>
    <row r="90" spans="1:27" ht="36" customHeight="1">
      <c r="A90" s="15"/>
      <c r="B90" s="15"/>
      <c r="C90" s="9" t="s">
        <v>168</v>
      </c>
      <c r="D90" s="18">
        <f>D91</f>
        <v>89638.23</v>
      </c>
      <c r="Q90" s="28"/>
      <c r="R90" s="27"/>
      <c r="S90" s="27"/>
      <c r="T90" s="30"/>
      <c r="U90" s="30"/>
      <c r="V90" s="30"/>
      <c r="W90" s="30">
        <f>W91</f>
        <v>19280.88</v>
      </c>
      <c r="X90" s="30"/>
      <c r="Y90" s="30"/>
      <c r="Z90" s="30"/>
      <c r="AA90" s="30">
        <f t="shared" si="7"/>
        <v>108919.11</v>
      </c>
    </row>
    <row r="91" spans="1:27" ht="36" customHeight="1">
      <c r="A91" s="15"/>
      <c r="B91" s="15" t="s">
        <v>22</v>
      </c>
      <c r="C91" s="9" t="s">
        <v>5</v>
      </c>
      <c r="D91" s="18">
        <f>D92</f>
        <v>89638.23</v>
      </c>
      <c r="Q91" s="28"/>
      <c r="R91" s="27"/>
      <c r="S91" s="27"/>
      <c r="T91" s="30"/>
      <c r="U91" s="30"/>
      <c r="V91" s="30"/>
      <c r="W91" s="30">
        <f>W92</f>
        <v>19280.88</v>
      </c>
      <c r="X91" s="30"/>
      <c r="Y91" s="30"/>
      <c r="Z91" s="30"/>
      <c r="AA91" s="30">
        <f t="shared" si="7"/>
        <v>108919.11</v>
      </c>
    </row>
    <row r="92" spans="1:27" ht="25.5" customHeight="1">
      <c r="A92" s="15"/>
      <c r="B92" s="15" t="s">
        <v>23</v>
      </c>
      <c r="C92" s="9" t="s">
        <v>24</v>
      </c>
      <c r="D92" s="18">
        <v>89638.23</v>
      </c>
      <c r="Q92" s="28"/>
      <c r="R92" s="27"/>
      <c r="S92" s="27"/>
      <c r="T92" s="30"/>
      <c r="U92" s="30"/>
      <c r="V92" s="30"/>
      <c r="W92" s="30">
        <v>19280.88</v>
      </c>
      <c r="X92" s="30"/>
      <c r="Y92" s="30"/>
      <c r="Z92" s="30"/>
      <c r="AA92" s="30">
        <f t="shared" si="7"/>
        <v>108919.11</v>
      </c>
    </row>
    <row r="93" spans="1:27" ht="42" customHeight="1">
      <c r="A93" s="15"/>
      <c r="B93" s="15"/>
      <c r="C93" s="9" t="s">
        <v>172</v>
      </c>
      <c r="D93" s="18">
        <v>0</v>
      </c>
      <c r="Q93" s="28"/>
      <c r="R93" s="27"/>
      <c r="S93" s="27"/>
      <c r="T93" s="30"/>
      <c r="U93" s="30"/>
      <c r="V93" s="30"/>
      <c r="W93" s="30"/>
      <c r="X93" s="30"/>
      <c r="Y93" s="30">
        <f>Y94</f>
        <v>18909.4</v>
      </c>
      <c r="Z93" s="30">
        <f>Z94</f>
        <v>-18909.4</v>
      </c>
      <c r="AA93" s="30">
        <f t="shared" si="7"/>
        <v>0</v>
      </c>
    </row>
    <row r="94" spans="1:27" ht="25.5" customHeight="1">
      <c r="A94" s="15"/>
      <c r="B94" s="15" t="s">
        <v>22</v>
      </c>
      <c r="C94" s="9" t="s">
        <v>5</v>
      </c>
      <c r="D94" s="18">
        <v>0</v>
      </c>
      <c r="Q94" s="28"/>
      <c r="R94" s="27"/>
      <c r="S94" s="27"/>
      <c r="T94" s="30"/>
      <c r="U94" s="30"/>
      <c r="V94" s="30"/>
      <c r="W94" s="30"/>
      <c r="X94" s="30"/>
      <c r="Y94" s="30">
        <f>Y95</f>
        <v>18909.4</v>
      </c>
      <c r="Z94" s="30">
        <f>Z95</f>
        <v>-18909.4</v>
      </c>
      <c r="AA94" s="30">
        <f t="shared" si="7"/>
        <v>0</v>
      </c>
    </row>
    <row r="95" spans="1:27" ht="25.5" customHeight="1">
      <c r="A95" s="15"/>
      <c r="B95" s="15" t="s">
        <v>23</v>
      </c>
      <c r="C95" s="9" t="s">
        <v>24</v>
      </c>
      <c r="D95" s="18">
        <v>0</v>
      </c>
      <c r="Q95" s="28"/>
      <c r="R95" s="27"/>
      <c r="S95" s="27"/>
      <c r="T95" s="30"/>
      <c r="U95" s="30"/>
      <c r="V95" s="30"/>
      <c r="W95" s="30"/>
      <c r="X95" s="30"/>
      <c r="Y95" s="30">
        <v>18909.4</v>
      </c>
      <c r="Z95" s="30">
        <v>-18909.4</v>
      </c>
      <c r="AA95" s="30">
        <f t="shared" si="7"/>
        <v>0</v>
      </c>
    </row>
    <row r="96" spans="1:27" ht="15.75">
      <c r="A96" s="15"/>
      <c r="B96" s="16"/>
      <c r="C96" s="9"/>
      <c r="D96" s="18"/>
      <c r="Q96" s="28"/>
      <c r="R96" s="27"/>
      <c r="S96" s="27"/>
      <c r="T96" s="30"/>
      <c r="U96" s="30"/>
      <c r="V96" s="30"/>
      <c r="W96" s="30"/>
      <c r="X96" s="30"/>
      <c r="Y96" s="30"/>
      <c r="Z96" s="30"/>
      <c r="AA96" s="31"/>
    </row>
    <row r="97" spans="1:27" ht="56.25" customHeight="1">
      <c r="A97" s="11" t="s">
        <v>76</v>
      </c>
      <c r="B97" s="22"/>
      <c r="C97" s="10" t="s">
        <v>147</v>
      </c>
      <c r="D97" s="13">
        <f>D98</f>
        <v>15000</v>
      </c>
      <c r="Q97" s="28"/>
      <c r="R97" s="27"/>
      <c r="S97" s="27"/>
      <c r="T97" s="30"/>
      <c r="U97" s="30"/>
      <c r="V97" s="31">
        <f>V98</f>
        <v>211490.12</v>
      </c>
      <c r="W97" s="31">
        <f>W98</f>
        <v>-15000</v>
      </c>
      <c r="X97" s="31"/>
      <c r="Y97" s="31"/>
      <c r="Z97" s="31"/>
      <c r="AA97" s="31">
        <f aca="true" t="shared" si="10" ref="AA97:AA139">D97+Q97+T97+U97+V97+W97+X97+Y97</f>
        <v>211490.12</v>
      </c>
    </row>
    <row r="98" spans="1:27" ht="60" customHeight="1">
      <c r="A98" s="11" t="s">
        <v>77</v>
      </c>
      <c r="B98" s="16"/>
      <c r="C98" s="21" t="s">
        <v>78</v>
      </c>
      <c r="D98" s="13">
        <f>D99</f>
        <v>15000</v>
      </c>
      <c r="Q98" s="28"/>
      <c r="R98" s="27"/>
      <c r="S98" s="27"/>
      <c r="T98" s="30"/>
      <c r="U98" s="30"/>
      <c r="V98" s="31">
        <f>V99+V102</f>
        <v>211490.12</v>
      </c>
      <c r="W98" s="31">
        <f>W99+W102</f>
        <v>-15000</v>
      </c>
      <c r="X98" s="31"/>
      <c r="Y98" s="31"/>
      <c r="Z98" s="31"/>
      <c r="AA98" s="31">
        <f t="shared" si="10"/>
        <v>211490.12</v>
      </c>
    </row>
    <row r="99" spans="1:27" ht="52.5" customHeight="1">
      <c r="A99" s="15" t="s">
        <v>79</v>
      </c>
      <c r="B99" s="16"/>
      <c r="C99" s="9" t="s">
        <v>80</v>
      </c>
      <c r="D99" s="18">
        <f>D100</f>
        <v>15000</v>
      </c>
      <c r="Q99" s="28"/>
      <c r="R99" s="27"/>
      <c r="S99" s="27"/>
      <c r="T99" s="30"/>
      <c r="U99" s="30"/>
      <c r="V99" s="30"/>
      <c r="W99" s="30">
        <f>W100</f>
        <v>-15000</v>
      </c>
      <c r="X99" s="30"/>
      <c r="Y99" s="30"/>
      <c r="Z99" s="30"/>
      <c r="AA99" s="30">
        <f t="shared" si="10"/>
        <v>0</v>
      </c>
    </row>
    <row r="100" spans="1:27" ht="34.5" customHeight="1">
      <c r="A100" s="15"/>
      <c r="B100" s="15" t="s">
        <v>10</v>
      </c>
      <c r="C100" s="9" t="s">
        <v>138</v>
      </c>
      <c r="D100" s="18">
        <f>D101</f>
        <v>15000</v>
      </c>
      <c r="Q100" s="28"/>
      <c r="R100" s="27"/>
      <c r="S100" s="27"/>
      <c r="T100" s="30"/>
      <c r="U100" s="30"/>
      <c r="V100" s="30"/>
      <c r="W100" s="30">
        <f>W101</f>
        <v>-15000</v>
      </c>
      <c r="X100" s="30"/>
      <c r="Y100" s="30"/>
      <c r="Z100" s="30"/>
      <c r="AA100" s="30">
        <f t="shared" si="10"/>
        <v>0</v>
      </c>
    </row>
    <row r="101" spans="1:27" ht="39.75" customHeight="1">
      <c r="A101" s="15"/>
      <c r="B101" s="15" t="s">
        <v>11</v>
      </c>
      <c r="C101" s="9" t="s">
        <v>34</v>
      </c>
      <c r="D101" s="18">
        <v>15000</v>
      </c>
      <c r="Q101" s="28"/>
      <c r="R101" s="27"/>
      <c r="S101" s="27"/>
      <c r="T101" s="30"/>
      <c r="U101" s="30"/>
      <c r="V101" s="30"/>
      <c r="W101" s="30">
        <v>-15000</v>
      </c>
      <c r="X101" s="30"/>
      <c r="Y101" s="30"/>
      <c r="Z101" s="30"/>
      <c r="AA101" s="30">
        <f t="shared" si="10"/>
        <v>0</v>
      </c>
    </row>
    <row r="102" spans="1:27" ht="39.75" customHeight="1">
      <c r="A102" s="15" t="s">
        <v>167</v>
      </c>
      <c r="B102" s="15"/>
      <c r="C102" s="9" t="s">
        <v>165</v>
      </c>
      <c r="D102" s="18">
        <v>0</v>
      </c>
      <c r="Q102" s="28"/>
      <c r="R102" s="27"/>
      <c r="S102" s="27"/>
      <c r="T102" s="30"/>
      <c r="U102" s="30"/>
      <c r="V102" s="30">
        <f>V103</f>
        <v>211490.12</v>
      </c>
      <c r="W102" s="30"/>
      <c r="X102" s="30"/>
      <c r="Y102" s="30"/>
      <c r="Z102" s="30"/>
      <c r="AA102" s="30">
        <f t="shared" si="10"/>
        <v>211490.12</v>
      </c>
    </row>
    <row r="103" spans="1:27" ht="21.75" customHeight="1">
      <c r="A103" s="15"/>
      <c r="B103" s="15" t="s">
        <v>22</v>
      </c>
      <c r="C103" s="9" t="s">
        <v>5</v>
      </c>
      <c r="D103" s="18">
        <v>0</v>
      </c>
      <c r="Q103" s="28"/>
      <c r="R103" s="27"/>
      <c r="S103" s="27"/>
      <c r="T103" s="30"/>
      <c r="U103" s="30"/>
      <c r="V103" s="30">
        <f>V104</f>
        <v>211490.12</v>
      </c>
      <c r="W103" s="30"/>
      <c r="X103" s="30"/>
      <c r="Y103" s="30"/>
      <c r="Z103" s="30"/>
      <c r="AA103" s="30">
        <f t="shared" si="10"/>
        <v>211490.12</v>
      </c>
    </row>
    <row r="104" spans="1:27" ht="24.75" customHeight="1">
      <c r="A104" s="15"/>
      <c r="B104" s="15" t="s">
        <v>23</v>
      </c>
      <c r="C104" s="9" t="s">
        <v>24</v>
      </c>
      <c r="D104" s="18">
        <v>0</v>
      </c>
      <c r="Q104" s="28"/>
      <c r="R104" s="27"/>
      <c r="S104" s="27"/>
      <c r="T104" s="30"/>
      <c r="U104" s="30"/>
      <c r="V104" s="30">
        <v>211490.12</v>
      </c>
      <c r="W104" s="30"/>
      <c r="X104" s="30"/>
      <c r="Y104" s="30"/>
      <c r="Z104" s="30"/>
      <c r="AA104" s="30">
        <f t="shared" si="10"/>
        <v>211490.12</v>
      </c>
    </row>
    <row r="105" spans="1:27" ht="15.75">
      <c r="A105" s="11"/>
      <c r="B105" s="15"/>
      <c r="C105" s="9"/>
      <c r="D105" s="18"/>
      <c r="Q105" s="28"/>
      <c r="R105" s="27"/>
      <c r="S105" s="27"/>
      <c r="T105" s="30"/>
      <c r="U105" s="30"/>
      <c r="V105" s="30"/>
      <c r="W105" s="30"/>
      <c r="X105" s="30"/>
      <c r="Y105" s="30"/>
      <c r="Z105" s="30"/>
      <c r="AA105" s="31"/>
    </row>
    <row r="106" spans="1:27" ht="53.25" customHeight="1">
      <c r="A106" s="11" t="s">
        <v>81</v>
      </c>
      <c r="B106" s="11"/>
      <c r="C106" s="10" t="s">
        <v>148</v>
      </c>
      <c r="D106" s="13">
        <f>D107+D111+D115+D119+D123</f>
        <v>368000</v>
      </c>
      <c r="E106" s="13">
        <f aca="true" t="shared" si="11" ref="E106:W106">E107+E111+E115+E119+E123</f>
        <v>0</v>
      </c>
      <c r="F106" s="13">
        <f t="shared" si="11"/>
        <v>0</v>
      </c>
      <c r="G106" s="13">
        <f t="shared" si="11"/>
        <v>0</v>
      </c>
      <c r="H106" s="13">
        <f t="shared" si="11"/>
        <v>0</v>
      </c>
      <c r="I106" s="13">
        <f t="shared" si="11"/>
        <v>0</v>
      </c>
      <c r="J106" s="13">
        <f t="shared" si="11"/>
        <v>0</v>
      </c>
      <c r="K106" s="13">
        <f t="shared" si="11"/>
        <v>0</v>
      </c>
      <c r="L106" s="13">
        <f t="shared" si="11"/>
        <v>0</v>
      </c>
      <c r="M106" s="13">
        <f t="shared" si="11"/>
        <v>0</v>
      </c>
      <c r="N106" s="13">
        <f t="shared" si="11"/>
        <v>0</v>
      </c>
      <c r="O106" s="13">
        <f t="shared" si="11"/>
        <v>0</v>
      </c>
      <c r="P106" s="13">
        <f t="shared" si="11"/>
        <v>0</v>
      </c>
      <c r="Q106" s="13"/>
      <c r="R106" s="13">
        <f t="shared" si="11"/>
        <v>0</v>
      </c>
      <c r="S106" s="13">
        <f t="shared" si="11"/>
        <v>0</v>
      </c>
      <c r="T106" s="13">
        <f t="shared" si="11"/>
        <v>-6465.05</v>
      </c>
      <c r="U106" s="13"/>
      <c r="V106" s="13"/>
      <c r="W106" s="13">
        <f t="shared" si="11"/>
        <v>-12553.730000000001</v>
      </c>
      <c r="X106" s="13"/>
      <c r="Y106" s="13"/>
      <c r="Z106" s="13"/>
      <c r="AA106" s="31">
        <f t="shared" si="10"/>
        <v>348981.22000000003</v>
      </c>
    </row>
    <row r="107" spans="1:27" ht="41.25" customHeight="1">
      <c r="A107" s="11" t="s">
        <v>82</v>
      </c>
      <c r="B107" s="11"/>
      <c r="C107" s="10" t="s">
        <v>45</v>
      </c>
      <c r="D107" s="13">
        <f>D108</f>
        <v>10000</v>
      </c>
      <c r="Q107" s="28"/>
      <c r="R107" s="27"/>
      <c r="S107" s="27"/>
      <c r="T107" s="30"/>
      <c r="U107" s="30"/>
      <c r="V107" s="31"/>
      <c r="W107" s="31">
        <f>W108</f>
        <v>-445.36</v>
      </c>
      <c r="X107" s="31"/>
      <c r="Y107" s="31"/>
      <c r="Z107" s="31"/>
      <c r="AA107" s="31">
        <f t="shared" si="10"/>
        <v>9554.64</v>
      </c>
    </row>
    <row r="108" spans="1:27" ht="40.5" customHeight="1">
      <c r="A108" s="15" t="s">
        <v>83</v>
      </c>
      <c r="B108" s="15"/>
      <c r="C108" s="23" t="s">
        <v>84</v>
      </c>
      <c r="D108" s="18">
        <f>D109</f>
        <v>10000</v>
      </c>
      <c r="Q108" s="28"/>
      <c r="R108" s="27"/>
      <c r="S108" s="27"/>
      <c r="T108" s="30"/>
      <c r="U108" s="30"/>
      <c r="V108" s="30"/>
      <c r="W108" s="30">
        <f>W109</f>
        <v>-445.36</v>
      </c>
      <c r="X108" s="30"/>
      <c r="Y108" s="30"/>
      <c r="Z108" s="30"/>
      <c r="AA108" s="30">
        <f t="shared" si="10"/>
        <v>9554.64</v>
      </c>
    </row>
    <row r="109" spans="1:27" ht="38.25" customHeight="1">
      <c r="A109" s="15"/>
      <c r="B109" s="15" t="s">
        <v>10</v>
      </c>
      <c r="C109" s="9" t="s">
        <v>138</v>
      </c>
      <c r="D109" s="18">
        <f>D110</f>
        <v>10000</v>
      </c>
      <c r="Q109" s="28"/>
      <c r="R109" s="27"/>
      <c r="S109" s="27"/>
      <c r="T109" s="30"/>
      <c r="U109" s="30"/>
      <c r="V109" s="30"/>
      <c r="W109" s="30">
        <f>W110</f>
        <v>-445.36</v>
      </c>
      <c r="X109" s="30"/>
      <c r="Y109" s="30"/>
      <c r="Z109" s="30"/>
      <c r="AA109" s="30">
        <f t="shared" si="10"/>
        <v>9554.64</v>
      </c>
    </row>
    <row r="110" spans="1:27" ht="42" customHeight="1">
      <c r="A110" s="15"/>
      <c r="B110" s="15" t="s">
        <v>11</v>
      </c>
      <c r="C110" s="9" t="s">
        <v>34</v>
      </c>
      <c r="D110" s="18">
        <v>10000</v>
      </c>
      <c r="Q110" s="28"/>
      <c r="R110" s="27"/>
      <c r="S110" s="27"/>
      <c r="T110" s="30"/>
      <c r="U110" s="30"/>
      <c r="V110" s="30"/>
      <c r="W110" s="30">
        <v>-445.36</v>
      </c>
      <c r="X110" s="30"/>
      <c r="Y110" s="30"/>
      <c r="Z110" s="30"/>
      <c r="AA110" s="30">
        <f t="shared" si="10"/>
        <v>9554.64</v>
      </c>
    </row>
    <row r="111" spans="1:27" ht="30.75" customHeight="1">
      <c r="A111" s="11" t="s">
        <v>85</v>
      </c>
      <c r="B111" s="24"/>
      <c r="C111" s="14" t="s">
        <v>46</v>
      </c>
      <c r="D111" s="13">
        <f>D112</f>
        <v>200000</v>
      </c>
      <c r="Q111" s="28"/>
      <c r="R111" s="27"/>
      <c r="S111" s="27"/>
      <c r="T111" s="30"/>
      <c r="U111" s="30"/>
      <c r="V111" s="30"/>
      <c r="W111" s="30"/>
      <c r="X111" s="30"/>
      <c r="Y111" s="30"/>
      <c r="Z111" s="30"/>
      <c r="AA111" s="30">
        <f t="shared" si="10"/>
        <v>200000</v>
      </c>
    </row>
    <row r="112" spans="1:27" ht="41.25" customHeight="1">
      <c r="A112" s="15" t="s">
        <v>86</v>
      </c>
      <c r="B112" s="19"/>
      <c r="C112" s="9" t="s">
        <v>87</v>
      </c>
      <c r="D112" s="18">
        <f>D113</f>
        <v>200000</v>
      </c>
      <c r="Q112" s="28"/>
      <c r="R112" s="27"/>
      <c r="S112" s="27"/>
      <c r="T112" s="30"/>
      <c r="U112" s="30"/>
      <c r="V112" s="30"/>
      <c r="W112" s="30"/>
      <c r="X112" s="30"/>
      <c r="Y112" s="30"/>
      <c r="Z112" s="30"/>
      <c r="AA112" s="30">
        <f t="shared" si="10"/>
        <v>200000</v>
      </c>
    </row>
    <row r="113" spans="1:27" ht="38.25" customHeight="1">
      <c r="A113" s="15"/>
      <c r="B113" s="15" t="s">
        <v>10</v>
      </c>
      <c r="C113" s="9" t="s">
        <v>138</v>
      </c>
      <c r="D113" s="18">
        <f>D114</f>
        <v>200000</v>
      </c>
      <c r="Q113" s="28"/>
      <c r="R113" s="27"/>
      <c r="S113" s="27"/>
      <c r="T113" s="30"/>
      <c r="U113" s="30"/>
      <c r="V113" s="30"/>
      <c r="W113" s="30"/>
      <c r="X113" s="30"/>
      <c r="Y113" s="30"/>
      <c r="Z113" s="30"/>
      <c r="AA113" s="30">
        <f t="shared" si="10"/>
        <v>200000</v>
      </c>
    </row>
    <row r="114" spans="1:27" ht="39.75" customHeight="1">
      <c r="A114" s="15"/>
      <c r="B114" s="15" t="s">
        <v>11</v>
      </c>
      <c r="C114" s="9" t="s">
        <v>34</v>
      </c>
      <c r="D114" s="18">
        <v>200000</v>
      </c>
      <c r="Q114" s="28"/>
      <c r="R114" s="27"/>
      <c r="S114" s="27"/>
      <c r="T114" s="30"/>
      <c r="U114" s="30"/>
      <c r="V114" s="30"/>
      <c r="W114" s="30"/>
      <c r="X114" s="30"/>
      <c r="Y114" s="30"/>
      <c r="Z114" s="30"/>
      <c r="AA114" s="30">
        <f t="shared" si="10"/>
        <v>200000</v>
      </c>
    </row>
    <row r="115" spans="1:27" ht="21.75" customHeight="1">
      <c r="A115" s="11" t="s">
        <v>88</v>
      </c>
      <c r="B115" s="24"/>
      <c r="C115" s="14" t="s">
        <v>47</v>
      </c>
      <c r="D115" s="13">
        <f>D116</f>
        <v>18000</v>
      </c>
      <c r="Q115" s="28"/>
      <c r="R115" s="27"/>
      <c r="S115" s="27"/>
      <c r="T115" s="30"/>
      <c r="U115" s="30"/>
      <c r="V115" s="31"/>
      <c r="W115" s="31">
        <f>W116</f>
        <v>-18000</v>
      </c>
      <c r="X115" s="31"/>
      <c r="Y115" s="31"/>
      <c r="Z115" s="31"/>
      <c r="AA115" s="31">
        <f t="shared" si="10"/>
        <v>0</v>
      </c>
    </row>
    <row r="116" spans="1:27" ht="43.5" customHeight="1">
      <c r="A116" s="15" t="s">
        <v>89</v>
      </c>
      <c r="B116" s="19"/>
      <c r="C116" s="9" t="s">
        <v>90</v>
      </c>
      <c r="D116" s="18">
        <f>D117</f>
        <v>18000</v>
      </c>
      <c r="Q116" s="28"/>
      <c r="R116" s="27"/>
      <c r="S116" s="27"/>
      <c r="T116" s="30"/>
      <c r="U116" s="30"/>
      <c r="V116" s="30"/>
      <c r="W116" s="30">
        <f>W117</f>
        <v>-18000</v>
      </c>
      <c r="X116" s="30"/>
      <c r="Y116" s="30"/>
      <c r="Z116" s="30"/>
      <c r="AA116" s="30">
        <f t="shared" si="10"/>
        <v>0</v>
      </c>
    </row>
    <row r="117" spans="1:27" ht="40.5" customHeight="1">
      <c r="A117" s="15"/>
      <c r="B117" s="15" t="s">
        <v>10</v>
      </c>
      <c r="C117" s="9" t="s">
        <v>138</v>
      </c>
      <c r="D117" s="18">
        <f>D118</f>
        <v>18000</v>
      </c>
      <c r="Q117" s="28"/>
      <c r="R117" s="27"/>
      <c r="S117" s="27"/>
      <c r="T117" s="30"/>
      <c r="U117" s="30"/>
      <c r="V117" s="30"/>
      <c r="W117" s="30">
        <f>W118</f>
        <v>-18000</v>
      </c>
      <c r="X117" s="30"/>
      <c r="Y117" s="30"/>
      <c r="Z117" s="30"/>
      <c r="AA117" s="30">
        <f t="shared" si="10"/>
        <v>0</v>
      </c>
    </row>
    <row r="118" spans="1:27" ht="33.75" customHeight="1">
      <c r="A118" s="15"/>
      <c r="B118" s="15" t="s">
        <v>11</v>
      </c>
      <c r="C118" s="9" t="s">
        <v>34</v>
      </c>
      <c r="D118" s="18">
        <v>18000</v>
      </c>
      <c r="Q118" s="28"/>
      <c r="R118" s="27"/>
      <c r="S118" s="27"/>
      <c r="T118" s="30"/>
      <c r="U118" s="30"/>
      <c r="V118" s="30"/>
      <c r="W118" s="30">
        <v>-18000</v>
      </c>
      <c r="X118" s="30"/>
      <c r="Y118" s="30"/>
      <c r="Z118" s="30"/>
      <c r="AA118" s="30">
        <f t="shared" si="10"/>
        <v>0</v>
      </c>
    </row>
    <row r="119" spans="1:27" ht="27" customHeight="1">
      <c r="A119" s="11" t="s">
        <v>91</v>
      </c>
      <c r="B119" s="24"/>
      <c r="C119" s="14" t="s">
        <v>48</v>
      </c>
      <c r="D119" s="13">
        <f>D120</f>
        <v>10000</v>
      </c>
      <c r="Q119" s="28"/>
      <c r="R119" s="27"/>
      <c r="S119" s="27"/>
      <c r="T119" s="31">
        <f>T120</f>
        <v>-6465.05</v>
      </c>
      <c r="U119" s="31"/>
      <c r="V119" s="31"/>
      <c r="W119" s="31">
        <f>W120</f>
        <v>-3534.95</v>
      </c>
      <c r="X119" s="31"/>
      <c r="Y119" s="31"/>
      <c r="Z119" s="31"/>
      <c r="AA119" s="31">
        <f t="shared" si="10"/>
        <v>0</v>
      </c>
    </row>
    <row r="120" spans="1:27" ht="44.25" customHeight="1">
      <c r="A120" s="15" t="s">
        <v>93</v>
      </c>
      <c r="B120" s="19"/>
      <c r="C120" s="9" t="s">
        <v>92</v>
      </c>
      <c r="D120" s="18">
        <f>D121</f>
        <v>10000</v>
      </c>
      <c r="Q120" s="28"/>
      <c r="R120" s="27"/>
      <c r="S120" s="27"/>
      <c r="T120" s="30">
        <f>T121</f>
        <v>-6465.05</v>
      </c>
      <c r="U120" s="30"/>
      <c r="V120" s="30"/>
      <c r="W120" s="30">
        <f>W121</f>
        <v>-3534.95</v>
      </c>
      <c r="X120" s="30"/>
      <c r="Y120" s="30"/>
      <c r="Z120" s="30"/>
      <c r="AA120" s="30">
        <f t="shared" si="10"/>
        <v>0</v>
      </c>
    </row>
    <row r="121" spans="1:27" ht="34.5" customHeight="1">
      <c r="A121" s="15"/>
      <c r="B121" s="15" t="s">
        <v>10</v>
      </c>
      <c r="C121" s="9" t="s">
        <v>138</v>
      </c>
      <c r="D121" s="18">
        <f>D122</f>
        <v>10000</v>
      </c>
      <c r="Q121" s="28"/>
      <c r="R121" s="27"/>
      <c r="S121" s="27"/>
      <c r="T121" s="30">
        <f>T122</f>
        <v>-6465.05</v>
      </c>
      <c r="U121" s="30"/>
      <c r="V121" s="30"/>
      <c r="W121" s="30">
        <f>W122</f>
        <v>-3534.95</v>
      </c>
      <c r="X121" s="30"/>
      <c r="Y121" s="30"/>
      <c r="Z121" s="30"/>
      <c r="AA121" s="30">
        <f t="shared" si="10"/>
        <v>0</v>
      </c>
    </row>
    <row r="122" spans="1:27" ht="47.25" customHeight="1">
      <c r="A122" s="15"/>
      <c r="B122" s="15" t="s">
        <v>11</v>
      </c>
      <c r="C122" s="9" t="s">
        <v>34</v>
      </c>
      <c r="D122" s="18">
        <v>10000</v>
      </c>
      <c r="Q122" s="28"/>
      <c r="R122" s="27"/>
      <c r="S122" s="27"/>
      <c r="T122" s="30">
        <v>-6465.05</v>
      </c>
      <c r="U122" s="30"/>
      <c r="V122" s="30"/>
      <c r="W122" s="30">
        <v>-3534.95</v>
      </c>
      <c r="X122" s="30"/>
      <c r="Y122" s="30"/>
      <c r="Z122" s="30"/>
      <c r="AA122" s="30">
        <f t="shared" si="10"/>
        <v>0</v>
      </c>
    </row>
    <row r="123" spans="1:27" ht="39.75" customHeight="1">
      <c r="A123" s="11" t="s">
        <v>94</v>
      </c>
      <c r="B123" s="19"/>
      <c r="C123" s="10" t="s">
        <v>128</v>
      </c>
      <c r="D123" s="13">
        <f>D124</f>
        <v>130000</v>
      </c>
      <c r="Q123" s="28"/>
      <c r="R123" s="27"/>
      <c r="S123" s="27"/>
      <c r="T123" s="30"/>
      <c r="U123" s="30"/>
      <c r="V123" s="30"/>
      <c r="W123" s="31">
        <f>W124</f>
        <v>9426.58</v>
      </c>
      <c r="X123" s="31"/>
      <c r="Y123" s="31"/>
      <c r="Z123" s="31"/>
      <c r="AA123" s="31">
        <f t="shared" si="10"/>
        <v>139426.58</v>
      </c>
    </row>
    <row r="124" spans="1:27" ht="26.25" customHeight="1">
      <c r="A124" s="15" t="s">
        <v>95</v>
      </c>
      <c r="B124" s="15"/>
      <c r="C124" s="9" t="s">
        <v>26</v>
      </c>
      <c r="D124" s="18">
        <f>D125</f>
        <v>130000</v>
      </c>
      <c r="Q124" s="28"/>
      <c r="R124" s="27"/>
      <c r="S124" s="27"/>
      <c r="T124" s="30"/>
      <c r="U124" s="30"/>
      <c r="V124" s="30"/>
      <c r="W124" s="30">
        <f>W126</f>
        <v>9426.58</v>
      </c>
      <c r="X124" s="30"/>
      <c r="Y124" s="30"/>
      <c r="Z124" s="30"/>
      <c r="AA124" s="30">
        <f t="shared" si="10"/>
        <v>139426.58</v>
      </c>
    </row>
    <row r="125" spans="1:27" ht="42.75" customHeight="1">
      <c r="A125" s="15"/>
      <c r="B125" s="15" t="s">
        <v>10</v>
      </c>
      <c r="C125" s="9" t="s">
        <v>138</v>
      </c>
      <c r="D125" s="18">
        <f>D126</f>
        <v>130000</v>
      </c>
      <c r="Q125" s="28"/>
      <c r="R125" s="27"/>
      <c r="S125" s="27"/>
      <c r="T125" s="30"/>
      <c r="U125" s="30"/>
      <c r="V125" s="30"/>
      <c r="W125" s="30">
        <f>W126</f>
        <v>9426.58</v>
      </c>
      <c r="X125" s="30"/>
      <c r="Y125" s="30"/>
      <c r="Z125" s="30"/>
      <c r="AA125" s="30">
        <f t="shared" si="10"/>
        <v>139426.58</v>
      </c>
    </row>
    <row r="126" spans="1:27" ht="45" customHeight="1">
      <c r="A126" s="15"/>
      <c r="B126" s="15" t="s">
        <v>11</v>
      </c>
      <c r="C126" s="9" t="s">
        <v>34</v>
      </c>
      <c r="D126" s="18">
        <v>130000</v>
      </c>
      <c r="Q126" s="28"/>
      <c r="R126" s="27"/>
      <c r="S126" s="27"/>
      <c r="T126" s="30"/>
      <c r="U126" s="30"/>
      <c r="V126" s="30"/>
      <c r="W126" s="30">
        <v>9426.58</v>
      </c>
      <c r="X126" s="30"/>
      <c r="Y126" s="30"/>
      <c r="Z126" s="30"/>
      <c r="AA126" s="30">
        <f t="shared" si="10"/>
        <v>139426.58</v>
      </c>
    </row>
    <row r="127" spans="1:27" ht="15.75">
      <c r="A127" s="15"/>
      <c r="B127" s="15"/>
      <c r="C127" s="23"/>
      <c r="D127" s="18"/>
      <c r="Q127" s="28"/>
      <c r="R127" s="27"/>
      <c r="S127" s="27"/>
      <c r="T127" s="30"/>
      <c r="U127" s="30"/>
      <c r="V127" s="30"/>
      <c r="W127" s="30"/>
      <c r="X127" s="30"/>
      <c r="Y127" s="30"/>
      <c r="Z127" s="30"/>
      <c r="AA127" s="31"/>
    </row>
    <row r="128" spans="1:27" ht="65.25" customHeight="1">
      <c r="A128" s="11" t="s">
        <v>97</v>
      </c>
      <c r="B128" s="24"/>
      <c r="C128" s="25" t="s">
        <v>149</v>
      </c>
      <c r="D128" s="13">
        <f>D129+D138+D142</f>
        <v>1576000</v>
      </c>
      <c r="E128" s="13">
        <f aca="true" t="shared" si="12" ref="E128:Y128">E129+E138+E142</f>
        <v>0</v>
      </c>
      <c r="F128" s="13">
        <f t="shared" si="12"/>
        <v>0</v>
      </c>
      <c r="G128" s="13">
        <f t="shared" si="12"/>
        <v>0</v>
      </c>
      <c r="H128" s="13">
        <f t="shared" si="12"/>
        <v>0</v>
      </c>
      <c r="I128" s="13">
        <f t="shared" si="12"/>
        <v>0</v>
      </c>
      <c r="J128" s="13">
        <f t="shared" si="12"/>
        <v>0</v>
      </c>
      <c r="K128" s="13">
        <f t="shared" si="12"/>
        <v>0</v>
      </c>
      <c r="L128" s="13">
        <f t="shared" si="12"/>
        <v>0</v>
      </c>
      <c r="M128" s="13">
        <f t="shared" si="12"/>
        <v>0</v>
      </c>
      <c r="N128" s="13">
        <f t="shared" si="12"/>
        <v>0</v>
      </c>
      <c r="O128" s="13">
        <f t="shared" si="12"/>
        <v>0</v>
      </c>
      <c r="P128" s="13">
        <f t="shared" si="12"/>
        <v>0</v>
      </c>
      <c r="Q128" s="13"/>
      <c r="R128" s="13">
        <f t="shared" si="12"/>
        <v>0</v>
      </c>
      <c r="S128" s="13">
        <f t="shared" si="12"/>
        <v>0</v>
      </c>
      <c r="T128" s="13">
        <f t="shared" si="12"/>
        <v>979000</v>
      </c>
      <c r="U128" s="13"/>
      <c r="V128" s="13">
        <f t="shared" si="12"/>
        <v>150000</v>
      </c>
      <c r="W128" s="13">
        <f t="shared" si="12"/>
        <v>11445.55</v>
      </c>
      <c r="X128" s="13">
        <f t="shared" si="12"/>
        <v>414558.34</v>
      </c>
      <c r="Y128" s="13">
        <f t="shared" si="12"/>
        <v>158014.7</v>
      </c>
      <c r="Z128" s="13"/>
      <c r="AA128" s="31">
        <f t="shared" si="10"/>
        <v>3289018.59</v>
      </c>
    </row>
    <row r="129" spans="1:27" ht="36.75" customHeight="1">
      <c r="A129" s="11" t="s">
        <v>98</v>
      </c>
      <c r="B129" s="24"/>
      <c r="C129" s="10" t="s">
        <v>99</v>
      </c>
      <c r="D129" s="13">
        <f>D130+D135</f>
        <v>1560000</v>
      </c>
      <c r="E129" s="13">
        <f aca="true" t="shared" si="13" ref="E129:Y129">E130+E135</f>
        <v>0</v>
      </c>
      <c r="F129" s="13">
        <f t="shared" si="13"/>
        <v>0</v>
      </c>
      <c r="G129" s="13">
        <f t="shared" si="13"/>
        <v>0</v>
      </c>
      <c r="H129" s="13">
        <f t="shared" si="13"/>
        <v>0</v>
      </c>
      <c r="I129" s="13">
        <f t="shared" si="13"/>
        <v>0</v>
      </c>
      <c r="J129" s="13">
        <f t="shared" si="13"/>
        <v>0</v>
      </c>
      <c r="K129" s="13">
        <f t="shared" si="13"/>
        <v>0</v>
      </c>
      <c r="L129" s="13">
        <f t="shared" si="13"/>
        <v>0</v>
      </c>
      <c r="M129" s="13">
        <f t="shared" si="13"/>
        <v>0</v>
      </c>
      <c r="N129" s="13">
        <f t="shared" si="13"/>
        <v>0</v>
      </c>
      <c r="O129" s="13">
        <f t="shared" si="13"/>
        <v>0</v>
      </c>
      <c r="P129" s="13">
        <f t="shared" si="13"/>
        <v>0</v>
      </c>
      <c r="Q129" s="13"/>
      <c r="R129" s="13">
        <f t="shared" si="13"/>
        <v>0</v>
      </c>
      <c r="S129" s="13">
        <f t="shared" si="13"/>
        <v>0</v>
      </c>
      <c r="T129" s="13">
        <f t="shared" si="13"/>
        <v>979000</v>
      </c>
      <c r="U129" s="13"/>
      <c r="V129" s="13">
        <f t="shared" si="13"/>
        <v>150000</v>
      </c>
      <c r="W129" s="13">
        <f t="shared" si="13"/>
        <v>27445.55</v>
      </c>
      <c r="X129" s="13">
        <f t="shared" si="13"/>
        <v>414558.34</v>
      </c>
      <c r="Y129" s="13">
        <f t="shared" si="13"/>
        <v>158014.7</v>
      </c>
      <c r="Z129" s="13"/>
      <c r="AA129" s="31">
        <f t="shared" si="10"/>
        <v>3289018.59</v>
      </c>
    </row>
    <row r="130" spans="1:27" ht="36" customHeight="1">
      <c r="A130" s="15" t="s">
        <v>100</v>
      </c>
      <c r="B130" s="19"/>
      <c r="C130" s="26" t="s">
        <v>101</v>
      </c>
      <c r="D130" s="18">
        <f>D131+D133</f>
        <v>1439000</v>
      </c>
      <c r="E130" s="18">
        <f aca="true" t="shared" si="14" ref="E130:Y130">E131+E133</f>
        <v>0</v>
      </c>
      <c r="F130" s="18">
        <f t="shared" si="14"/>
        <v>0</v>
      </c>
      <c r="G130" s="18">
        <f t="shared" si="14"/>
        <v>0</v>
      </c>
      <c r="H130" s="18">
        <f t="shared" si="14"/>
        <v>0</v>
      </c>
      <c r="I130" s="18">
        <f t="shared" si="14"/>
        <v>0</v>
      </c>
      <c r="J130" s="18">
        <f t="shared" si="14"/>
        <v>0</v>
      </c>
      <c r="K130" s="18">
        <f t="shared" si="14"/>
        <v>0</v>
      </c>
      <c r="L130" s="18">
        <f t="shared" si="14"/>
        <v>0</v>
      </c>
      <c r="M130" s="18">
        <f t="shared" si="14"/>
        <v>0</v>
      </c>
      <c r="N130" s="18">
        <f t="shared" si="14"/>
        <v>0</v>
      </c>
      <c r="O130" s="18">
        <f t="shared" si="14"/>
        <v>0</v>
      </c>
      <c r="P130" s="18">
        <f t="shared" si="14"/>
        <v>0</v>
      </c>
      <c r="Q130" s="18"/>
      <c r="R130" s="18">
        <f t="shared" si="14"/>
        <v>0</v>
      </c>
      <c r="S130" s="18">
        <f t="shared" si="14"/>
        <v>0</v>
      </c>
      <c r="T130" s="18"/>
      <c r="U130" s="18"/>
      <c r="V130" s="18">
        <f t="shared" si="14"/>
        <v>150000</v>
      </c>
      <c r="W130" s="18">
        <f t="shared" si="14"/>
        <v>27445.55</v>
      </c>
      <c r="X130" s="18">
        <f t="shared" si="14"/>
        <v>414558.34</v>
      </c>
      <c r="Y130" s="18">
        <f t="shared" si="14"/>
        <v>158014.7</v>
      </c>
      <c r="Z130" s="18"/>
      <c r="AA130" s="30">
        <f t="shared" si="10"/>
        <v>2189018.5900000003</v>
      </c>
    </row>
    <row r="131" spans="1:27" ht="64.5" customHeight="1">
      <c r="A131" s="15"/>
      <c r="B131" s="19" t="s">
        <v>8</v>
      </c>
      <c r="C131" s="9" t="s">
        <v>107</v>
      </c>
      <c r="D131" s="18">
        <f>D132</f>
        <v>960000</v>
      </c>
      <c r="Q131" s="28"/>
      <c r="R131" s="27"/>
      <c r="S131" s="27"/>
      <c r="T131" s="30"/>
      <c r="U131" s="30"/>
      <c r="V131" s="30"/>
      <c r="W131" s="30"/>
      <c r="X131" s="30">
        <f>X132</f>
        <v>414558.34</v>
      </c>
      <c r="Y131" s="30">
        <f>Y132</f>
        <v>104577.19</v>
      </c>
      <c r="Z131" s="30"/>
      <c r="AA131" s="30">
        <f t="shared" si="10"/>
        <v>1479135.53</v>
      </c>
    </row>
    <row r="132" spans="1:27" ht="27.75" customHeight="1">
      <c r="A132" s="15"/>
      <c r="B132" s="19" t="s">
        <v>106</v>
      </c>
      <c r="C132" s="9" t="s">
        <v>108</v>
      </c>
      <c r="D132" s="18">
        <v>960000</v>
      </c>
      <c r="Q132" s="28"/>
      <c r="R132" s="27"/>
      <c r="S132" s="27"/>
      <c r="T132" s="30"/>
      <c r="U132" s="30"/>
      <c r="V132" s="30"/>
      <c r="W132" s="30"/>
      <c r="X132" s="30">
        <v>414558.34</v>
      </c>
      <c r="Y132" s="30">
        <v>104577.19</v>
      </c>
      <c r="Z132" s="30"/>
      <c r="AA132" s="30">
        <f t="shared" si="10"/>
        <v>1479135.53</v>
      </c>
    </row>
    <row r="133" spans="1:27" ht="32.25" customHeight="1">
      <c r="A133" s="15"/>
      <c r="B133" s="15" t="s">
        <v>10</v>
      </c>
      <c r="C133" s="9" t="s">
        <v>138</v>
      </c>
      <c r="D133" s="18">
        <f>D134</f>
        <v>479000</v>
      </c>
      <c r="Q133" s="28"/>
      <c r="R133" s="27"/>
      <c r="S133" s="27"/>
      <c r="T133" s="30"/>
      <c r="U133" s="30"/>
      <c r="V133" s="30">
        <f>V134</f>
        <v>150000</v>
      </c>
      <c r="W133" s="30">
        <f>W134</f>
        <v>27445.55</v>
      </c>
      <c r="X133" s="30"/>
      <c r="Y133" s="30">
        <f>Y134</f>
        <v>53437.51</v>
      </c>
      <c r="Z133" s="30"/>
      <c r="AA133" s="30">
        <f t="shared" si="10"/>
        <v>709883.06</v>
      </c>
    </row>
    <row r="134" spans="1:27" ht="38.25" customHeight="1">
      <c r="A134" s="11"/>
      <c r="B134" s="15" t="s">
        <v>11</v>
      </c>
      <c r="C134" s="9" t="s">
        <v>34</v>
      </c>
      <c r="D134" s="18">
        <v>479000</v>
      </c>
      <c r="Q134" s="28"/>
      <c r="R134" s="27"/>
      <c r="S134" s="27"/>
      <c r="T134" s="30"/>
      <c r="U134" s="30"/>
      <c r="V134" s="30">
        <v>150000</v>
      </c>
      <c r="W134" s="30">
        <v>27445.55</v>
      </c>
      <c r="X134" s="30"/>
      <c r="Y134" s="30">
        <v>53437.51</v>
      </c>
      <c r="Z134" s="30"/>
      <c r="AA134" s="30">
        <f t="shared" si="10"/>
        <v>709883.06</v>
      </c>
    </row>
    <row r="135" spans="1:27" ht="51.75" customHeight="1">
      <c r="A135" s="15" t="s">
        <v>153</v>
      </c>
      <c r="B135" s="15"/>
      <c r="C135" s="9" t="s">
        <v>154</v>
      </c>
      <c r="D135" s="18">
        <f>D136</f>
        <v>121000</v>
      </c>
      <c r="Q135" s="28"/>
      <c r="R135" s="27"/>
      <c r="S135" s="27"/>
      <c r="T135" s="30">
        <f>T136</f>
        <v>979000</v>
      </c>
      <c r="U135" s="30"/>
      <c r="V135" s="30"/>
      <c r="W135" s="30"/>
      <c r="X135" s="30"/>
      <c r="Y135" s="30"/>
      <c r="Z135" s="30"/>
      <c r="AA135" s="30">
        <f t="shared" si="10"/>
        <v>1100000</v>
      </c>
    </row>
    <row r="136" spans="1:27" ht="38.25" customHeight="1">
      <c r="A136" s="11"/>
      <c r="B136" s="15" t="s">
        <v>10</v>
      </c>
      <c r="C136" s="9" t="s">
        <v>138</v>
      </c>
      <c r="D136" s="18">
        <f>D137</f>
        <v>121000</v>
      </c>
      <c r="Q136" s="28"/>
      <c r="R136" s="27"/>
      <c r="S136" s="27"/>
      <c r="T136" s="30">
        <f>T137</f>
        <v>979000</v>
      </c>
      <c r="U136" s="30"/>
      <c r="V136" s="30"/>
      <c r="W136" s="30"/>
      <c r="X136" s="30"/>
      <c r="Y136" s="30"/>
      <c r="Z136" s="30"/>
      <c r="AA136" s="30">
        <f t="shared" si="10"/>
        <v>1100000</v>
      </c>
    </row>
    <row r="137" spans="1:27" ht="38.25" customHeight="1">
      <c r="A137" s="11"/>
      <c r="B137" s="15" t="s">
        <v>11</v>
      </c>
      <c r="C137" s="9" t="s">
        <v>34</v>
      </c>
      <c r="D137" s="18">
        <v>121000</v>
      </c>
      <c r="Q137" s="28"/>
      <c r="R137" s="27"/>
      <c r="S137" s="27"/>
      <c r="T137" s="30">
        <v>979000</v>
      </c>
      <c r="U137" s="30"/>
      <c r="V137" s="30"/>
      <c r="W137" s="30"/>
      <c r="X137" s="30"/>
      <c r="Y137" s="30"/>
      <c r="Z137" s="30"/>
      <c r="AA137" s="30">
        <f t="shared" si="10"/>
        <v>1100000</v>
      </c>
    </row>
    <row r="138" spans="1:27" ht="36.75" customHeight="1">
      <c r="A138" s="11" t="s">
        <v>102</v>
      </c>
      <c r="B138" s="15"/>
      <c r="C138" s="10" t="s">
        <v>103</v>
      </c>
      <c r="D138" s="13">
        <f>D140</f>
        <v>1000</v>
      </c>
      <c r="Q138" s="28"/>
      <c r="R138" s="27"/>
      <c r="S138" s="27"/>
      <c r="T138" s="30"/>
      <c r="U138" s="30"/>
      <c r="V138" s="30"/>
      <c r="W138" s="31">
        <f>W139</f>
        <v>-1000</v>
      </c>
      <c r="X138" s="31"/>
      <c r="Y138" s="31"/>
      <c r="Z138" s="31"/>
      <c r="AA138" s="31">
        <f t="shared" si="10"/>
        <v>0</v>
      </c>
    </row>
    <row r="139" spans="1:27" ht="36.75" customHeight="1">
      <c r="A139" s="15" t="s">
        <v>104</v>
      </c>
      <c r="B139" s="15"/>
      <c r="C139" s="26" t="s">
        <v>105</v>
      </c>
      <c r="D139" s="18">
        <f>D140</f>
        <v>1000</v>
      </c>
      <c r="Q139" s="28"/>
      <c r="R139" s="27"/>
      <c r="S139" s="27"/>
      <c r="T139" s="30"/>
      <c r="U139" s="30"/>
      <c r="V139" s="30"/>
      <c r="W139" s="30">
        <f>W140</f>
        <v>-1000</v>
      </c>
      <c r="X139" s="30"/>
      <c r="Y139" s="30"/>
      <c r="Z139" s="30"/>
      <c r="AA139" s="30">
        <f t="shared" si="10"/>
        <v>0</v>
      </c>
    </row>
    <row r="140" spans="1:27" ht="43.5" customHeight="1">
      <c r="A140" s="15"/>
      <c r="B140" s="15" t="s">
        <v>10</v>
      </c>
      <c r="C140" s="9" t="s">
        <v>138</v>
      </c>
      <c r="D140" s="18">
        <f>D141</f>
        <v>1000</v>
      </c>
      <c r="Q140" s="28"/>
      <c r="R140" s="27"/>
      <c r="S140" s="27"/>
      <c r="T140" s="30"/>
      <c r="U140" s="30"/>
      <c r="V140" s="30"/>
      <c r="W140" s="30">
        <f>W141</f>
        <v>-1000</v>
      </c>
      <c r="X140" s="30"/>
      <c r="Y140" s="30"/>
      <c r="Z140" s="30"/>
      <c r="AA140" s="30">
        <f aca="true" t="shared" si="15" ref="AA140:AA169">D140+Q140+T140+U140+V140+W140+X140+Y140</f>
        <v>0</v>
      </c>
    </row>
    <row r="141" spans="1:27" ht="39" customHeight="1">
      <c r="A141" s="15"/>
      <c r="B141" s="15" t="s">
        <v>11</v>
      </c>
      <c r="C141" s="9" t="s">
        <v>49</v>
      </c>
      <c r="D141" s="18">
        <v>1000</v>
      </c>
      <c r="Q141" s="28"/>
      <c r="R141" s="27"/>
      <c r="S141" s="27"/>
      <c r="T141" s="30"/>
      <c r="U141" s="30"/>
      <c r="V141" s="30"/>
      <c r="W141" s="30">
        <v>-1000</v>
      </c>
      <c r="X141" s="30"/>
      <c r="Y141" s="30"/>
      <c r="Z141" s="30"/>
      <c r="AA141" s="30">
        <f t="shared" si="15"/>
        <v>0</v>
      </c>
    </row>
    <row r="142" spans="1:27" ht="42.75" customHeight="1">
      <c r="A142" s="11" t="s">
        <v>110</v>
      </c>
      <c r="B142" s="15"/>
      <c r="C142" s="21" t="s">
        <v>109</v>
      </c>
      <c r="D142" s="13">
        <f>D143</f>
        <v>15000</v>
      </c>
      <c r="Q142" s="28"/>
      <c r="R142" s="27"/>
      <c r="S142" s="27"/>
      <c r="T142" s="30"/>
      <c r="U142" s="30"/>
      <c r="V142" s="30"/>
      <c r="W142" s="31">
        <f>W143</f>
        <v>-15000</v>
      </c>
      <c r="X142" s="31"/>
      <c r="Y142" s="31"/>
      <c r="Z142" s="31"/>
      <c r="AA142" s="31">
        <f t="shared" si="15"/>
        <v>0</v>
      </c>
    </row>
    <row r="143" spans="1:27" ht="44.25" customHeight="1">
      <c r="A143" s="15" t="s">
        <v>111</v>
      </c>
      <c r="B143" s="15"/>
      <c r="C143" s="23" t="s">
        <v>112</v>
      </c>
      <c r="D143" s="18">
        <f>D144</f>
        <v>15000</v>
      </c>
      <c r="Q143" s="28"/>
      <c r="R143" s="27"/>
      <c r="S143" s="27"/>
      <c r="T143" s="30"/>
      <c r="U143" s="30"/>
      <c r="V143" s="30"/>
      <c r="W143" s="30">
        <f>W144</f>
        <v>-15000</v>
      </c>
      <c r="X143" s="30"/>
      <c r="Y143" s="30"/>
      <c r="Z143" s="30"/>
      <c r="AA143" s="30">
        <f t="shared" si="15"/>
        <v>0</v>
      </c>
    </row>
    <row r="144" spans="1:27" ht="31.5" customHeight="1">
      <c r="A144" s="15"/>
      <c r="B144" s="15" t="s">
        <v>10</v>
      </c>
      <c r="C144" s="9" t="s">
        <v>138</v>
      </c>
      <c r="D144" s="18">
        <f>D145</f>
        <v>15000</v>
      </c>
      <c r="Q144" s="28"/>
      <c r="R144" s="27"/>
      <c r="S144" s="27"/>
      <c r="T144" s="30"/>
      <c r="U144" s="30"/>
      <c r="V144" s="30"/>
      <c r="W144" s="30">
        <f>W145</f>
        <v>-15000</v>
      </c>
      <c r="X144" s="30"/>
      <c r="Y144" s="30"/>
      <c r="Z144" s="30"/>
      <c r="AA144" s="30">
        <f t="shared" si="15"/>
        <v>0</v>
      </c>
    </row>
    <row r="145" spans="1:27" ht="45" customHeight="1">
      <c r="A145" s="15"/>
      <c r="B145" s="15" t="s">
        <v>11</v>
      </c>
      <c r="C145" s="9" t="s">
        <v>34</v>
      </c>
      <c r="D145" s="18">
        <v>15000</v>
      </c>
      <c r="Q145" s="28"/>
      <c r="R145" s="27"/>
      <c r="S145" s="27"/>
      <c r="T145" s="30"/>
      <c r="U145" s="30"/>
      <c r="V145" s="30"/>
      <c r="W145" s="30">
        <v>-15000</v>
      </c>
      <c r="X145" s="30"/>
      <c r="Y145" s="30"/>
      <c r="Z145" s="30"/>
      <c r="AA145" s="30">
        <f t="shared" si="15"/>
        <v>0</v>
      </c>
    </row>
    <row r="146" spans="1:27" ht="15.75">
      <c r="A146" s="15"/>
      <c r="B146" s="15"/>
      <c r="C146" s="9"/>
      <c r="D146" s="18"/>
      <c r="Q146" s="28"/>
      <c r="R146" s="27"/>
      <c r="S146" s="27"/>
      <c r="T146" s="30"/>
      <c r="U146" s="30"/>
      <c r="V146" s="30"/>
      <c r="W146" s="30"/>
      <c r="X146" s="30"/>
      <c r="Y146" s="30"/>
      <c r="Z146" s="30"/>
      <c r="AA146" s="31"/>
    </row>
    <row r="147" spans="1:27" ht="62.25" customHeight="1">
      <c r="A147" s="11" t="s">
        <v>113</v>
      </c>
      <c r="B147" s="11"/>
      <c r="C147" s="14" t="s">
        <v>150</v>
      </c>
      <c r="D147" s="13">
        <f>D148</f>
        <v>1000</v>
      </c>
      <c r="Q147" s="28"/>
      <c r="R147" s="27"/>
      <c r="S147" s="27"/>
      <c r="T147" s="30"/>
      <c r="U147" s="30"/>
      <c r="V147" s="30"/>
      <c r="W147" s="31">
        <f>W148</f>
        <v>-1000</v>
      </c>
      <c r="X147" s="31"/>
      <c r="Y147" s="31"/>
      <c r="Z147" s="31"/>
      <c r="AA147" s="31">
        <f t="shared" si="15"/>
        <v>0</v>
      </c>
    </row>
    <row r="148" spans="1:27" ht="58.5" customHeight="1">
      <c r="A148" s="11" t="s">
        <v>115</v>
      </c>
      <c r="B148" s="11"/>
      <c r="C148" s="14" t="s">
        <v>114</v>
      </c>
      <c r="D148" s="13">
        <f>D149</f>
        <v>1000</v>
      </c>
      <c r="Q148" s="28"/>
      <c r="R148" s="27"/>
      <c r="S148" s="27"/>
      <c r="T148" s="30"/>
      <c r="U148" s="30"/>
      <c r="V148" s="30"/>
      <c r="W148" s="31">
        <f>W149</f>
        <v>-1000</v>
      </c>
      <c r="X148" s="31"/>
      <c r="Y148" s="31"/>
      <c r="Z148" s="31"/>
      <c r="AA148" s="31">
        <f t="shared" si="15"/>
        <v>0</v>
      </c>
    </row>
    <row r="149" spans="1:27" ht="55.5" customHeight="1">
      <c r="A149" s="15" t="s">
        <v>116</v>
      </c>
      <c r="B149" s="15"/>
      <c r="C149" s="9" t="s">
        <v>117</v>
      </c>
      <c r="D149" s="18">
        <f>D150</f>
        <v>1000</v>
      </c>
      <c r="Q149" s="28"/>
      <c r="R149" s="27"/>
      <c r="S149" s="27"/>
      <c r="T149" s="30"/>
      <c r="U149" s="30"/>
      <c r="V149" s="30"/>
      <c r="W149" s="30">
        <f>W150</f>
        <v>-1000</v>
      </c>
      <c r="X149" s="30"/>
      <c r="Y149" s="30"/>
      <c r="Z149" s="30"/>
      <c r="AA149" s="30">
        <f t="shared" si="15"/>
        <v>0</v>
      </c>
    </row>
    <row r="150" spans="1:27" ht="35.25" customHeight="1">
      <c r="A150" s="15"/>
      <c r="B150" s="15" t="s">
        <v>10</v>
      </c>
      <c r="C150" s="9" t="s">
        <v>138</v>
      </c>
      <c r="D150" s="18">
        <f>D151</f>
        <v>1000</v>
      </c>
      <c r="Q150" s="28"/>
      <c r="R150" s="27"/>
      <c r="S150" s="27"/>
      <c r="T150" s="30"/>
      <c r="U150" s="30"/>
      <c r="V150" s="30"/>
      <c r="W150" s="30">
        <f>W151</f>
        <v>-1000</v>
      </c>
      <c r="X150" s="30"/>
      <c r="Y150" s="30"/>
      <c r="Z150" s="30"/>
      <c r="AA150" s="30">
        <f t="shared" si="15"/>
        <v>0</v>
      </c>
    </row>
    <row r="151" spans="1:27" ht="38.25" customHeight="1">
      <c r="A151" s="15"/>
      <c r="B151" s="15" t="s">
        <v>11</v>
      </c>
      <c r="C151" s="9" t="s">
        <v>34</v>
      </c>
      <c r="D151" s="18">
        <v>1000</v>
      </c>
      <c r="Q151" s="28"/>
      <c r="R151" s="27"/>
      <c r="S151" s="27"/>
      <c r="T151" s="30"/>
      <c r="U151" s="30"/>
      <c r="V151" s="30"/>
      <c r="W151" s="30">
        <v>-1000</v>
      </c>
      <c r="X151" s="30"/>
      <c r="Y151" s="30"/>
      <c r="Z151" s="30"/>
      <c r="AA151" s="30">
        <f t="shared" si="15"/>
        <v>0</v>
      </c>
    </row>
    <row r="152" spans="1:27" ht="15.75">
      <c r="A152" s="15"/>
      <c r="B152" s="15"/>
      <c r="C152" s="9"/>
      <c r="D152" s="18"/>
      <c r="Q152" s="28"/>
      <c r="R152" s="27"/>
      <c r="S152" s="27"/>
      <c r="T152" s="30"/>
      <c r="U152" s="30"/>
      <c r="V152" s="30"/>
      <c r="W152" s="30"/>
      <c r="X152" s="30"/>
      <c r="Y152" s="30"/>
      <c r="Z152" s="30"/>
      <c r="AA152" s="31"/>
    </row>
    <row r="153" spans="1:27" ht="56.25" customHeight="1">
      <c r="A153" s="11" t="s">
        <v>118</v>
      </c>
      <c r="B153" s="11"/>
      <c r="C153" s="14" t="s">
        <v>151</v>
      </c>
      <c r="D153" s="13">
        <f>D154</f>
        <v>30000</v>
      </c>
      <c r="Q153" s="28"/>
      <c r="R153" s="27"/>
      <c r="S153" s="27"/>
      <c r="T153" s="30"/>
      <c r="U153" s="30"/>
      <c r="V153" s="31">
        <f>V154</f>
        <v>-30000</v>
      </c>
      <c r="W153" s="31"/>
      <c r="X153" s="31"/>
      <c r="Y153" s="31"/>
      <c r="Z153" s="31"/>
      <c r="AA153" s="31">
        <f t="shared" si="15"/>
        <v>0</v>
      </c>
    </row>
    <row r="154" spans="1:27" ht="57" customHeight="1">
      <c r="A154" s="11" t="s">
        <v>119</v>
      </c>
      <c r="B154" s="11"/>
      <c r="C154" s="14" t="s">
        <v>120</v>
      </c>
      <c r="D154" s="13">
        <f>D155</f>
        <v>30000</v>
      </c>
      <c r="Q154" s="28"/>
      <c r="R154" s="27"/>
      <c r="S154" s="27"/>
      <c r="T154" s="30"/>
      <c r="U154" s="30"/>
      <c r="V154" s="31">
        <f>V155</f>
        <v>-30000</v>
      </c>
      <c r="W154" s="31"/>
      <c r="X154" s="31"/>
      <c r="Y154" s="31"/>
      <c r="Z154" s="31"/>
      <c r="AA154" s="31">
        <f t="shared" si="15"/>
        <v>0</v>
      </c>
    </row>
    <row r="155" spans="1:27" ht="58.5" customHeight="1">
      <c r="A155" s="15" t="s">
        <v>121</v>
      </c>
      <c r="B155" s="15"/>
      <c r="C155" s="9" t="s">
        <v>122</v>
      </c>
      <c r="D155" s="18">
        <f>D156</f>
        <v>30000</v>
      </c>
      <c r="Q155" s="28"/>
      <c r="R155" s="27"/>
      <c r="S155" s="27"/>
      <c r="T155" s="30"/>
      <c r="U155" s="30"/>
      <c r="V155" s="30">
        <f>V156</f>
        <v>-30000</v>
      </c>
      <c r="W155" s="30"/>
      <c r="X155" s="30"/>
      <c r="Y155" s="30"/>
      <c r="Z155" s="30"/>
      <c r="AA155" s="30">
        <f t="shared" si="15"/>
        <v>0</v>
      </c>
    </row>
    <row r="156" spans="1:27" ht="39" customHeight="1">
      <c r="A156" s="15"/>
      <c r="B156" s="15" t="s">
        <v>10</v>
      </c>
      <c r="C156" s="9" t="s">
        <v>138</v>
      </c>
      <c r="D156" s="18">
        <f>D157</f>
        <v>30000</v>
      </c>
      <c r="Q156" s="28"/>
      <c r="R156" s="27"/>
      <c r="S156" s="27"/>
      <c r="T156" s="30"/>
      <c r="U156" s="30"/>
      <c r="V156" s="30">
        <f>V157</f>
        <v>-30000</v>
      </c>
      <c r="W156" s="30"/>
      <c r="X156" s="30"/>
      <c r="Y156" s="30"/>
      <c r="Z156" s="30"/>
      <c r="AA156" s="30">
        <f t="shared" si="15"/>
        <v>0</v>
      </c>
    </row>
    <row r="157" spans="1:27" ht="39.75" customHeight="1">
      <c r="A157" s="15"/>
      <c r="B157" s="15" t="s">
        <v>11</v>
      </c>
      <c r="C157" s="9" t="s">
        <v>34</v>
      </c>
      <c r="D157" s="18">
        <v>30000</v>
      </c>
      <c r="Q157" s="28"/>
      <c r="R157" s="27"/>
      <c r="S157" s="27"/>
      <c r="T157" s="30"/>
      <c r="U157" s="30"/>
      <c r="V157" s="30">
        <v>-30000</v>
      </c>
      <c r="W157" s="30"/>
      <c r="X157" s="30"/>
      <c r="Y157" s="30"/>
      <c r="Z157" s="30"/>
      <c r="AA157" s="30">
        <f t="shared" si="15"/>
        <v>0</v>
      </c>
    </row>
    <row r="158" spans="1:27" ht="15.75">
      <c r="A158" s="15"/>
      <c r="B158" s="15"/>
      <c r="C158" s="9"/>
      <c r="D158" s="18"/>
      <c r="Q158" s="28"/>
      <c r="R158" s="27"/>
      <c r="S158" s="27"/>
      <c r="T158" s="30"/>
      <c r="U158" s="30"/>
      <c r="V158" s="30"/>
      <c r="W158" s="30"/>
      <c r="X158" s="30"/>
      <c r="Y158" s="30"/>
      <c r="Z158" s="30"/>
      <c r="AA158" s="31"/>
    </row>
    <row r="159" spans="1:27" ht="39.75" customHeight="1">
      <c r="A159" s="11" t="s">
        <v>123</v>
      </c>
      <c r="B159" s="15"/>
      <c r="C159" s="14" t="s">
        <v>152</v>
      </c>
      <c r="D159" s="13">
        <f>D160</f>
        <v>1000</v>
      </c>
      <c r="Q159" s="28"/>
      <c r="R159" s="27"/>
      <c r="S159" s="27"/>
      <c r="T159" s="30"/>
      <c r="U159" s="30"/>
      <c r="V159" s="30"/>
      <c r="W159" s="31">
        <f>W160</f>
        <v>-1000</v>
      </c>
      <c r="X159" s="31"/>
      <c r="Y159" s="31"/>
      <c r="Z159" s="31"/>
      <c r="AA159" s="31">
        <f t="shared" si="15"/>
        <v>0</v>
      </c>
    </row>
    <row r="160" spans="1:27" ht="40.5" customHeight="1">
      <c r="A160" s="11" t="s">
        <v>124</v>
      </c>
      <c r="B160" s="11"/>
      <c r="C160" s="14" t="s">
        <v>125</v>
      </c>
      <c r="D160" s="13">
        <f>D161</f>
        <v>1000</v>
      </c>
      <c r="Q160" s="28"/>
      <c r="R160" s="27"/>
      <c r="S160" s="27"/>
      <c r="T160" s="30"/>
      <c r="U160" s="30"/>
      <c r="V160" s="30"/>
      <c r="W160" s="31">
        <f>W161</f>
        <v>-1000</v>
      </c>
      <c r="X160" s="31"/>
      <c r="Y160" s="31"/>
      <c r="Z160" s="31"/>
      <c r="AA160" s="31">
        <f t="shared" si="15"/>
        <v>0</v>
      </c>
    </row>
    <row r="161" spans="1:27" ht="42" customHeight="1">
      <c r="A161" s="15" t="s">
        <v>127</v>
      </c>
      <c r="B161" s="11"/>
      <c r="C161" s="9" t="s">
        <v>126</v>
      </c>
      <c r="D161" s="18">
        <f>D162</f>
        <v>1000</v>
      </c>
      <c r="Q161" s="28"/>
      <c r="R161" s="27"/>
      <c r="S161" s="27"/>
      <c r="T161" s="30"/>
      <c r="U161" s="30"/>
      <c r="V161" s="30"/>
      <c r="W161" s="30">
        <f>W162</f>
        <v>-1000</v>
      </c>
      <c r="X161" s="30"/>
      <c r="Y161" s="30"/>
      <c r="Z161" s="30"/>
      <c r="AA161" s="30">
        <f t="shared" si="15"/>
        <v>0</v>
      </c>
    </row>
    <row r="162" spans="1:27" ht="39.75" customHeight="1">
      <c r="A162" s="15"/>
      <c r="B162" s="15" t="s">
        <v>10</v>
      </c>
      <c r="C162" s="9" t="s">
        <v>138</v>
      </c>
      <c r="D162" s="18">
        <f>D163</f>
        <v>1000</v>
      </c>
      <c r="Q162" s="28"/>
      <c r="R162" s="27"/>
      <c r="S162" s="27"/>
      <c r="T162" s="30"/>
      <c r="U162" s="30"/>
      <c r="V162" s="30"/>
      <c r="W162" s="30">
        <f>W163</f>
        <v>-1000</v>
      </c>
      <c r="X162" s="30"/>
      <c r="Y162" s="30"/>
      <c r="Z162" s="30"/>
      <c r="AA162" s="30">
        <f t="shared" si="15"/>
        <v>0</v>
      </c>
    </row>
    <row r="163" spans="1:27" ht="39" customHeight="1">
      <c r="A163" s="15"/>
      <c r="B163" s="15" t="s">
        <v>11</v>
      </c>
      <c r="C163" s="9" t="s">
        <v>34</v>
      </c>
      <c r="D163" s="18">
        <v>1000</v>
      </c>
      <c r="Q163" s="28"/>
      <c r="R163" s="27"/>
      <c r="S163" s="27"/>
      <c r="T163" s="30"/>
      <c r="U163" s="30"/>
      <c r="V163" s="30"/>
      <c r="W163" s="30">
        <v>-1000</v>
      </c>
      <c r="X163" s="30"/>
      <c r="Y163" s="30"/>
      <c r="Z163" s="30"/>
      <c r="AA163" s="30">
        <f t="shared" si="15"/>
        <v>0</v>
      </c>
    </row>
    <row r="164" spans="1:27" ht="15.75">
      <c r="A164" s="15"/>
      <c r="B164" s="15"/>
      <c r="C164" s="23"/>
      <c r="D164" s="18"/>
      <c r="Q164" s="28"/>
      <c r="R164" s="27"/>
      <c r="S164" s="27"/>
      <c r="T164" s="30"/>
      <c r="U164" s="30"/>
      <c r="V164" s="30"/>
      <c r="W164" s="30"/>
      <c r="X164" s="30"/>
      <c r="Y164" s="30"/>
      <c r="Z164" s="30"/>
      <c r="AA164" s="31"/>
    </row>
    <row r="165" spans="1:27" ht="54" customHeight="1">
      <c r="A165" s="11" t="s">
        <v>134</v>
      </c>
      <c r="B165" s="15"/>
      <c r="C165" s="21" t="s">
        <v>136</v>
      </c>
      <c r="D165" s="13">
        <f>D166</f>
        <v>1500</v>
      </c>
      <c r="Q165" s="28"/>
      <c r="R165" s="27"/>
      <c r="S165" s="27"/>
      <c r="T165" s="30"/>
      <c r="U165" s="30"/>
      <c r="V165" s="30"/>
      <c r="W165" s="30"/>
      <c r="X165" s="30"/>
      <c r="Y165" s="31">
        <f>Y166</f>
        <v>-1500</v>
      </c>
      <c r="Z165" s="31"/>
      <c r="AA165" s="31">
        <f t="shared" si="15"/>
        <v>0</v>
      </c>
    </row>
    <row r="166" spans="1:27" ht="15.75">
      <c r="A166" s="15" t="s">
        <v>135</v>
      </c>
      <c r="B166" s="15"/>
      <c r="C166" s="23" t="s">
        <v>137</v>
      </c>
      <c r="D166" s="18">
        <f>D167</f>
        <v>1500</v>
      </c>
      <c r="Q166" s="28"/>
      <c r="R166" s="27"/>
      <c r="S166" s="27"/>
      <c r="T166" s="30"/>
      <c r="U166" s="30"/>
      <c r="V166" s="30"/>
      <c r="W166" s="30"/>
      <c r="X166" s="30"/>
      <c r="Y166" s="30">
        <f>Y167</f>
        <v>-1500</v>
      </c>
      <c r="Z166" s="30"/>
      <c r="AA166" s="30">
        <f t="shared" si="15"/>
        <v>0</v>
      </c>
    </row>
    <row r="167" spans="1:27" ht="31.5">
      <c r="A167" s="15"/>
      <c r="B167" s="15" t="s">
        <v>10</v>
      </c>
      <c r="C167" s="9" t="s">
        <v>138</v>
      </c>
      <c r="D167" s="18">
        <f>D168</f>
        <v>1500</v>
      </c>
      <c r="Q167" s="28"/>
      <c r="R167" s="27"/>
      <c r="S167" s="27"/>
      <c r="T167" s="30"/>
      <c r="U167" s="30"/>
      <c r="V167" s="30"/>
      <c r="W167" s="30"/>
      <c r="X167" s="30"/>
      <c r="Y167" s="30">
        <f>Y168</f>
        <v>-1500</v>
      </c>
      <c r="Z167" s="30"/>
      <c r="AA167" s="30">
        <f t="shared" si="15"/>
        <v>0</v>
      </c>
    </row>
    <row r="168" spans="1:27" ht="31.5">
      <c r="A168" s="15"/>
      <c r="B168" s="15" t="s">
        <v>11</v>
      </c>
      <c r="C168" s="9" t="s">
        <v>34</v>
      </c>
      <c r="D168" s="18">
        <v>1500</v>
      </c>
      <c r="Q168" s="28"/>
      <c r="R168" s="27"/>
      <c r="S168" s="27"/>
      <c r="T168" s="30"/>
      <c r="U168" s="30"/>
      <c r="V168" s="30"/>
      <c r="W168" s="30"/>
      <c r="X168" s="30"/>
      <c r="Y168" s="30">
        <v>-1500</v>
      </c>
      <c r="Z168" s="30"/>
      <c r="AA168" s="30">
        <f t="shared" si="15"/>
        <v>0</v>
      </c>
    </row>
    <row r="169" spans="1:27" ht="23.25" customHeight="1">
      <c r="A169" s="15"/>
      <c r="B169" s="15"/>
      <c r="C169" s="21" t="s">
        <v>1</v>
      </c>
      <c r="D169" s="13">
        <f aca="true" t="shared" si="16" ref="D169:Z169">D11+D71+D97+D106+D128+D147+D153+D159+D165</f>
        <v>5795800</v>
      </c>
      <c r="E169" s="13">
        <f t="shared" si="16"/>
        <v>0</v>
      </c>
      <c r="F169" s="13">
        <f t="shared" si="16"/>
        <v>0</v>
      </c>
      <c r="G169" s="13">
        <f t="shared" si="16"/>
        <v>0</v>
      </c>
      <c r="H169" s="13">
        <f t="shared" si="16"/>
        <v>0</v>
      </c>
      <c r="I169" s="13">
        <f t="shared" si="16"/>
        <v>0</v>
      </c>
      <c r="J169" s="13">
        <f t="shared" si="16"/>
        <v>0</v>
      </c>
      <c r="K169" s="13">
        <f t="shared" si="16"/>
        <v>0</v>
      </c>
      <c r="L169" s="13">
        <f t="shared" si="16"/>
        <v>0</v>
      </c>
      <c r="M169" s="13">
        <f t="shared" si="16"/>
        <v>0</v>
      </c>
      <c r="N169" s="13">
        <f t="shared" si="16"/>
        <v>0</v>
      </c>
      <c r="O169" s="13">
        <f t="shared" si="16"/>
        <v>0</v>
      </c>
      <c r="P169" s="13">
        <f t="shared" si="16"/>
        <v>0</v>
      </c>
      <c r="Q169" s="13">
        <f t="shared" si="16"/>
        <v>655775.3400000001</v>
      </c>
      <c r="R169" s="13">
        <f t="shared" si="16"/>
        <v>0</v>
      </c>
      <c r="S169" s="13">
        <f t="shared" si="16"/>
        <v>0</v>
      </c>
      <c r="T169" s="13">
        <f t="shared" si="16"/>
        <v>972534.95</v>
      </c>
      <c r="U169" s="13">
        <f t="shared" si="16"/>
        <v>-310653</v>
      </c>
      <c r="V169" s="13">
        <f t="shared" si="16"/>
        <v>150000</v>
      </c>
      <c r="W169" s="13">
        <f t="shared" si="16"/>
        <v>-1.8189894035458565E-12</v>
      </c>
      <c r="X169" s="13">
        <f t="shared" si="16"/>
        <v>933781</v>
      </c>
      <c r="Y169" s="13">
        <f t="shared" si="16"/>
        <v>2.9103830456733704E-11</v>
      </c>
      <c r="Z169" s="13">
        <f t="shared" si="16"/>
        <v>0</v>
      </c>
      <c r="AA169" s="31">
        <f t="shared" si="15"/>
        <v>8197238.29</v>
      </c>
    </row>
  </sheetData>
  <sheetProtection/>
  <mergeCells count="18">
    <mergeCell ref="Z9:Z10"/>
    <mergeCell ref="Y9:Y10"/>
    <mergeCell ref="A5:AA5"/>
    <mergeCell ref="Q4:AA4"/>
    <mergeCell ref="A9:A10"/>
    <mergeCell ref="B9:B10"/>
    <mergeCell ref="C9:C10"/>
    <mergeCell ref="D9:D10"/>
    <mergeCell ref="Q3:AA3"/>
    <mergeCell ref="Q2:AA2"/>
    <mergeCell ref="Q1:AA1"/>
    <mergeCell ref="AA9:AA10"/>
    <mergeCell ref="X9:X10"/>
    <mergeCell ref="T9:T10"/>
    <mergeCell ref="U8:U10"/>
    <mergeCell ref="V9:V10"/>
    <mergeCell ref="W9:W10"/>
    <mergeCell ref="Q9:Q10"/>
  </mergeCells>
  <printOptions/>
  <pageMargins left="0.5905511811023623" right="0.5905511811023623" top="0.5905511811023623" bottom="0.3937007874015748" header="0" footer="0"/>
  <pageSetup fitToHeight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</cp:lastModifiedBy>
  <cp:lastPrinted>2019-12-02T10:16:25Z</cp:lastPrinted>
  <dcterms:created xsi:type="dcterms:W3CDTF">2002-08-26T05:09:41Z</dcterms:created>
  <dcterms:modified xsi:type="dcterms:W3CDTF">2019-12-22T17:07:19Z</dcterms:modified>
  <cp:category/>
  <cp:version/>
  <cp:contentType/>
  <cp:contentStatus/>
</cp:coreProperties>
</file>