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76" windowWidth="23256" windowHeight="11952"/>
  </bookViews>
  <sheets>
    <sheet name="2020 год" sheetId="1" r:id="rId1"/>
  </sheets>
  <definedNames>
    <definedName name="_xlnm.Print_Titles" localSheetId="0">'2020 год'!$7:$10</definedName>
  </definedNames>
  <calcPr calcId="145621"/>
</workbook>
</file>

<file path=xl/calcChain.xml><?xml version="1.0" encoding="utf-8"?>
<calcChain xmlns="http://schemas.openxmlformats.org/spreadsheetml/2006/main">
  <c r="F129" i="1" l="1"/>
  <c r="G148" i="1"/>
  <c r="F99" i="1"/>
  <c r="G102" i="1"/>
  <c r="F105" i="1" l="1"/>
  <c r="G108" i="1"/>
  <c r="F128" i="1" l="1"/>
  <c r="G147" i="1"/>
  <c r="G146" i="1"/>
  <c r="G107" i="1"/>
  <c r="F185" i="1"/>
  <c r="F184" i="1" s="1"/>
  <c r="G191" i="1"/>
  <c r="F193" i="1"/>
  <c r="F192" i="1" s="1"/>
  <c r="F179" i="1"/>
  <c r="F178" i="1" s="1"/>
  <c r="F176" i="1"/>
  <c r="F174" i="1"/>
  <c r="F172" i="1"/>
  <c r="F170" i="1"/>
  <c r="F168" i="1"/>
  <c r="F166" i="1"/>
  <c r="F151" i="1"/>
  <c r="F150" i="1" s="1"/>
  <c r="F126" i="1"/>
  <c r="F124" i="1"/>
  <c r="F123" i="1" s="1"/>
  <c r="F120" i="1"/>
  <c r="F119" i="1" s="1"/>
  <c r="F117" i="1"/>
  <c r="F115" i="1"/>
  <c r="F113" i="1"/>
  <c r="F111" i="1"/>
  <c r="F109" i="1"/>
  <c r="F104" i="1"/>
  <c r="F98" i="1"/>
  <c r="F96" i="1"/>
  <c r="F90" i="1"/>
  <c r="F88" i="1"/>
  <c r="F87" i="1" s="1"/>
  <c r="F84" i="1"/>
  <c r="F82" i="1"/>
  <c r="F78" i="1"/>
  <c r="F75" i="1"/>
  <c r="F74" i="1" s="1"/>
  <c r="F72" i="1"/>
  <c r="F71" i="1" s="1"/>
  <c r="F67" i="1"/>
  <c r="F62" i="1"/>
  <c r="F60" i="1"/>
  <c r="F57" i="1"/>
  <c r="F56" i="1" s="1"/>
  <c r="F54" i="1"/>
  <c r="F52" i="1"/>
  <c r="F50" i="1"/>
  <c r="F48" i="1"/>
  <c r="F44" i="1"/>
  <c r="F43" i="1" s="1"/>
  <c r="F41" i="1"/>
  <c r="F39" i="1"/>
  <c r="F35" i="1"/>
  <c r="F33" i="1"/>
  <c r="F30" i="1"/>
  <c r="F28" i="1"/>
  <c r="F25" i="1"/>
  <c r="F23" i="1"/>
  <c r="F21" i="1"/>
  <c r="F19" i="1"/>
  <c r="F14" i="1"/>
  <c r="F13" i="1" s="1"/>
  <c r="G15" i="1"/>
  <c r="G16" i="1"/>
  <c r="G20" i="1"/>
  <c r="G22" i="1"/>
  <c r="G24" i="1"/>
  <c r="G26" i="1"/>
  <c r="G29" i="1"/>
  <c r="G31" i="1"/>
  <c r="G34" i="1"/>
  <c r="G36" i="1"/>
  <c r="G37" i="1"/>
  <c r="G40" i="1"/>
  <c r="G42" i="1"/>
  <c r="G45" i="1"/>
  <c r="G49" i="1"/>
  <c r="G51" i="1"/>
  <c r="G53" i="1"/>
  <c r="G55" i="1"/>
  <c r="G58" i="1"/>
  <c r="G61" i="1"/>
  <c r="G63" i="1"/>
  <c r="G66" i="1"/>
  <c r="G68" i="1"/>
  <c r="G69" i="1"/>
  <c r="G73" i="1"/>
  <c r="G76" i="1"/>
  <c r="G79" i="1"/>
  <c r="G80" i="1"/>
  <c r="G83" i="1"/>
  <c r="G85" i="1"/>
  <c r="G89" i="1"/>
  <c r="G91" i="1"/>
  <c r="G92" i="1"/>
  <c r="G97" i="1"/>
  <c r="G100" i="1"/>
  <c r="G101" i="1"/>
  <c r="G106" i="1"/>
  <c r="G110" i="1"/>
  <c r="G112" i="1"/>
  <c r="G114" i="1"/>
  <c r="G116" i="1"/>
  <c r="G118" i="1"/>
  <c r="G121" i="1"/>
  <c r="G122" i="1"/>
  <c r="G125" i="1"/>
  <c r="G127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7" i="1"/>
  <c r="G169" i="1"/>
  <c r="G171" i="1"/>
  <c r="G173" i="1"/>
  <c r="G175" i="1"/>
  <c r="G177" i="1"/>
  <c r="G180" i="1"/>
  <c r="G181" i="1"/>
  <c r="G182" i="1"/>
  <c r="G186" i="1"/>
  <c r="G187" i="1"/>
  <c r="G188" i="1"/>
  <c r="G189" i="1"/>
  <c r="G190" i="1"/>
  <c r="G194" i="1"/>
  <c r="G195" i="1"/>
  <c r="E129" i="1"/>
  <c r="F95" i="1" l="1"/>
  <c r="F81" i="1"/>
  <c r="F77" i="1" s="1"/>
  <c r="F27" i="1"/>
  <c r="F38" i="1"/>
  <c r="F32" i="1" s="1"/>
  <c r="F47" i="1"/>
  <c r="F65" i="1"/>
  <c r="F59" i="1"/>
  <c r="F103" i="1"/>
  <c r="F149" i="1"/>
  <c r="F86" i="1"/>
  <c r="F183" i="1"/>
  <c r="F70" i="1"/>
  <c r="F18" i="1"/>
  <c r="E185" i="1"/>
  <c r="F46" i="1" l="1"/>
  <c r="F64" i="1"/>
  <c r="F94" i="1"/>
  <c r="F93" i="1" s="1"/>
  <c r="F17" i="1"/>
  <c r="E99" i="1"/>
  <c r="E98" i="1" s="1"/>
  <c r="G98" i="1" s="1"/>
  <c r="F12" i="1" l="1"/>
  <c r="E193" i="1"/>
  <c r="E192" i="1" s="1"/>
  <c r="E184" i="1"/>
  <c r="E179" i="1"/>
  <c r="E178" i="1" s="1"/>
  <c r="E176" i="1"/>
  <c r="E174" i="1"/>
  <c r="E172" i="1"/>
  <c r="E170" i="1"/>
  <c r="E168" i="1"/>
  <c r="E166" i="1"/>
  <c r="E151" i="1"/>
  <c r="E150" i="1" s="1"/>
  <c r="E128" i="1"/>
  <c r="E126" i="1"/>
  <c r="E124" i="1"/>
  <c r="E123" i="1" s="1"/>
  <c r="E120" i="1"/>
  <c r="E119" i="1" s="1"/>
  <c r="E117" i="1"/>
  <c r="E115" i="1"/>
  <c r="E113" i="1"/>
  <c r="E111" i="1"/>
  <c r="E109" i="1"/>
  <c r="E105" i="1"/>
  <c r="E104" i="1" s="1"/>
  <c r="E96" i="1"/>
  <c r="E95" i="1" s="1"/>
  <c r="E90" i="1"/>
  <c r="E88" i="1"/>
  <c r="E87" i="1" s="1"/>
  <c r="E84" i="1"/>
  <c r="E82" i="1"/>
  <c r="E78" i="1"/>
  <c r="E75" i="1"/>
  <c r="E74" i="1" s="1"/>
  <c r="E72" i="1"/>
  <c r="E71" i="1" s="1"/>
  <c r="E67" i="1"/>
  <c r="E65" i="1" s="1"/>
  <c r="E64" i="1" s="1"/>
  <c r="E62" i="1"/>
  <c r="E60" i="1"/>
  <c r="E57" i="1"/>
  <c r="E56" i="1" s="1"/>
  <c r="E54" i="1"/>
  <c r="E52" i="1"/>
  <c r="E50" i="1"/>
  <c r="E48" i="1"/>
  <c r="E44" i="1"/>
  <c r="E43" i="1" s="1"/>
  <c r="E41" i="1"/>
  <c r="E39" i="1"/>
  <c r="E35" i="1"/>
  <c r="E33" i="1"/>
  <c r="E30" i="1"/>
  <c r="E28" i="1"/>
  <c r="E25" i="1"/>
  <c r="E23" i="1"/>
  <c r="E21" i="1"/>
  <c r="E19" i="1"/>
  <c r="E14" i="1"/>
  <c r="E13" i="1" s="1"/>
  <c r="D151" i="1"/>
  <c r="D129" i="1"/>
  <c r="D185" i="1"/>
  <c r="D111" i="1"/>
  <c r="C111" i="1"/>
  <c r="D113" i="1"/>
  <c r="C113" i="1"/>
  <c r="E27" i="1" l="1"/>
  <c r="E86" i="1"/>
  <c r="G113" i="1"/>
  <c r="E18" i="1"/>
  <c r="E17" i="1" s="1"/>
  <c r="E38" i="1"/>
  <c r="E32" i="1" s="1"/>
  <c r="E59" i="1"/>
  <c r="G111" i="1"/>
  <c r="F11" i="1"/>
  <c r="E47" i="1"/>
  <c r="E46" i="1" s="1"/>
  <c r="E81" i="1"/>
  <c r="E77" i="1" s="1"/>
  <c r="E183" i="1"/>
  <c r="E149" i="1"/>
  <c r="E103" i="1"/>
  <c r="E70" i="1"/>
  <c r="D115" i="1"/>
  <c r="G115" i="1" s="1"/>
  <c r="D172" i="1"/>
  <c r="G172" i="1" s="1"/>
  <c r="E12" i="1" l="1"/>
  <c r="E94" i="1"/>
  <c r="D62" i="1"/>
  <c r="C62" i="1"/>
  <c r="G62" i="1" l="1"/>
  <c r="E93" i="1"/>
  <c r="D193" i="1"/>
  <c r="D192" i="1" s="1"/>
  <c r="D184" i="1"/>
  <c r="D183" i="1" s="1"/>
  <c r="D179" i="1"/>
  <c r="D178" i="1" s="1"/>
  <c r="D176" i="1"/>
  <c r="D174" i="1"/>
  <c r="D170" i="1"/>
  <c r="D168" i="1"/>
  <c r="D166" i="1"/>
  <c r="D150" i="1"/>
  <c r="D128" i="1"/>
  <c r="D126" i="1"/>
  <c r="D124" i="1"/>
  <c r="D123" i="1" s="1"/>
  <c r="D120" i="1"/>
  <c r="D119" i="1" s="1"/>
  <c r="D117" i="1"/>
  <c r="D109" i="1"/>
  <c r="D105" i="1"/>
  <c r="D99" i="1"/>
  <c r="D96" i="1"/>
  <c r="D90" i="1"/>
  <c r="D88" i="1"/>
  <c r="D84" i="1"/>
  <c r="D82" i="1"/>
  <c r="D78" i="1"/>
  <c r="D75" i="1"/>
  <c r="D74" i="1" s="1"/>
  <c r="D72" i="1"/>
  <c r="D71" i="1" s="1"/>
  <c r="D67" i="1"/>
  <c r="D65" i="1" s="1"/>
  <c r="D64" i="1" s="1"/>
  <c r="D60" i="1"/>
  <c r="D59" i="1" s="1"/>
  <c r="D57" i="1"/>
  <c r="D56" i="1" s="1"/>
  <c r="D54" i="1"/>
  <c r="D52" i="1"/>
  <c r="D50" i="1"/>
  <c r="D48" i="1"/>
  <c r="D44" i="1"/>
  <c r="D43" i="1" s="1"/>
  <c r="D41" i="1"/>
  <c r="D39" i="1"/>
  <c r="D35" i="1"/>
  <c r="D33" i="1"/>
  <c r="D30" i="1"/>
  <c r="D28" i="1"/>
  <c r="D25" i="1"/>
  <c r="D23" i="1"/>
  <c r="D21" i="1"/>
  <c r="D19" i="1"/>
  <c r="D14" i="1"/>
  <c r="C193" i="1"/>
  <c r="G193" i="1" s="1"/>
  <c r="C117" i="1"/>
  <c r="G117" i="1" s="1"/>
  <c r="C120" i="1"/>
  <c r="G120" i="1" s="1"/>
  <c r="C126" i="1"/>
  <c r="C129" i="1"/>
  <c r="G129" i="1" s="1"/>
  <c r="C109" i="1"/>
  <c r="C67" i="1"/>
  <c r="C14" i="1"/>
  <c r="G14" i="1" s="1"/>
  <c r="C19" i="1"/>
  <c r="C21" i="1"/>
  <c r="G21" i="1" s="1"/>
  <c r="C23" i="1"/>
  <c r="G23" i="1" s="1"/>
  <c r="C25" i="1"/>
  <c r="G25" i="1" s="1"/>
  <c r="C28" i="1"/>
  <c r="C30" i="1"/>
  <c r="G30" i="1" s="1"/>
  <c r="C33" i="1"/>
  <c r="G33" i="1" s="1"/>
  <c r="C35" i="1"/>
  <c r="G35" i="1" s="1"/>
  <c r="C39" i="1"/>
  <c r="C41" i="1"/>
  <c r="G41" i="1" s="1"/>
  <c r="C44" i="1"/>
  <c r="G44" i="1" s="1"/>
  <c r="C48" i="1"/>
  <c r="G48" i="1" s="1"/>
  <c r="C50" i="1"/>
  <c r="C52" i="1"/>
  <c r="G52" i="1" s="1"/>
  <c r="C54" i="1"/>
  <c r="G54" i="1" s="1"/>
  <c r="C57" i="1"/>
  <c r="G57" i="1" s="1"/>
  <c r="C60" i="1"/>
  <c r="C72" i="1"/>
  <c r="C75" i="1"/>
  <c r="G75" i="1" s="1"/>
  <c r="C78" i="1"/>
  <c r="C82" i="1"/>
  <c r="C84" i="1"/>
  <c r="C88" i="1"/>
  <c r="G88" i="1" s="1"/>
  <c r="C90" i="1"/>
  <c r="C96" i="1"/>
  <c r="C99" i="1"/>
  <c r="C105" i="1"/>
  <c r="C124" i="1"/>
  <c r="G124" i="1" s="1"/>
  <c r="C151" i="1"/>
  <c r="G151" i="1" s="1"/>
  <c r="C166" i="1"/>
  <c r="G166" i="1" s="1"/>
  <c r="C168" i="1"/>
  <c r="C170" i="1"/>
  <c r="C174" i="1"/>
  <c r="G174" i="1" s="1"/>
  <c r="C176" i="1"/>
  <c r="G176" i="1" s="1"/>
  <c r="C179" i="1"/>
  <c r="C185" i="1"/>
  <c r="G185" i="1" s="1"/>
  <c r="G99" i="1" l="1"/>
  <c r="G72" i="1"/>
  <c r="C128" i="1"/>
  <c r="G84" i="1"/>
  <c r="G67" i="1"/>
  <c r="G170" i="1"/>
  <c r="G128" i="1"/>
  <c r="G96" i="1"/>
  <c r="G82" i="1"/>
  <c r="G179" i="1"/>
  <c r="G168" i="1"/>
  <c r="G90" i="1"/>
  <c r="G78" i="1"/>
  <c r="G60" i="1"/>
  <c r="G50" i="1"/>
  <c r="G39" i="1"/>
  <c r="G28" i="1"/>
  <c r="G19" i="1"/>
  <c r="G126" i="1"/>
  <c r="G109" i="1"/>
  <c r="G105" i="1"/>
  <c r="C87" i="1"/>
  <c r="C13" i="1"/>
  <c r="C95" i="1"/>
  <c r="C192" i="1"/>
  <c r="G192" i="1" s="1"/>
  <c r="C104" i="1"/>
  <c r="E11" i="1"/>
  <c r="C81" i="1"/>
  <c r="D149" i="1"/>
  <c r="C178" i="1"/>
  <c r="G178" i="1" s="1"/>
  <c r="C123" i="1"/>
  <c r="G123" i="1" s="1"/>
  <c r="C150" i="1"/>
  <c r="G150" i="1" s="1"/>
  <c r="C71" i="1"/>
  <c r="G71" i="1" s="1"/>
  <c r="C38" i="1"/>
  <c r="C74" i="1"/>
  <c r="G74" i="1" s="1"/>
  <c r="C43" i="1"/>
  <c r="G43" i="1" s="1"/>
  <c r="C65" i="1"/>
  <c r="G65" i="1" s="1"/>
  <c r="C119" i="1"/>
  <c r="G119" i="1" s="1"/>
  <c r="C56" i="1"/>
  <c r="G56" i="1" s="1"/>
  <c r="C184" i="1"/>
  <c r="G184" i="1" s="1"/>
  <c r="C59" i="1"/>
  <c r="G59" i="1" s="1"/>
  <c r="C27" i="1"/>
  <c r="D27" i="1"/>
  <c r="D104" i="1"/>
  <c r="D103" i="1" s="1"/>
  <c r="D95" i="1"/>
  <c r="D87" i="1"/>
  <c r="D81" i="1"/>
  <c r="D13" i="1"/>
  <c r="D47" i="1"/>
  <c r="D46" i="1" s="1"/>
  <c r="D38" i="1"/>
  <c r="D32" i="1" s="1"/>
  <c r="D18" i="1"/>
  <c r="D17" i="1" s="1"/>
  <c r="D70" i="1"/>
  <c r="C47" i="1"/>
  <c r="G47" i="1" s="1"/>
  <c r="C18" i="1"/>
  <c r="G95" i="1" l="1"/>
  <c r="G18" i="1"/>
  <c r="G27" i="1"/>
  <c r="G13" i="1"/>
  <c r="C77" i="1"/>
  <c r="G81" i="1"/>
  <c r="G38" i="1"/>
  <c r="G87" i="1"/>
  <c r="G104" i="1"/>
  <c r="C86" i="1"/>
  <c r="C17" i="1"/>
  <c r="G17" i="1" s="1"/>
  <c r="C64" i="1"/>
  <c r="G64" i="1" s="1"/>
  <c r="C103" i="1"/>
  <c r="G103" i="1" s="1"/>
  <c r="C70" i="1"/>
  <c r="G70" i="1" s="1"/>
  <c r="C46" i="1"/>
  <c r="G46" i="1" s="1"/>
  <c r="C183" i="1"/>
  <c r="G183" i="1" s="1"/>
  <c r="C32" i="1"/>
  <c r="G32" i="1" s="1"/>
  <c r="C149" i="1"/>
  <c r="G149" i="1" s="1"/>
  <c r="D86" i="1"/>
  <c r="D77" i="1"/>
  <c r="G86" i="1" l="1"/>
  <c r="G77" i="1"/>
  <c r="C12" i="1"/>
  <c r="C94" i="1"/>
  <c r="D94" i="1"/>
  <c r="D12" i="1"/>
  <c r="G12" i="1" l="1"/>
  <c r="G94" i="1"/>
  <c r="C93" i="1"/>
  <c r="D93" i="1"/>
  <c r="C11" i="1" l="1"/>
  <c r="G93" i="1"/>
  <c r="D11" i="1"/>
  <c r="G11" i="1" l="1"/>
</calcChain>
</file>

<file path=xl/sharedStrings.xml><?xml version="1.0" encoding="utf-8"?>
<sst xmlns="http://schemas.openxmlformats.org/spreadsheetml/2006/main" count="336" uniqueCount="328">
  <si>
    <t xml:space="preserve">к решению Думы Уинского </t>
  </si>
  <si>
    <t xml:space="preserve">муниципального округа Пермского края </t>
  </si>
  <si>
    <t>1</t>
  </si>
  <si>
    <t>2</t>
  </si>
  <si>
    <t>3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</si>
  <si>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</si>
  <si>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</si>
  <si>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</si>
  <si>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</si>
  <si>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</si>
  <si>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</si>
  <si>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</si>
  <si>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</si>
  <si>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</si>
  <si>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</si>
  <si>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</si>
  <si>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</si>
  <si>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</si>
  <si>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</si>
  <si>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</si>
  <si>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</si>
  <si>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</si>
  <si>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</si>
  <si>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</si>
  <si>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</si>
  <si>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</si>
  <si>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</si>
  <si>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</si>
  <si>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</si>
  <si>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</si>
  <si>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</si>
  <si>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</si>
  <si>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</si>
  <si>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</si>
  <si>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</si>
  <si>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</si>
  <si>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</si>
  <si>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</si>
  <si>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</si>
  <si>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</si>
  <si>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</si>
  <si>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</si>
  <si>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</si>
  <si>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</si>
  <si>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</si>
  <si>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</si>
  <si>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</si>
  <si>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</si>
  <si>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</si>
  <si>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</si>
  <si>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</si>
  <si>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</si>
  <si>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</si>
  <si>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</si>
  <si>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</si>
  <si>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</si>
  <si>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</si>
  <si>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</si>
  <si>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</si>
  <si>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</si>
  <si>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</si>
  <si>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</si>
  <si>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</si>
  <si>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</si>
  <si>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</si>
  <si>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</si>
  <si>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</si>
  <si>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</si>
  <si>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</si>
  <si>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</si>
  <si>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</si>
  <si>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</si>
  <si>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</si>
  <si>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</si>
  <si>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</si>
  <si>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</si>
  <si>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</si>
  <si>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</si>
  <si>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</si>
  <si>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</si>
  <si>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</si>
  <si>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</si>
  <si>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</si>
  <si>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000 1 11 05 024 04 0000 120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</si>
  <si>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</si>
  <si>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</si>
  <si>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</si>
  <si>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</si>
  <si>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</si>
  <si>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</si>
  <si>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</si>
  <si>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000 1 11 05 074 04 0000 120 </t>
  </si>
  <si>
    <t>Доходы от сдачи в аренду имущества, составляющего казну городских округов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</si>
  <si>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</si>
  <si>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</si>
  <si>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</si>
  <si>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</si>
  <si>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</si>
  <si>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</si>
  <si>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</si>
  <si>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</si>
  <si>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000 1 11 09 010 00 0000 120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</si>
  <si>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государственной и муниципальной собственности</t>
  </si>
  <si>
    <t xml:space="preserve">000 1 11 09 014 04 0000 120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</si>
  <si>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</si>
  <si>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</si>
  <si>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</si>
  <si>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</si>
  <si>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</si>
  <si>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</si>
  <si>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</si>
  <si>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</si>
  <si>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</si>
  <si>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</si>
  <si>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</si>
  <si>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</si>
  <si>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</si>
  <si>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000 1 13 01 994 04 0000 130 </t>
  </si>
  <si>
    <t>Прочие доходы от оказания платных услуг (работ) получателями средств бюджетов городских округов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</si>
  <si>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</si>
  <si>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</si>
  <si>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</si>
  <si>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</si>
  <si>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000 1 13 02 064 04 0000 130 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</si>
  <si>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</si>
  <si>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</si>
  <si>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</si>
  <si>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</si>
  <si>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</si>
  <si>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</si>
  <si>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</si>
  <si>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</si>
  <si>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</si>
  <si>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</si>
  <si>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</si>
  <si>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</si>
  <si>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</si>
  <si>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</si>
  <si>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</si>
  <si>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000 1 14 06 024 04 0000 430 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</si>
  <si>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</si>
  <si>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</si>
  <si>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</si>
  <si>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000 1 16 07 000 01 0000 140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</si>
  <si>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</si>
  <si>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000 1 16 07 090 00 0000 140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</si>
  <si>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</si>
  <si>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 xml:space="preserve">000 1 16 07 090 04 0000 140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</si>
  <si>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</si>
  <si>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000 1 16 10 000 00 0000 140 </t>
  </si>
  <si>
    <t>Платежи в целях возмещения причиненного ущерба (убытков)</t>
  </si>
  <si>
    <t xml:space="preserve">000 1 16 10 030 04 0000 140 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</si>
  <si>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</si>
  <si>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</si>
  <si>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</si>
  <si>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</si>
  <si>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</si>
  <si>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</si>
  <si>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</si>
  <si>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</si>
  <si>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</si>
  <si>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000 2 02 15 001 04 0000 150 </t>
  </si>
  <si>
    <t xml:space="preserve">000 2 02 19 999 00 0000 150 </t>
  </si>
  <si>
    <t>Прочие дотации</t>
  </si>
  <si>
    <t xml:space="preserve">000 2 02 19 999 04 0000 150 </t>
  </si>
  <si>
    <t>Прочие дотации бюджетам городских округов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</si>
  <si>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</si>
  <si>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</si>
  <si>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</si>
  <si>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</si>
  <si>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</si>
  <si>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</si>
  <si>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000 2 02 27 112 00 0000 150 </t>
  </si>
  <si>
    <t xml:space="preserve">000 2 02 27 112 04 0000 150 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</si>
  <si>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</si>
  <si>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</si>
  <si>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</si>
  <si>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</si>
  <si>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</si>
  <si>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</si>
  <si>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</si>
  <si>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</si>
  <si>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</si>
  <si>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</si>
  <si>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</si>
  <si>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</si>
  <si>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</si>
  <si>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</si>
  <si>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</si>
  <si>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</si>
  <si>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</si>
  <si>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</si>
  <si>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</si>
  <si>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</si>
  <si>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</si>
  <si>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</si>
  <si>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000 2 02 35 543 00 0000 150 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</si>
  <si>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</si>
  <si>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 xml:space="preserve">000 2 02 35 543 04 0000 150 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</si>
  <si>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</si>
  <si>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</si>
  <si>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</si>
  <si>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</si>
  <si>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</si>
  <si>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</si>
  <si>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</si>
  <si>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</si>
  <si>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</si>
  <si>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</si>
  <si>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</si>
  <si>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</si>
  <si>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</si>
  <si>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</si>
  <si>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</si>
  <si>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Код бюджетной классификации</t>
  </si>
  <si>
    <t>Наименование кода поступлений в бюджет (группы, подгруппы, статьи, подстатьи, элемента, аналитических групп подвида доходов)</t>
  </si>
  <si>
    <t>Сумма, рублей</t>
  </si>
  <si>
    <t>Единая субвенция на выполнение отдельных государственных полномочий в сфере образования</t>
  </si>
  <si>
    <t>Субвенции на составление протоколов об административных правонарушениях</t>
  </si>
  <si>
    <t>Субвенции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</si>
  <si>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</si>
  <si>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</si>
  <si>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Субвенции, передаваемые в 2020 году и в плановом периоде 2021 и 2022 годов бюджетам муниципальных образований 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</si>
  <si>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</si>
  <si>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осуществление полномочий по созданию и организации деятельности административных комиссий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</si>
  <si>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</si>
  <si>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</si>
  <si>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</si>
  <si>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Иные дотации на стимулирование муниципальных образований к росту доходов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</si>
  <si>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</si>
  <si>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 на строительство (реконструкцию) гидротехнических сооружений муниципальной собственности, в том числе в рамках федеральной целевой программы "Развитие водохозяйственного комплекса Российской Федерации в 2012-2020 годах"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</si>
  <si>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</si>
  <si>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</si>
  <si>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</si>
  <si>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</si>
  <si>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</si>
  <si>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</si>
  <si>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Иные межбюджетные трансферты на обеспечение устойчивого сокращения непригодного для проживания жилого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</si>
  <si>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</si>
  <si>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 xml:space="preserve">000 1 12 01 040 01 0000 120 </t>
  </si>
  <si>
    <t xml:space="preserve">000 1 12 01 070 01 0000 120 </t>
  </si>
  <si>
    <t xml:space="preserve">000 1 12 01 041 01 0000 120 </t>
  </si>
  <si>
    <t>Плата за размещение отходов производства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</si>
  <si>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</si>
  <si>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Плата за размещение отходов производства и потребления</t>
  </si>
  <si>
    <t xml:space="preserve">Дотации бюджетам городских округов на выравнивание бюджетной обеспеченности </t>
  </si>
  <si>
    <t xml:space="preserve">Приложение 1 </t>
  </si>
  <si>
    <t xml:space="preserve">000 2 02 25 576 04 0000 150 </t>
  </si>
  <si>
    <t xml:space="preserve">000 2 02 25 576 00 0000 150 </t>
  </si>
  <si>
    <t>Субсидии бюджетам городских округов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</si>
  <si>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</si>
  <si>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</si>
  <si>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 xml:space="preserve">000 2 02 25 027 04 0000 150 </t>
  </si>
  <si>
    <t xml:space="preserve">000 2 02 25 027 00 0000 150 </t>
  </si>
  <si>
    <t>Субсидии бюджетам на реализацию мероприятий государственной программы Российской Федерации "Доступная среда"</t>
  </si>
  <si>
    <t>Субсидии на выплаты материального стимулирования народным дружинникам за участие в охране общественного порядка</t>
  </si>
  <si>
    <t xml:space="preserve">000 2 02 27 576 04 0000 150 </t>
  </si>
  <si>
    <t xml:space="preserve">000 2 02 27 576 00 0000 150 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</si>
  <si>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</si>
  <si>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</si>
  <si>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</si>
  <si>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реализацию мероприятий, направленных на комплексное развитие сельских территорий (Улучшение жилищных условий граждан)</t>
  </si>
  <si>
    <t xml:space="preserve">000 2 02 25 555 00 0000 150 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</si>
  <si>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</si>
  <si>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</si>
  <si>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</si>
  <si>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ПРОЧИЕ БЕЗВОЗМЕЗДНЫЕ ПОСТУПЛЕНИЯ</t>
  </si>
  <si>
    <t xml:space="preserve">000 2 07 00 000 00 0000 000 </t>
  </si>
  <si>
    <t>Прочие безвозмездные поступления в бюджеты городских округов</t>
  </si>
  <si>
    <t xml:space="preserve">000 2 07 04 000 04 0000 150 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</si>
  <si>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</si>
  <si>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 xml:space="preserve">000 2 07 04 020 04 0000 150 </t>
  </si>
  <si>
    <t xml:space="preserve">000 2 07 04 050 04 0000 150 </t>
  </si>
  <si>
    <t>Изменения по отдельным строкам доходов бюджета Уинского муниципального округа на 2020 год</t>
  </si>
  <si>
    <t>Изменения 27.02.2020</t>
  </si>
  <si>
    <t>4</t>
  </si>
  <si>
    <t xml:space="preserve">000 1 11 09 044 04 0000 120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</si>
  <si>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</si>
  <si>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</si>
  <si>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</si>
  <si>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 xml:space="preserve">000 1 14 02 043 04 0000 410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</si>
  <si>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</si>
  <si>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000 2 02 35 502 04 0000 150 </t>
  </si>
  <si>
    <t xml:space="preserve">000 2 02 35 502 00 0000 150 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</si>
  <si>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</si>
  <si>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</si>
  <si>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 xml:space="preserve">000 2 02 25 519 00 0000 150 </t>
  </si>
  <si>
    <t xml:space="preserve">000 2 02 25 519 04 0000 150 </t>
  </si>
  <si>
    <t>Субсидия бюджетам городских округов на поддержку отрасли культуры</t>
  </si>
  <si>
    <t>Субсидия бюджетам на поддержку отрасли культуры</t>
  </si>
  <si>
    <t>Иные межбюджетные трансферты на организацию занятий физической культурой в образовательных организациях</t>
  </si>
  <si>
    <t xml:space="preserve">000 2 02 25 497 04 0000 150 </t>
  </si>
  <si>
    <t xml:space="preserve">000 2 02 25 497 00 0000 150 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</si>
  <si>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</si>
  <si>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</si>
  <si>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Субсидии на реализацию проекта инициативного бюджетирования «Спортивный веревочный комплекс «Преодоление»</t>
  </si>
  <si>
    <t>Субсидии на реализацию проекта инициативного бюджетирования «Текущий ремонт водопроводных сетей в с. Верхний Сып: по ул. Заводская от дома № 1 до дома № 27; от водонапорной башни до дома № 1 ул. Новая; от дома № 1 ул. Новая до дома № 14 ул. Молодежная»</t>
  </si>
  <si>
    <t>Субсидии на реализацию проекта инициативного бюджетирования «Устройство стелы и постамента «Памяти павшим землякам» в д. Чесноковка»</t>
  </si>
  <si>
    <t xml:space="preserve">000 2 02 25 467 00 0000 150 </t>
  </si>
  <si>
    <t xml:space="preserve">000 2 02 25 467 04 0000 150 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</si>
  <si>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</si>
  <si>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</si>
  <si>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Иные межбюджетные трансферты на обеспечение жильем молодых семей</t>
  </si>
  <si>
    <t>Субсидия на устройство спортивных площадок и их оснащение</t>
  </si>
  <si>
    <t>Субсидия на приведение в нормативное состояние помещений, приобретение и установку модульных конструкций</t>
  </si>
  <si>
    <t>Субсидия на реализацию мероприятий в сфере молодежной политики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</si>
  <si>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</si>
  <si>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000 1 16 10 032 04 0000 140 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</si>
  <si>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 (администрирование)</t>
  </si>
  <si>
    <t>Изменения 23.04.2020</t>
  </si>
  <si>
    <t>5</t>
  </si>
  <si>
    <t>Субвенции на организацию мероприятий при осуществлении деятельности по обращению с животными без владельцев</t>
  </si>
  <si>
    <t>Иные дотации на компенсацию выпадающих доходов в случае отмены единого налога на вмененный доход</t>
  </si>
  <si>
    <t>Субсидии на разработку генерального плана, правил землепользования и застройки Уинского муниципального округа</t>
  </si>
  <si>
    <t>Субсидии на ремонт здания детского сада МБОУ "Аспинская СОШ"</t>
  </si>
  <si>
    <t>Субсидии на ремонт здания МБОУ "Уинская СОШ"</t>
  </si>
  <si>
    <t>Субсидии на ремонт здания школы МБОУ "Аспинская СОШ"</t>
  </si>
  <si>
    <t>Субсидии на ремонт здания МКДОУ "Уинский детский сад "Улыбка"</t>
  </si>
  <si>
    <t>Изменения 28.05.2020</t>
  </si>
  <si>
    <t>Иные межбюджетные трансферты на обеспечение малоимущих семей, имеющих детей в возрасте от 3 до 7 лет, наборами продуктов питания</t>
  </si>
  <si>
    <t>Иные межбюджетные трансферты на оснащение оборудованием образовательных организаций, реализующих программы дошкольного образования, в соответствии с ФГОС</t>
  </si>
  <si>
    <t>Субсидии на ремонт здания школы МБОУ "Судинская СОШ"</t>
  </si>
  <si>
    <t>Субсидии на ремонт здания детского сада МБОУ "Судинская СОШ"</t>
  </si>
  <si>
    <t>Субсидии на реализацию программ развития преобразованных муниципальных образований (Устройство дренажа на объекте «Основная общеобразовательная школа на 500 учащихся в с. Уинское Пермского края»)</t>
  </si>
  <si>
    <t>Иные дотации на компенсацию расходов, связанных с формированием эффективной структуры органов местного самоуправления муниципальных образований Пермского края</t>
  </si>
  <si>
    <t>Субсидия на софинансирование муниципальных программ, приоритетных муниципальных проектов, инвестиционных проектов муниципальных образований (ФСР с учетом капвложений) (Газификация жилого фонда с. Уинское. Распределительные газопроводы 7-я очередь)</t>
  </si>
  <si>
    <t>Субсидии на устройство мест захоронения на объекте - Православное и мусульманское кладбище на территории Уинского сельского поселения</t>
  </si>
  <si>
    <t>от 28 мая 2020 г. №  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</si>
</sst>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2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5" fillId="2" borderId="1" xfId="0" applyNumberFormat="1" applyFont="1" applyFill="1" applyBorder="1" applyAlignment="1">
      <alignment horizontal="right" vertical="center"/>
    </xf>
    <xf numFmtId="0" fontId="6" fillId="0" borderId="0" xfId="0" applyFont="1"/>
    <xf numFmtId="49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wrapText="1"/>
    </xf>
    <xf numFmtId="49" fontId="8" fillId="0" borderId="3" xfId="0" applyNumberFormat="1" applyFont="1" applyBorder="1" applyAlignment="1" applyProtection="1">
      <alignment horizontal="left" vertical="center" wrapText="1"/>
    </xf>
    <xf numFmtId="4" fontId="8" fillId="0" borderId="2" xfId="0" applyNumberFormat="1" applyFont="1" applyBorder="1" applyAlignment="1" applyProtection="1">
      <alignment horizontal="right" vertical="center" wrapText="1"/>
    </xf>
    <xf numFmtId="2" fontId="8" fillId="0" borderId="3" xfId="0" applyNumberFormat="1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Border="1" applyAlignment="1">
      <alignment wrapText="1"/>
    </xf>
    <xf numFmtId="0" fontId="6" fillId="0" borderId="2" xfId="0" applyFont="1" applyBorder="1"/>
    <xf numFmtId="49" fontId="4" fillId="2" borderId="1" xfId="0" applyNumberFormat="1" applyFont="1" applyFill="1" applyBorder="1" applyAlignment="1">
      <alignment horizontal="left" vertical="center"/>
    </xf>
    <xf numFmtId="0" fontId="9" fillId="0" borderId="2" xfId="0" applyFont="1" applyBorder="1" applyAlignment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center" wrapText="1"/>
    </xf>
    <xf numFmtId="4" fontId="7" fillId="2" borderId="2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5"/>
  <sheetViews>
    <sheetView tabSelected="1" workbookViewId="0">
      <selection activeCell="I6" sqref="I6"/>
    </sheetView>
  </sheetViews>
  <sheetFormatPr defaultColWidth="9.109375" defaultRowHeight="18" customHeight="1" x14ac:dyDescent="0.35"/>
  <cols>
    <col min="1" max="1" width="35.44140625" style="4" customWidth="1"/>
    <col min="2" max="2" width="83.5546875" style="4" customWidth="1"/>
    <col min="3" max="3" width="20.109375" style="4" hidden="1" customWidth="1"/>
    <col min="4" max="5" width="18" style="4" hidden="1" customWidth="1"/>
    <col min="6" max="6" width="16.44140625" style="4" hidden="1" customWidth="1"/>
    <col min="7" max="7" width="39.109375" style="4" customWidth="1"/>
    <col min="8" max="16384" width="9.109375" style="4"/>
  </cols>
  <sheetData>
    <row r="1" spans="1:7" x14ac:dyDescent="0.35">
      <c r="A1" s="3"/>
      <c r="B1" s="3"/>
      <c r="C1" s="16"/>
      <c r="D1" s="16"/>
      <c r="E1" s="16"/>
      <c r="F1" s="16"/>
      <c r="G1" s="16" t="s">
        <v>246</v>
      </c>
    </row>
    <row r="2" spans="1:7" x14ac:dyDescent="0.35">
      <c r="A2" s="3"/>
      <c r="B2" s="3"/>
      <c r="C2" s="16"/>
      <c r="D2" s="16"/>
      <c r="E2" s="16"/>
      <c r="F2" s="16"/>
      <c r="G2" s="16" t="s">
        <v>0</v>
      </c>
    </row>
    <row r="3" spans="1:7" x14ac:dyDescent="0.35">
      <c r="A3" s="3"/>
      <c r="B3" s="3"/>
      <c r="C3" s="16"/>
      <c r="D3" s="16"/>
      <c r="E3" s="16"/>
      <c r="F3" s="16"/>
      <c r="G3" s="16" t="s">
        <v>1</v>
      </c>
    </row>
    <row r="4" spans="1:7" x14ac:dyDescent="0.35">
      <c r="A4" s="3"/>
      <c r="B4" s="3"/>
      <c r="C4" s="16"/>
      <c r="D4" s="16"/>
      <c r="E4" s="16"/>
      <c r="F4" s="16"/>
      <c r="G4" s="16" t="s">
        <v>327</v>
      </c>
    </row>
    <row r="5" spans="1:7" x14ac:dyDescent="0.35">
      <c r="A5" s="24" t="s">
        <v>273</v>
      </c>
      <c r="B5" s="24"/>
      <c r="C5" s="24"/>
      <c r="D5" s="24"/>
      <c r="E5" s="24"/>
      <c r="F5" s="24"/>
      <c r="G5" s="24"/>
    </row>
    <row r="7" spans="1:7" ht="15" customHeight="1" x14ac:dyDescent="0.35">
      <c r="A7" s="22" t="s">
        <v>214</v>
      </c>
      <c r="B7" s="22" t="s">
        <v>215</v>
      </c>
      <c r="C7" s="22" t="s">
        <v>216</v>
      </c>
      <c r="D7" s="22" t="s">
        <v>274</v>
      </c>
      <c r="E7" s="22" t="s">
        <v>309</v>
      </c>
      <c r="F7" s="22" t="s">
        <v>318</v>
      </c>
      <c r="G7" s="22" t="s">
        <v>216</v>
      </c>
    </row>
    <row r="8" spans="1:7" ht="15" customHeight="1" x14ac:dyDescent="0.35">
      <c r="A8" s="22"/>
      <c r="B8" s="22"/>
      <c r="C8" s="23"/>
      <c r="D8" s="23"/>
      <c r="E8" s="23"/>
      <c r="F8" s="23"/>
      <c r="G8" s="23"/>
    </row>
    <row r="9" spans="1:7" ht="24.75" customHeight="1" x14ac:dyDescent="0.35">
      <c r="A9" s="22"/>
      <c r="B9" s="22"/>
      <c r="C9" s="23"/>
      <c r="D9" s="23"/>
      <c r="E9" s="23"/>
      <c r="F9" s="23"/>
      <c r="G9" s="23"/>
    </row>
    <row r="10" spans="1:7" ht="18.45" customHeight="1" x14ac:dyDescent="0.35">
      <c r="A10" s="1" t="s">
        <v>2</v>
      </c>
      <c r="B10" s="1" t="s">
        <v>3</v>
      </c>
      <c r="C10" s="1" t="s">
        <v>4</v>
      </c>
      <c r="D10" s="1" t="s">
        <v>275</v>
      </c>
      <c r="E10" s="1" t="s">
        <v>310</v>
      </c>
      <c r="F10" s="1"/>
      <c r="G10" s="1" t="s">
        <v>4</v>
      </c>
    </row>
    <row r="11" spans="1:7" s="2" customFormat="1" ht="31.5" customHeight="1" x14ac:dyDescent="0.35">
      <c r="A11" s="5"/>
      <c r="B11" s="6" t="s">
        <v>5</v>
      </c>
      <c r="C11" s="19">
        <f>C12+C93</f>
        <v>450487586.82999998</v>
      </c>
      <c r="D11" s="19">
        <f>D12+D93</f>
        <v>21936834.27</v>
      </c>
      <c r="E11" s="19">
        <f>E12+E93</f>
        <v>10170551.219999999</v>
      </c>
      <c r="F11" s="19">
        <f>F12+F93</f>
        <v>2393865.66</v>
      </c>
      <c r="G11" s="19">
        <f>C11+D11+E11+F11</f>
        <v>484988837.97999996</v>
      </c>
    </row>
    <row r="12" spans="1:7" ht="31.5" customHeight="1" x14ac:dyDescent="0.35">
      <c r="A12" s="5" t="s">
        <v>6</v>
      </c>
      <c r="B12" s="6" t="s">
        <v>7</v>
      </c>
      <c r="C12" s="19">
        <f>C13+C17+C27+C32+C43+C46+C64+C70+C77+C86</f>
        <v>71033700</v>
      </c>
      <c r="D12" s="19">
        <f>D13+D17+D27+D32+D43+D46+D64+D70+D77+D86</f>
        <v>0</v>
      </c>
      <c r="E12" s="19">
        <f>E13+E17+E27+E32+E43+E46+E64+E70+E77+E86</f>
        <v>0</v>
      </c>
      <c r="F12" s="19">
        <f>F13+F17+F27+F32+F43+F46+F64+F70+F77+F86</f>
        <v>1827610</v>
      </c>
      <c r="G12" s="19">
        <f t="shared" ref="G12:G75" si="0">C12+D12+E12+F12</f>
        <v>72861310</v>
      </c>
    </row>
    <row r="13" spans="1:7" ht="30.75" hidden="1" customHeight="1" x14ac:dyDescent="0.35">
      <c r="A13" s="5" t="s">
        <v>8</v>
      </c>
      <c r="B13" s="6" t="s">
        <v>9</v>
      </c>
      <c r="C13" s="19">
        <f>C14</f>
        <v>19948000</v>
      </c>
      <c r="D13" s="19">
        <f>D14</f>
        <v>0</v>
      </c>
      <c r="E13" s="19">
        <f>E14</f>
        <v>0</v>
      </c>
      <c r="F13" s="19">
        <f>F14</f>
        <v>0</v>
      </c>
      <c r="G13" s="19">
        <f t="shared" si="0"/>
        <v>19948000</v>
      </c>
    </row>
    <row r="14" spans="1:7" ht="27.75" hidden="1" customHeight="1" x14ac:dyDescent="0.35">
      <c r="A14" s="7" t="s">
        <v>10</v>
      </c>
      <c r="B14" s="8" t="s">
        <v>11</v>
      </c>
      <c r="C14" s="20">
        <f>C15+C16</f>
        <v>19948000</v>
      </c>
      <c r="D14" s="20">
        <f>D15+D16</f>
        <v>0</v>
      </c>
      <c r="E14" s="20">
        <f>E15+E16</f>
        <v>0</v>
      </c>
      <c r="F14" s="20">
        <f>F15+F16</f>
        <v>0</v>
      </c>
      <c r="G14" s="20">
        <f t="shared" si="0"/>
        <v>19948000</v>
      </c>
    </row>
    <row r="15" spans="1:7" ht="72" hidden="1" x14ac:dyDescent="0.35">
      <c r="A15" s="7" t="s">
        <v>12</v>
      </c>
      <c r="B15" s="8" t="s">
        <v>13</v>
      </c>
      <c r="C15" s="20">
        <v>19788000</v>
      </c>
      <c r="D15" s="20">
        <v>0</v>
      </c>
      <c r="E15" s="20">
        <v>0</v>
      </c>
      <c r="F15" s="20">
        <v>0</v>
      </c>
      <c r="G15" s="20">
        <f t="shared" si="0"/>
        <v>19788000</v>
      </c>
    </row>
    <row r="16" spans="1:7" ht="54" hidden="1" x14ac:dyDescent="0.35">
      <c r="A16" s="7" t="s">
        <v>14</v>
      </c>
      <c r="B16" s="8" t="s">
        <v>15</v>
      </c>
      <c r="C16" s="20">
        <v>160000</v>
      </c>
      <c r="D16" s="20">
        <v>0</v>
      </c>
      <c r="E16" s="20">
        <v>0</v>
      </c>
      <c r="F16" s="20">
        <v>0</v>
      </c>
      <c r="G16" s="20">
        <f t="shared" si="0"/>
        <v>160000</v>
      </c>
    </row>
    <row r="17" spans="1:7" ht="34.799999999999997" hidden="1" x14ac:dyDescent="0.35">
      <c r="A17" s="5" t="s">
        <v>16</v>
      </c>
      <c r="B17" s="6" t="s">
        <v>17</v>
      </c>
      <c r="C17" s="19">
        <f>C18</f>
        <v>7997000</v>
      </c>
      <c r="D17" s="19">
        <f>D18</f>
        <v>0</v>
      </c>
      <c r="E17" s="19">
        <f>E18</f>
        <v>0</v>
      </c>
      <c r="F17" s="19">
        <f>F18</f>
        <v>0</v>
      </c>
      <c r="G17" s="19">
        <f t="shared" si="0"/>
        <v>7997000</v>
      </c>
    </row>
    <row r="18" spans="1:7" ht="36" hidden="1" x14ac:dyDescent="0.35">
      <c r="A18" s="7" t="s">
        <v>18</v>
      </c>
      <c r="B18" s="8" t="s">
        <v>19</v>
      </c>
      <c r="C18" s="20">
        <f>C19+C21+C23+C25</f>
        <v>7997000</v>
      </c>
      <c r="D18" s="20">
        <f>D19+D21+D23+D25</f>
        <v>0</v>
      </c>
      <c r="E18" s="20">
        <f>E19+E21+E23+E25</f>
        <v>0</v>
      </c>
      <c r="F18" s="20">
        <f>F19+F21+F23+F25</f>
        <v>0</v>
      </c>
      <c r="G18" s="20">
        <f t="shared" si="0"/>
        <v>7997000</v>
      </c>
    </row>
    <row r="19" spans="1:7" ht="72" hidden="1" x14ac:dyDescent="0.35">
      <c r="A19" s="7" t="s">
        <v>20</v>
      </c>
      <c r="B19" s="8" t="s">
        <v>21</v>
      </c>
      <c r="C19" s="20">
        <f>C20</f>
        <v>3614000</v>
      </c>
      <c r="D19" s="20">
        <f>D20</f>
        <v>0</v>
      </c>
      <c r="E19" s="20">
        <f>E20</f>
        <v>0</v>
      </c>
      <c r="F19" s="20">
        <f>F20</f>
        <v>0</v>
      </c>
      <c r="G19" s="20">
        <f t="shared" si="0"/>
        <v>3614000</v>
      </c>
    </row>
    <row r="20" spans="1:7" ht="108" hidden="1" x14ac:dyDescent="0.35">
      <c r="A20" s="7" t="s">
        <v>22</v>
      </c>
      <c r="B20" s="8" t="s">
        <v>23</v>
      </c>
      <c r="C20" s="20">
        <v>3614000</v>
      </c>
      <c r="D20" s="20">
        <v>0</v>
      </c>
      <c r="E20" s="20">
        <v>0</v>
      </c>
      <c r="F20" s="20">
        <v>0</v>
      </c>
      <c r="G20" s="20">
        <f t="shared" si="0"/>
        <v>3614000</v>
      </c>
    </row>
    <row r="21" spans="1:7" ht="90" hidden="1" x14ac:dyDescent="0.35">
      <c r="A21" s="7" t="s">
        <v>24</v>
      </c>
      <c r="B21" s="8" t="s">
        <v>25</v>
      </c>
      <c r="C21" s="20">
        <f>C22</f>
        <v>28000</v>
      </c>
      <c r="D21" s="20">
        <f>D22</f>
        <v>0</v>
      </c>
      <c r="E21" s="20">
        <f>E22</f>
        <v>0</v>
      </c>
      <c r="F21" s="20">
        <f>F22</f>
        <v>0</v>
      </c>
      <c r="G21" s="20">
        <f t="shared" si="0"/>
        <v>28000</v>
      </c>
    </row>
    <row r="22" spans="1:7" ht="126" hidden="1" x14ac:dyDescent="0.35">
      <c r="A22" s="7" t="s">
        <v>26</v>
      </c>
      <c r="B22" s="8" t="s">
        <v>27</v>
      </c>
      <c r="C22" s="20">
        <v>28000</v>
      </c>
      <c r="D22" s="20">
        <v>0</v>
      </c>
      <c r="E22" s="20">
        <v>0</v>
      </c>
      <c r="F22" s="20">
        <v>0</v>
      </c>
      <c r="G22" s="20">
        <f t="shared" si="0"/>
        <v>28000</v>
      </c>
    </row>
    <row r="23" spans="1:7" ht="72" hidden="1" x14ac:dyDescent="0.35">
      <c r="A23" s="7" t="s">
        <v>28</v>
      </c>
      <c r="B23" s="8" t="s">
        <v>29</v>
      </c>
      <c r="C23" s="20">
        <f>C24</f>
        <v>4998000</v>
      </c>
      <c r="D23" s="20">
        <f>D24</f>
        <v>0</v>
      </c>
      <c r="E23" s="20">
        <f>E24</f>
        <v>0</v>
      </c>
      <c r="F23" s="20">
        <f>F24</f>
        <v>0</v>
      </c>
      <c r="G23" s="20">
        <f t="shared" si="0"/>
        <v>4998000</v>
      </c>
    </row>
    <row r="24" spans="1:7" ht="108" hidden="1" x14ac:dyDescent="0.35">
      <c r="A24" s="7" t="s">
        <v>30</v>
      </c>
      <c r="B24" s="8" t="s">
        <v>31</v>
      </c>
      <c r="C24" s="20">
        <v>4998000</v>
      </c>
      <c r="D24" s="20">
        <v>0</v>
      </c>
      <c r="E24" s="20">
        <v>0</v>
      </c>
      <c r="F24" s="20">
        <v>0</v>
      </c>
      <c r="G24" s="20">
        <f t="shared" si="0"/>
        <v>4998000</v>
      </c>
    </row>
    <row r="25" spans="1:7" ht="72" hidden="1" x14ac:dyDescent="0.35">
      <c r="A25" s="7" t="s">
        <v>32</v>
      </c>
      <c r="B25" s="8" t="s">
        <v>33</v>
      </c>
      <c r="C25" s="20">
        <f>C26</f>
        <v>-643000</v>
      </c>
      <c r="D25" s="20">
        <f>D26</f>
        <v>0</v>
      </c>
      <c r="E25" s="20">
        <f>E26</f>
        <v>0</v>
      </c>
      <c r="F25" s="20">
        <f>F26</f>
        <v>0</v>
      </c>
      <c r="G25" s="20">
        <f t="shared" si="0"/>
        <v>-643000</v>
      </c>
    </row>
    <row r="26" spans="1:7" ht="108" hidden="1" x14ac:dyDescent="0.35">
      <c r="A26" s="7" t="s">
        <v>34</v>
      </c>
      <c r="B26" s="8" t="s">
        <v>35</v>
      </c>
      <c r="C26" s="20">
        <v>-643000</v>
      </c>
      <c r="D26" s="20">
        <v>0</v>
      </c>
      <c r="E26" s="20">
        <v>0</v>
      </c>
      <c r="F26" s="20">
        <v>0</v>
      </c>
      <c r="G26" s="20">
        <f t="shared" si="0"/>
        <v>-643000</v>
      </c>
    </row>
    <row r="27" spans="1:7" ht="30.75" hidden="1" customHeight="1" x14ac:dyDescent="0.35">
      <c r="A27" s="5" t="s">
        <v>36</v>
      </c>
      <c r="B27" s="6" t="s">
        <v>37</v>
      </c>
      <c r="C27" s="19">
        <f>C28+C30</f>
        <v>255700</v>
      </c>
      <c r="D27" s="19">
        <f>D28+D30</f>
        <v>0</v>
      </c>
      <c r="E27" s="19">
        <f>E28+E30</f>
        <v>0</v>
      </c>
      <c r="F27" s="19">
        <f>F28+F30</f>
        <v>0</v>
      </c>
      <c r="G27" s="19">
        <f t="shared" si="0"/>
        <v>255700</v>
      </c>
    </row>
    <row r="28" spans="1:7" ht="30" hidden="1" customHeight="1" x14ac:dyDescent="0.35">
      <c r="A28" s="7" t="s">
        <v>38</v>
      </c>
      <c r="B28" s="8" t="s">
        <v>39</v>
      </c>
      <c r="C28" s="20">
        <f>C29</f>
        <v>102000</v>
      </c>
      <c r="D28" s="20">
        <f>D29</f>
        <v>0</v>
      </c>
      <c r="E28" s="20">
        <f>E29</f>
        <v>0</v>
      </c>
      <c r="F28" s="20">
        <f>F29</f>
        <v>0</v>
      </c>
      <c r="G28" s="20">
        <f t="shared" si="0"/>
        <v>102000</v>
      </c>
    </row>
    <row r="29" spans="1:7" ht="31.5" hidden="1" customHeight="1" x14ac:dyDescent="0.35">
      <c r="A29" s="7" t="s">
        <v>40</v>
      </c>
      <c r="B29" s="8" t="s">
        <v>39</v>
      </c>
      <c r="C29" s="20">
        <v>102000</v>
      </c>
      <c r="D29" s="20">
        <v>0</v>
      </c>
      <c r="E29" s="20">
        <v>0</v>
      </c>
      <c r="F29" s="20">
        <v>0</v>
      </c>
      <c r="G29" s="20">
        <f t="shared" si="0"/>
        <v>102000</v>
      </c>
    </row>
    <row r="30" spans="1:7" ht="36" hidden="1" x14ac:dyDescent="0.35">
      <c r="A30" s="7" t="s">
        <v>41</v>
      </c>
      <c r="B30" s="8" t="s">
        <v>42</v>
      </c>
      <c r="C30" s="20">
        <f>C31</f>
        <v>153700</v>
      </c>
      <c r="D30" s="20">
        <f>D31</f>
        <v>0</v>
      </c>
      <c r="E30" s="20">
        <f>E31</f>
        <v>0</v>
      </c>
      <c r="F30" s="20">
        <f>F31</f>
        <v>0</v>
      </c>
      <c r="G30" s="20">
        <f t="shared" si="0"/>
        <v>153700</v>
      </c>
    </row>
    <row r="31" spans="1:7" ht="36" hidden="1" x14ac:dyDescent="0.35">
      <c r="A31" s="7" t="s">
        <v>43</v>
      </c>
      <c r="B31" s="8" t="s">
        <v>44</v>
      </c>
      <c r="C31" s="20">
        <v>153700</v>
      </c>
      <c r="D31" s="20">
        <v>0</v>
      </c>
      <c r="E31" s="20">
        <v>0</v>
      </c>
      <c r="F31" s="20">
        <v>0</v>
      </c>
      <c r="G31" s="20">
        <f t="shared" si="0"/>
        <v>153700</v>
      </c>
    </row>
    <row r="32" spans="1:7" ht="28.5" hidden="1" customHeight="1" x14ac:dyDescent="0.35">
      <c r="A32" s="5" t="s">
        <v>45</v>
      </c>
      <c r="B32" s="6" t="s">
        <v>46</v>
      </c>
      <c r="C32" s="19">
        <f>C33+C35+C38</f>
        <v>15308000</v>
      </c>
      <c r="D32" s="19">
        <f>D33+D35+D38</f>
        <v>0</v>
      </c>
      <c r="E32" s="19">
        <f>E33+E35+E38</f>
        <v>0</v>
      </c>
      <c r="F32" s="19">
        <f>F33+F35+F38</f>
        <v>0</v>
      </c>
      <c r="G32" s="19">
        <f t="shared" si="0"/>
        <v>15308000</v>
      </c>
    </row>
    <row r="33" spans="1:7" hidden="1" x14ac:dyDescent="0.35">
      <c r="A33" s="7" t="s">
        <v>47</v>
      </c>
      <c r="B33" s="8" t="s">
        <v>48</v>
      </c>
      <c r="C33" s="20">
        <f>C34</f>
        <v>2326000</v>
      </c>
      <c r="D33" s="20">
        <f>D34</f>
        <v>0</v>
      </c>
      <c r="E33" s="20">
        <f>E34</f>
        <v>0</v>
      </c>
      <c r="F33" s="20">
        <f>F34</f>
        <v>0</v>
      </c>
      <c r="G33" s="20">
        <f t="shared" si="0"/>
        <v>2326000</v>
      </c>
    </row>
    <row r="34" spans="1:7" ht="54" hidden="1" x14ac:dyDescent="0.35">
      <c r="A34" s="7" t="s">
        <v>49</v>
      </c>
      <c r="B34" s="8" t="s">
        <v>50</v>
      </c>
      <c r="C34" s="20">
        <v>2326000</v>
      </c>
      <c r="D34" s="20">
        <v>0</v>
      </c>
      <c r="E34" s="20">
        <v>0</v>
      </c>
      <c r="F34" s="20">
        <v>0</v>
      </c>
      <c r="G34" s="20">
        <f t="shared" si="0"/>
        <v>2326000</v>
      </c>
    </row>
    <row r="35" spans="1:7" ht="24" hidden="1" customHeight="1" x14ac:dyDescent="0.35">
      <c r="A35" s="7" t="s">
        <v>51</v>
      </c>
      <c r="B35" s="8" t="s">
        <v>52</v>
      </c>
      <c r="C35" s="20">
        <f>C36+C37</f>
        <v>10449000</v>
      </c>
      <c r="D35" s="20">
        <f>D36+D37</f>
        <v>0</v>
      </c>
      <c r="E35" s="20">
        <f>E36+E37</f>
        <v>0</v>
      </c>
      <c r="F35" s="20">
        <f>F36+F37</f>
        <v>0</v>
      </c>
      <c r="G35" s="20">
        <f t="shared" si="0"/>
        <v>10449000</v>
      </c>
    </row>
    <row r="36" spans="1:7" hidden="1" x14ac:dyDescent="0.35">
      <c r="A36" s="7" t="s">
        <v>53</v>
      </c>
      <c r="B36" s="8" t="s">
        <v>54</v>
      </c>
      <c r="C36" s="20">
        <v>871000</v>
      </c>
      <c r="D36" s="20">
        <v>0</v>
      </c>
      <c r="E36" s="20">
        <v>0</v>
      </c>
      <c r="F36" s="20">
        <v>0</v>
      </c>
      <c r="G36" s="20">
        <f t="shared" si="0"/>
        <v>871000</v>
      </c>
    </row>
    <row r="37" spans="1:7" hidden="1" x14ac:dyDescent="0.35">
      <c r="A37" s="7" t="s">
        <v>55</v>
      </c>
      <c r="B37" s="8" t="s">
        <v>56</v>
      </c>
      <c r="C37" s="20">
        <v>9578000</v>
      </c>
      <c r="D37" s="20">
        <v>0</v>
      </c>
      <c r="E37" s="20">
        <v>0</v>
      </c>
      <c r="F37" s="20">
        <v>0</v>
      </c>
      <c r="G37" s="20">
        <f t="shared" si="0"/>
        <v>9578000</v>
      </c>
    </row>
    <row r="38" spans="1:7" hidden="1" x14ac:dyDescent="0.35">
      <c r="A38" s="7" t="s">
        <v>57</v>
      </c>
      <c r="B38" s="8" t="s">
        <v>58</v>
      </c>
      <c r="C38" s="20">
        <f>C39+C41</f>
        <v>2533000</v>
      </c>
      <c r="D38" s="20">
        <f>D39+D41</f>
        <v>0</v>
      </c>
      <c r="E38" s="20">
        <f>E39+E41</f>
        <v>0</v>
      </c>
      <c r="F38" s="20">
        <f>F39+F41</f>
        <v>0</v>
      </c>
      <c r="G38" s="20">
        <f t="shared" si="0"/>
        <v>2533000</v>
      </c>
    </row>
    <row r="39" spans="1:7" hidden="1" x14ac:dyDescent="0.35">
      <c r="A39" s="7" t="s">
        <v>59</v>
      </c>
      <c r="B39" s="8" t="s">
        <v>60</v>
      </c>
      <c r="C39" s="20">
        <f>C40</f>
        <v>1044000</v>
      </c>
      <c r="D39" s="20">
        <f>D40</f>
        <v>0</v>
      </c>
      <c r="E39" s="20">
        <f>E40</f>
        <v>0</v>
      </c>
      <c r="F39" s="20">
        <f>F40</f>
        <v>0</v>
      </c>
      <c r="G39" s="20">
        <f t="shared" si="0"/>
        <v>1044000</v>
      </c>
    </row>
    <row r="40" spans="1:7" ht="36" hidden="1" x14ac:dyDescent="0.35">
      <c r="A40" s="7" t="s">
        <v>61</v>
      </c>
      <c r="B40" s="8" t="s">
        <v>62</v>
      </c>
      <c r="C40" s="20">
        <v>1044000</v>
      </c>
      <c r="D40" s="20">
        <v>0</v>
      </c>
      <c r="E40" s="20">
        <v>0</v>
      </c>
      <c r="F40" s="20">
        <v>0</v>
      </c>
      <c r="G40" s="20">
        <f t="shared" si="0"/>
        <v>1044000</v>
      </c>
    </row>
    <row r="41" spans="1:7" hidden="1" x14ac:dyDescent="0.35">
      <c r="A41" s="7" t="s">
        <v>63</v>
      </c>
      <c r="B41" s="8" t="s">
        <v>64</v>
      </c>
      <c r="C41" s="20">
        <f>C42</f>
        <v>1489000</v>
      </c>
      <c r="D41" s="20">
        <f>D42</f>
        <v>0</v>
      </c>
      <c r="E41" s="20">
        <f>E42</f>
        <v>0</v>
      </c>
      <c r="F41" s="20">
        <f>F42</f>
        <v>0</v>
      </c>
      <c r="G41" s="20">
        <f t="shared" si="0"/>
        <v>1489000</v>
      </c>
    </row>
    <row r="42" spans="1:7" ht="36" hidden="1" x14ac:dyDescent="0.35">
      <c r="A42" s="7" t="s">
        <v>65</v>
      </c>
      <c r="B42" s="8" t="s">
        <v>66</v>
      </c>
      <c r="C42" s="20">
        <v>1489000</v>
      </c>
      <c r="D42" s="20">
        <v>0</v>
      </c>
      <c r="E42" s="20">
        <v>0</v>
      </c>
      <c r="F42" s="20">
        <v>0</v>
      </c>
      <c r="G42" s="20">
        <f t="shared" si="0"/>
        <v>1489000</v>
      </c>
    </row>
    <row r="43" spans="1:7" ht="27.75" hidden="1" customHeight="1" x14ac:dyDescent="0.35">
      <c r="A43" s="5" t="s">
        <v>67</v>
      </c>
      <c r="B43" s="6" t="s">
        <v>68</v>
      </c>
      <c r="C43" s="19">
        <f t="shared" ref="C43:F44" si="1">C44</f>
        <v>836000</v>
      </c>
      <c r="D43" s="19">
        <f t="shared" si="1"/>
        <v>0</v>
      </c>
      <c r="E43" s="19">
        <f t="shared" si="1"/>
        <v>0</v>
      </c>
      <c r="F43" s="19">
        <f t="shared" si="1"/>
        <v>0</v>
      </c>
      <c r="G43" s="19">
        <f t="shared" si="0"/>
        <v>836000</v>
      </c>
    </row>
    <row r="44" spans="1:7" ht="36" hidden="1" x14ac:dyDescent="0.35">
      <c r="A44" s="7" t="s">
        <v>69</v>
      </c>
      <c r="B44" s="8" t="s">
        <v>70</v>
      </c>
      <c r="C44" s="20">
        <f t="shared" si="1"/>
        <v>836000</v>
      </c>
      <c r="D44" s="20">
        <f t="shared" si="1"/>
        <v>0</v>
      </c>
      <c r="E44" s="20">
        <f t="shared" si="1"/>
        <v>0</v>
      </c>
      <c r="F44" s="20">
        <f t="shared" si="1"/>
        <v>0</v>
      </c>
      <c r="G44" s="20">
        <f t="shared" si="0"/>
        <v>836000</v>
      </c>
    </row>
    <row r="45" spans="1:7" ht="54" hidden="1" x14ac:dyDescent="0.35">
      <c r="A45" s="7" t="s">
        <v>71</v>
      </c>
      <c r="B45" s="8" t="s">
        <v>72</v>
      </c>
      <c r="C45" s="20">
        <v>836000</v>
      </c>
      <c r="D45" s="20">
        <v>0</v>
      </c>
      <c r="E45" s="20">
        <v>0</v>
      </c>
      <c r="F45" s="20">
        <v>0</v>
      </c>
      <c r="G45" s="20">
        <f t="shared" si="0"/>
        <v>836000</v>
      </c>
    </row>
    <row r="46" spans="1:7" ht="52.2" hidden="1" x14ac:dyDescent="0.35">
      <c r="A46" s="5" t="s">
        <v>73</v>
      </c>
      <c r="B46" s="6" t="s">
        <v>74</v>
      </c>
      <c r="C46" s="19">
        <f>C47+C56+C59</f>
        <v>20104900</v>
      </c>
      <c r="D46" s="19">
        <f>D47+D56+D59</f>
        <v>0</v>
      </c>
      <c r="E46" s="19">
        <f>E47+E56+E59</f>
        <v>0</v>
      </c>
      <c r="F46" s="19">
        <f>F47+F56+F59</f>
        <v>0</v>
      </c>
      <c r="G46" s="19">
        <f t="shared" si="0"/>
        <v>20104900</v>
      </c>
    </row>
    <row r="47" spans="1:7" ht="90" hidden="1" x14ac:dyDescent="0.35">
      <c r="A47" s="7" t="s">
        <v>75</v>
      </c>
      <c r="B47" s="8" t="s">
        <v>76</v>
      </c>
      <c r="C47" s="20">
        <f>C48+C50+C52+C54</f>
        <v>19815200</v>
      </c>
      <c r="D47" s="20">
        <f>D48+D50+D52+D54</f>
        <v>0</v>
      </c>
      <c r="E47" s="20">
        <f>E48+E50+E52+E54</f>
        <v>0</v>
      </c>
      <c r="F47" s="20">
        <f>F48+F50+F52+F54</f>
        <v>0</v>
      </c>
      <c r="G47" s="20">
        <f t="shared" si="0"/>
        <v>19815200</v>
      </c>
    </row>
    <row r="48" spans="1:7" ht="72" hidden="1" x14ac:dyDescent="0.35">
      <c r="A48" s="7" t="s">
        <v>77</v>
      </c>
      <c r="B48" s="8" t="s">
        <v>78</v>
      </c>
      <c r="C48" s="20">
        <f>C49</f>
        <v>18937600</v>
      </c>
      <c r="D48" s="20">
        <f>D49</f>
        <v>0</v>
      </c>
      <c r="E48" s="20">
        <f>E49</f>
        <v>0</v>
      </c>
      <c r="F48" s="20">
        <f>F49</f>
        <v>0</v>
      </c>
      <c r="G48" s="20">
        <f t="shared" si="0"/>
        <v>18937600</v>
      </c>
    </row>
    <row r="49" spans="1:7" ht="90" hidden="1" x14ac:dyDescent="0.35">
      <c r="A49" s="7" t="s">
        <v>79</v>
      </c>
      <c r="B49" s="8" t="s">
        <v>80</v>
      </c>
      <c r="C49" s="20">
        <v>18937600</v>
      </c>
      <c r="D49" s="20">
        <v>0</v>
      </c>
      <c r="E49" s="20">
        <v>0</v>
      </c>
      <c r="F49" s="20">
        <v>0</v>
      </c>
      <c r="G49" s="20">
        <f t="shared" si="0"/>
        <v>18937600</v>
      </c>
    </row>
    <row r="50" spans="1:7" ht="90" hidden="1" x14ac:dyDescent="0.35">
      <c r="A50" s="7" t="s">
        <v>81</v>
      </c>
      <c r="B50" s="8" t="s">
        <v>82</v>
      </c>
      <c r="C50" s="20">
        <f>C51</f>
        <v>85500</v>
      </c>
      <c r="D50" s="20">
        <f>D51</f>
        <v>0</v>
      </c>
      <c r="E50" s="20">
        <f>E51</f>
        <v>0</v>
      </c>
      <c r="F50" s="20">
        <f>F51</f>
        <v>0</v>
      </c>
      <c r="G50" s="20">
        <f t="shared" si="0"/>
        <v>85500</v>
      </c>
    </row>
    <row r="51" spans="1:7" ht="72" hidden="1" x14ac:dyDescent="0.35">
      <c r="A51" s="7" t="s">
        <v>83</v>
      </c>
      <c r="B51" s="8" t="s">
        <v>84</v>
      </c>
      <c r="C51" s="20">
        <v>85500</v>
      </c>
      <c r="D51" s="20">
        <v>0</v>
      </c>
      <c r="E51" s="20">
        <v>0</v>
      </c>
      <c r="F51" s="20">
        <v>0</v>
      </c>
      <c r="G51" s="20">
        <f t="shared" si="0"/>
        <v>85500</v>
      </c>
    </row>
    <row r="52" spans="1:7" ht="90" hidden="1" x14ac:dyDescent="0.35">
      <c r="A52" s="7" t="s">
        <v>85</v>
      </c>
      <c r="B52" s="8" t="s">
        <v>86</v>
      </c>
      <c r="C52" s="20">
        <f>C53</f>
        <v>124900</v>
      </c>
      <c r="D52" s="20">
        <f>D53</f>
        <v>0</v>
      </c>
      <c r="E52" s="20">
        <f>E53</f>
        <v>0</v>
      </c>
      <c r="F52" s="20">
        <f>F53</f>
        <v>0</v>
      </c>
      <c r="G52" s="20">
        <f t="shared" si="0"/>
        <v>124900</v>
      </c>
    </row>
    <row r="53" spans="1:7" ht="72" hidden="1" x14ac:dyDescent="0.35">
      <c r="A53" s="7" t="s">
        <v>87</v>
      </c>
      <c r="B53" s="8" t="s">
        <v>88</v>
      </c>
      <c r="C53" s="20">
        <v>124900</v>
      </c>
      <c r="D53" s="20">
        <v>0</v>
      </c>
      <c r="E53" s="20">
        <v>0</v>
      </c>
      <c r="F53" s="20">
        <v>0</v>
      </c>
      <c r="G53" s="20">
        <f t="shared" si="0"/>
        <v>124900</v>
      </c>
    </row>
    <row r="54" spans="1:7" ht="36" hidden="1" x14ac:dyDescent="0.35">
      <c r="A54" s="7" t="s">
        <v>89</v>
      </c>
      <c r="B54" s="8" t="s">
        <v>90</v>
      </c>
      <c r="C54" s="20">
        <f>C55</f>
        <v>667200</v>
      </c>
      <c r="D54" s="20">
        <f>D55</f>
        <v>0</v>
      </c>
      <c r="E54" s="20">
        <f>E55</f>
        <v>0</v>
      </c>
      <c r="F54" s="20">
        <f>F55</f>
        <v>0</v>
      </c>
      <c r="G54" s="20">
        <f t="shared" si="0"/>
        <v>667200</v>
      </c>
    </row>
    <row r="55" spans="1:7" ht="36" hidden="1" x14ac:dyDescent="0.35">
      <c r="A55" s="7" t="s">
        <v>91</v>
      </c>
      <c r="B55" s="8" t="s">
        <v>92</v>
      </c>
      <c r="C55" s="20">
        <v>667200</v>
      </c>
      <c r="D55" s="20">
        <v>0</v>
      </c>
      <c r="E55" s="20">
        <v>0</v>
      </c>
      <c r="F55" s="20">
        <v>0</v>
      </c>
      <c r="G55" s="20">
        <f t="shared" si="0"/>
        <v>667200</v>
      </c>
    </row>
    <row r="56" spans="1:7" hidden="1" x14ac:dyDescent="0.35">
      <c r="A56" s="7" t="s">
        <v>93</v>
      </c>
      <c r="B56" s="8" t="s">
        <v>94</v>
      </c>
      <c r="C56" s="20">
        <f t="shared" ref="C56:F57" si="2">C57</f>
        <v>47500</v>
      </c>
      <c r="D56" s="20">
        <f t="shared" si="2"/>
        <v>0</v>
      </c>
      <c r="E56" s="20">
        <f t="shared" si="2"/>
        <v>0</v>
      </c>
      <c r="F56" s="20">
        <f t="shared" si="2"/>
        <v>0</v>
      </c>
      <c r="G56" s="20">
        <f t="shared" si="0"/>
        <v>47500</v>
      </c>
    </row>
    <row r="57" spans="1:7" ht="54" hidden="1" x14ac:dyDescent="0.35">
      <c r="A57" s="7" t="s">
        <v>95</v>
      </c>
      <c r="B57" s="8" t="s">
        <v>96</v>
      </c>
      <c r="C57" s="20">
        <f t="shared" si="2"/>
        <v>47500</v>
      </c>
      <c r="D57" s="20">
        <f t="shared" si="2"/>
        <v>0</v>
      </c>
      <c r="E57" s="20">
        <f t="shared" si="2"/>
        <v>0</v>
      </c>
      <c r="F57" s="20">
        <f t="shared" si="2"/>
        <v>0</v>
      </c>
      <c r="G57" s="20">
        <f t="shared" si="0"/>
        <v>47500</v>
      </c>
    </row>
    <row r="58" spans="1:7" ht="54" hidden="1" x14ac:dyDescent="0.35">
      <c r="A58" s="7" t="s">
        <v>97</v>
      </c>
      <c r="B58" s="8" t="s">
        <v>98</v>
      </c>
      <c r="C58" s="20">
        <v>47500</v>
      </c>
      <c r="D58" s="20">
        <v>0</v>
      </c>
      <c r="E58" s="20">
        <v>0</v>
      </c>
      <c r="F58" s="20">
        <v>0</v>
      </c>
      <c r="G58" s="20">
        <f t="shared" si="0"/>
        <v>47500</v>
      </c>
    </row>
    <row r="59" spans="1:7" ht="90" hidden="1" x14ac:dyDescent="0.35">
      <c r="A59" s="7" t="s">
        <v>99</v>
      </c>
      <c r="B59" s="8" t="s">
        <v>100</v>
      </c>
      <c r="C59" s="20">
        <f>C60+C62</f>
        <v>242200</v>
      </c>
      <c r="D59" s="20">
        <f>D60+D62</f>
        <v>0</v>
      </c>
      <c r="E59" s="20">
        <f>E60+E62</f>
        <v>0</v>
      </c>
      <c r="F59" s="20">
        <f>F60+F62</f>
        <v>0</v>
      </c>
      <c r="G59" s="20">
        <f t="shared" si="0"/>
        <v>242200</v>
      </c>
    </row>
    <row r="60" spans="1:7" ht="54" hidden="1" x14ac:dyDescent="0.35">
      <c r="A60" s="7" t="s">
        <v>101</v>
      </c>
      <c r="B60" s="8" t="s">
        <v>102</v>
      </c>
      <c r="C60" s="20">
        <f>C61</f>
        <v>242200</v>
      </c>
      <c r="D60" s="20">
        <f>D61</f>
        <v>-242200</v>
      </c>
      <c r="E60" s="20">
        <f>E61</f>
        <v>0</v>
      </c>
      <c r="F60" s="20">
        <f>F61</f>
        <v>0</v>
      </c>
      <c r="G60" s="20">
        <f t="shared" si="0"/>
        <v>0</v>
      </c>
    </row>
    <row r="61" spans="1:7" ht="54" hidden="1" x14ac:dyDescent="0.35">
      <c r="A61" s="7" t="s">
        <v>103</v>
      </c>
      <c r="B61" s="8" t="s">
        <v>104</v>
      </c>
      <c r="C61" s="20">
        <v>242200</v>
      </c>
      <c r="D61" s="20">
        <v>-242200</v>
      </c>
      <c r="E61" s="20">
        <v>0</v>
      </c>
      <c r="F61" s="20">
        <v>0</v>
      </c>
      <c r="G61" s="20">
        <f t="shared" si="0"/>
        <v>0</v>
      </c>
    </row>
    <row r="62" spans="1:7" ht="90" hidden="1" x14ac:dyDescent="0.35">
      <c r="A62" s="7" t="s">
        <v>279</v>
      </c>
      <c r="B62" s="8" t="s">
        <v>278</v>
      </c>
      <c r="C62" s="20">
        <f>C63</f>
        <v>0</v>
      </c>
      <c r="D62" s="20">
        <f>D63</f>
        <v>242200</v>
      </c>
      <c r="E62" s="20">
        <f>E63</f>
        <v>0</v>
      </c>
      <c r="F62" s="20">
        <f>F63</f>
        <v>0</v>
      </c>
      <c r="G62" s="20">
        <f t="shared" si="0"/>
        <v>242200</v>
      </c>
    </row>
    <row r="63" spans="1:7" ht="90" hidden="1" x14ac:dyDescent="0.35">
      <c r="A63" s="7" t="s">
        <v>276</v>
      </c>
      <c r="B63" s="8" t="s">
        <v>277</v>
      </c>
      <c r="C63" s="20">
        <v>0</v>
      </c>
      <c r="D63" s="20">
        <v>242200</v>
      </c>
      <c r="E63" s="20">
        <v>0</v>
      </c>
      <c r="F63" s="20">
        <v>0</v>
      </c>
      <c r="G63" s="20">
        <f t="shared" si="0"/>
        <v>242200</v>
      </c>
    </row>
    <row r="64" spans="1:7" hidden="1" x14ac:dyDescent="0.35">
      <c r="A64" s="5" t="s">
        <v>105</v>
      </c>
      <c r="B64" s="6" t="s">
        <v>106</v>
      </c>
      <c r="C64" s="19">
        <f>C65</f>
        <v>48500</v>
      </c>
      <c r="D64" s="19">
        <f>D65</f>
        <v>0</v>
      </c>
      <c r="E64" s="19">
        <f>E65</f>
        <v>0</v>
      </c>
      <c r="F64" s="19">
        <f>F65</f>
        <v>0</v>
      </c>
      <c r="G64" s="19">
        <f t="shared" si="0"/>
        <v>48500</v>
      </c>
    </row>
    <row r="65" spans="1:7" hidden="1" x14ac:dyDescent="0.35">
      <c r="A65" s="7" t="s">
        <v>107</v>
      </c>
      <c r="B65" s="8" t="s">
        <v>108</v>
      </c>
      <c r="C65" s="20">
        <f>C66+C67+C69</f>
        <v>48500</v>
      </c>
      <c r="D65" s="20">
        <f>D66+D67+D69</f>
        <v>0</v>
      </c>
      <c r="E65" s="20">
        <f>E66+E67+E69</f>
        <v>0</v>
      </c>
      <c r="F65" s="20">
        <f>F66+F67+F69</f>
        <v>0</v>
      </c>
      <c r="G65" s="20">
        <f t="shared" si="0"/>
        <v>48500</v>
      </c>
    </row>
    <row r="66" spans="1:7" ht="36" hidden="1" x14ac:dyDescent="0.35">
      <c r="A66" s="7" t="s">
        <v>109</v>
      </c>
      <c r="B66" s="8" t="s">
        <v>110</v>
      </c>
      <c r="C66" s="20">
        <v>47400</v>
      </c>
      <c r="D66" s="20">
        <v>0</v>
      </c>
      <c r="E66" s="20">
        <v>0</v>
      </c>
      <c r="F66" s="20">
        <v>0</v>
      </c>
      <c r="G66" s="20">
        <f t="shared" si="0"/>
        <v>47400</v>
      </c>
    </row>
    <row r="67" spans="1:7" hidden="1" x14ac:dyDescent="0.35">
      <c r="A67" s="7" t="s">
        <v>239</v>
      </c>
      <c r="B67" s="8" t="s">
        <v>244</v>
      </c>
      <c r="C67" s="20">
        <f>C68</f>
        <v>300</v>
      </c>
      <c r="D67" s="20">
        <f>D68</f>
        <v>0</v>
      </c>
      <c r="E67" s="20">
        <f>E68</f>
        <v>0</v>
      </c>
      <c r="F67" s="20">
        <f>F68</f>
        <v>0</v>
      </c>
      <c r="G67" s="20">
        <f t="shared" si="0"/>
        <v>300</v>
      </c>
    </row>
    <row r="68" spans="1:7" hidden="1" x14ac:dyDescent="0.35">
      <c r="A68" s="7" t="s">
        <v>241</v>
      </c>
      <c r="B68" s="8" t="s">
        <v>242</v>
      </c>
      <c r="C68" s="20">
        <v>300</v>
      </c>
      <c r="D68" s="20">
        <v>0</v>
      </c>
      <c r="E68" s="20">
        <v>0</v>
      </c>
      <c r="F68" s="20">
        <v>0</v>
      </c>
      <c r="G68" s="20">
        <f t="shared" si="0"/>
        <v>300</v>
      </c>
    </row>
    <row r="69" spans="1:7" ht="36" hidden="1" x14ac:dyDescent="0.35">
      <c r="A69" s="7" t="s">
        <v>240</v>
      </c>
      <c r="B69" s="8" t="s">
        <v>243</v>
      </c>
      <c r="C69" s="20">
        <v>800</v>
      </c>
      <c r="D69" s="20">
        <v>0</v>
      </c>
      <c r="E69" s="20">
        <v>0</v>
      </c>
      <c r="F69" s="20">
        <v>0</v>
      </c>
      <c r="G69" s="20">
        <f t="shared" si="0"/>
        <v>800</v>
      </c>
    </row>
    <row r="70" spans="1:7" ht="34.799999999999997" x14ac:dyDescent="0.35">
      <c r="A70" s="5" t="s">
        <v>111</v>
      </c>
      <c r="B70" s="6" t="s">
        <v>112</v>
      </c>
      <c r="C70" s="19">
        <f>C71+C74</f>
        <v>5246600</v>
      </c>
      <c r="D70" s="19">
        <f>D71+D74</f>
        <v>0</v>
      </c>
      <c r="E70" s="19">
        <f>E71+E74</f>
        <v>0</v>
      </c>
      <c r="F70" s="19">
        <f>F71+F74</f>
        <v>1827610</v>
      </c>
      <c r="G70" s="19">
        <f t="shared" si="0"/>
        <v>7074210</v>
      </c>
    </row>
    <row r="71" spans="1:7" x14ac:dyDescent="0.35">
      <c r="A71" s="7" t="s">
        <v>113</v>
      </c>
      <c r="B71" s="8" t="s">
        <v>114</v>
      </c>
      <c r="C71" s="20">
        <f t="shared" ref="C71:F72" si="3">C72</f>
        <v>4471300</v>
      </c>
      <c r="D71" s="20">
        <f t="shared" si="3"/>
        <v>0</v>
      </c>
      <c r="E71" s="20">
        <f t="shared" si="3"/>
        <v>0</v>
      </c>
      <c r="F71" s="20">
        <f t="shared" si="3"/>
        <v>1827610</v>
      </c>
      <c r="G71" s="20">
        <f t="shared" si="0"/>
        <v>6298910</v>
      </c>
    </row>
    <row r="72" spans="1:7" x14ac:dyDescent="0.35">
      <c r="A72" s="7" t="s">
        <v>115</v>
      </c>
      <c r="B72" s="8" t="s">
        <v>116</v>
      </c>
      <c r="C72" s="20">
        <f t="shared" si="3"/>
        <v>4471300</v>
      </c>
      <c r="D72" s="20">
        <f t="shared" si="3"/>
        <v>0</v>
      </c>
      <c r="E72" s="20">
        <f t="shared" si="3"/>
        <v>0</v>
      </c>
      <c r="F72" s="20">
        <f t="shared" si="3"/>
        <v>1827610</v>
      </c>
      <c r="G72" s="20">
        <f t="shared" si="0"/>
        <v>6298910</v>
      </c>
    </row>
    <row r="73" spans="1:7" ht="36" x14ac:dyDescent="0.35">
      <c r="A73" s="7" t="s">
        <v>117</v>
      </c>
      <c r="B73" s="8" t="s">
        <v>118</v>
      </c>
      <c r="C73" s="20">
        <v>4471300</v>
      </c>
      <c r="D73" s="20">
        <v>0</v>
      </c>
      <c r="E73" s="20">
        <v>0</v>
      </c>
      <c r="F73" s="20">
        <v>1827610</v>
      </c>
      <c r="G73" s="20">
        <f t="shared" si="0"/>
        <v>6298910</v>
      </c>
    </row>
    <row r="74" spans="1:7" hidden="1" x14ac:dyDescent="0.35">
      <c r="A74" s="7" t="s">
        <v>119</v>
      </c>
      <c r="B74" s="8" t="s">
        <v>120</v>
      </c>
      <c r="C74" s="20">
        <f t="shared" ref="C74:F75" si="4">C75</f>
        <v>775300</v>
      </c>
      <c r="D74" s="20">
        <f t="shared" si="4"/>
        <v>0</v>
      </c>
      <c r="E74" s="20">
        <f t="shared" si="4"/>
        <v>0</v>
      </c>
      <c r="F74" s="20">
        <f t="shared" si="4"/>
        <v>0</v>
      </c>
      <c r="G74" s="20">
        <f t="shared" si="0"/>
        <v>775300</v>
      </c>
    </row>
    <row r="75" spans="1:7" ht="36" hidden="1" x14ac:dyDescent="0.35">
      <c r="A75" s="7" t="s">
        <v>121</v>
      </c>
      <c r="B75" s="8" t="s">
        <v>122</v>
      </c>
      <c r="C75" s="20">
        <f t="shared" si="4"/>
        <v>775300</v>
      </c>
      <c r="D75" s="20">
        <f t="shared" si="4"/>
        <v>0</v>
      </c>
      <c r="E75" s="20">
        <f t="shared" si="4"/>
        <v>0</v>
      </c>
      <c r="F75" s="20">
        <f t="shared" si="4"/>
        <v>0</v>
      </c>
      <c r="G75" s="20">
        <f t="shared" si="0"/>
        <v>775300</v>
      </c>
    </row>
    <row r="76" spans="1:7" ht="36" hidden="1" x14ac:dyDescent="0.35">
      <c r="A76" s="7" t="s">
        <v>123</v>
      </c>
      <c r="B76" s="8" t="s">
        <v>124</v>
      </c>
      <c r="C76" s="20">
        <v>775300</v>
      </c>
      <c r="D76" s="20">
        <v>0</v>
      </c>
      <c r="E76" s="20">
        <v>0</v>
      </c>
      <c r="F76" s="20">
        <v>0</v>
      </c>
      <c r="G76" s="20">
        <f t="shared" ref="G76:G142" si="5">C76+D76+E76+F76</f>
        <v>775300</v>
      </c>
    </row>
    <row r="77" spans="1:7" ht="34.799999999999997" hidden="1" x14ac:dyDescent="0.35">
      <c r="A77" s="5" t="s">
        <v>125</v>
      </c>
      <c r="B77" s="6" t="s">
        <v>126</v>
      </c>
      <c r="C77" s="19">
        <f>C78+C81</f>
        <v>1170000</v>
      </c>
      <c r="D77" s="19">
        <f>D78+D81</f>
        <v>0</v>
      </c>
      <c r="E77" s="19">
        <f>E78+E81</f>
        <v>0</v>
      </c>
      <c r="F77" s="19">
        <f>F78+F81</f>
        <v>0</v>
      </c>
      <c r="G77" s="19">
        <f t="shared" si="5"/>
        <v>1170000</v>
      </c>
    </row>
    <row r="78" spans="1:7" ht="90" hidden="1" x14ac:dyDescent="0.35">
      <c r="A78" s="7" t="s">
        <v>127</v>
      </c>
      <c r="B78" s="8" t="s">
        <v>128</v>
      </c>
      <c r="C78" s="20">
        <f>C79</f>
        <v>845000</v>
      </c>
      <c r="D78" s="20">
        <f>D79</f>
        <v>0</v>
      </c>
      <c r="E78" s="20">
        <f>E79</f>
        <v>0</v>
      </c>
      <c r="F78" s="20">
        <f>F79</f>
        <v>0</v>
      </c>
      <c r="G78" s="20">
        <f t="shared" si="5"/>
        <v>845000</v>
      </c>
    </row>
    <row r="79" spans="1:7" ht="108" hidden="1" x14ac:dyDescent="0.35">
      <c r="A79" s="7" t="s">
        <v>129</v>
      </c>
      <c r="B79" s="8" t="s">
        <v>130</v>
      </c>
      <c r="C79" s="20">
        <v>845000</v>
      </c>
      <c r="D79" s="20">
        <v>0</v>
      </c>
      <c r="E79" s="20">
        <v>0</v>
      </c>
      <c r="F79" s="20">
        <v>0</v>
      </c>
      <c r="G79" s="20">
        <f t="shared" si="5"/>
        <v>845000</v>
      </c>
    </row>
    <row r="80" spans="1:7" ht="90" hidden="1" x14ac:dyDescent="0.35">
      <c r="A80" s="7" t="s">
        <v>280</v>
      </c>
      <c r="B80" s="8" t="s">
        <v>281</v>
      </c>
      <c r="C80" s="20">
        <v>0</v>
      </c>
      <c r="D80" s="20">
        <v>845000</v>
      </c>
      <c r="E80" s="20">
        <v>0</v>
      </c>
      <c r="F80" s="20">
        <v>0</v>
      </c>
      <c r="G80" s="20">
        <f t="shared" si="5"/>
        <v>845000</v>
      </c>
    </row>
    <row r="81" spans="1:7" ht="36" hidden="1" x14ac:dyDescent="0.35">
      <c r="A81" s="7" t="s">
        <v>131</v>
      </c>
      <c r="B81" s="8" t="s">
        <v>132</v>
      </c>
      <c r="C81" s="20">
        <f>C82+C84</f>
        <v>325000</v>
      </c>
      <c r="D81" s="20">
        <f>D82+D84</f>
        <v>0</v>
      </c>
      <c r="E81" s="20">
        <f>E82+E84</f>
        <v>0</v>
      </c>
      <c r="F81" s="20">
        <f>F82+F84</f>
        <v>0</v>
      </c>
      <c r="G81" s="20">
        <f t="shared" si="5"/>
        <v>325000</v>
      </c>
    </row>
    <row r="82" spans="1:7" ht="36" hidden="1" x14ac:dyDescent="0.35">
      <c r="A82" s="7" t="s">
        <v>133</v>
      </c>
      <c r="B82" s="8" t="s">
        <v>134</v>
      </c>
      <c r="C82" s="20">
        <f>C83</f>
        <v>25500</v>
      </c>
      <c r="D82" s="20">
        <f>D83</f>
        <v>0</v>
      </c>
      <c r="E82" s="20">
        <f>E83</f>
        <v>0</v>
      </c>
      <c r="F82" s="20">
        <f>F83</f>
        <v>0</v>
      </c>
      <c r="G82" s="20">
        <f t="shared" si="5"/>
        <v>25500</v>
      </c>
    </row>
    <row r="83" spans="1:7" ht="54" hidden="1" x14ac:dyDescent="0.35">
      <c r="A83" s="7" t="s">
        <v>135</v>
      </c>
      <c r="B83" s="8" t="s">
        <v>136</v>
      </c>
      <c r="C83" s="20">
        <v>25500</v>
      </c>
      <c r="D83" s="20">
        <v>0</v>
      </c>
      <c r="E83" s="20">
        <v>0</v>
      </c>
      <c r="F83" s="20">
        <v>0</v>
      </c>
      <c r="G83" s="20">
        <f t="shared" si="5"/>
        <v>25500</v>
      </c>
    </row>
    <row r="84" spans="1:7" ht="54" hidden="1" x14ac:dyDescent="0.35">
      <c r="A84" s="7" t="s">
        <v>137</v>
      </c>
      <c r="B84" s="8" t="s">
        <v>138</v>
      </c>
      <c r="C84" s="20">
        <f>C85</f>
        <v>299500</v>
      </c>
      <c r="D84" s="20">
        <f>D85</f>
        <v>0</v>
      </c>
      <c r="E84" s="20">
        <f>E85</f>
        <v>0</v>
      </c>
      <c r="F84" s="20">
        <f>F85</f>
        <v>0</v>
      </c>
      <c r="G84" s="20">
        <f t="shared" si="5"/>
        <v>299500</v>
      </c>
    </row>
    <row r="85" spans="1:7" ht="54" hidden="1" x14ac:dyDescent="0.35">
      <c r="A85" s="7" t="s">
        <v>139</v>
      </c>
      <c r="B85" s="8" t="s">
        <v>140</v>
      </c>
      <c r="C85" s="20">
        <v>299500</v>
      </c>
      <c r="D85" s="20">
        <v>0</v>
      </c>
      <c r="E85" s="20">
        <v>0</v>
      </c>
      <c r="F85" s="20">
        <v>0</v>
      </c>
      <c r="G85" s="20">
        <f t="shared" si="5"/>
        <v>299500</v>
      </c>
    </row>
    <row r="86" spans="1:7" hidden="1" x14ac:dyDescent="0.35">
      <c r="A86" s="5" t="s">
        <v>141</v>
      </c>
      <c r="B86" s="6" t="s">
        <v>142</v>
      </c>
      <c r="C86" s="19">
        <f>C87+C90</f>
        <v>119000</v>
      </c>
      <c r="D86" s="19">
        <f>D87+D90</f>
        <v>0</v>
      </c>
      <c r="E86" s="19">
        <f>E87+E90</f>
        <v>0</v>
      </c>
      <c r="F86" s="19">
        <f>F87+F90</f>
        <v>0</v>
      </c>
      <c r="G86" s="19">
        <f t="shared" si="5"/>
        <v>119000</v>
      </c>
    </row>
    <row r="87" spans="1:7" ht="108" hidden="1" x14ac:dyDescent="0.35">
      <c r="A87" s="7" t="s">
        <v>143</v>
      </c>
      <c r="B87" s="8" t="s">
        <v>144</v>
      </c>
      <c r="C87" s="20">
        <f t="shared" ref="C87:F88" si="6">C88</f>
        <v>36000</v>
      </c>
      <c r="D87" s="20">
        <f t="shared" si="6"/>
        <v>0</v>
      </c>
      <c r="E87" s="20">
        <f t="shared" si="6"/>
        <v>0</v>
      </c>
      <c r="F87" s="20">
        <f t="shared" si="6"/>
        <v>0</v>
      </c>
      <c r="G87" s="20">
        <f t="shared" si="5"/>
        <v>36000</v>
      </c>
    </row>
    <row r="88" spans="1:7" ht="72" hidden="1" x14ac:dyDescent="0.35">
      <c r="A88" s="7" t="s">
        <v>145</v>
      </c>
      <c r="B88" s="8" t="s">
        <v>146</v>
      </c>
      <c r="C88" s="20">
        <f t="shared" si="6"/>
        <v>36000</v>
      </c>
      <c r="D88" s="20">
        <f t="shared" si="6"/>
        <v>0</v>
      </c>
      <c r="E88" s="20">
        <f t="shared" si="6"/>
        <v>0</v>
      </c>
      <c r="F88" s="20">
        <f t="shared" si="6"/>
        <v>0</v>
      </c>
      <c r="G88" s="20">
        <f t="shared" si="5"/>
        <v>36000</v>
      </c>
    </row>
    <row r="89" spans="1:7" ht="72" hidden="1" x14ac:dyDescent="0.35">
      <c r="A89" s="7" t="s">
        <v>147</v>
      </c>
      <c r="B89" s="8" t="s">
        <v>148</v>
      </c>
      <c r="C89" s="20">
        <v>36000</v>
      </c>
      <c r="D89" s="20">
        <v>0</v>
      </c>
      <c r="E89" s="20">
        <v>0</v>
      </c>
      <c r="F89" s="20">
        <v>0</v>
      </c>
      <c r="G89" s="20">
        <f t="shared" si="5"/>
        <v>36000</v>
      </c>
    </row>
    <row r="90" spans="1:7" hidden="1" x14ac:dyDescent="0.35">
      <c r="A90" s="7" t="s">
        <v>149</v>
      </c>
      <c r="B90" s="8" t="s">
        <v>150</v>
      </c>
      <c r="C90" s="20">
        <f>C91</f>
        <v>83000</v>
      </c>
      <c r="D90" s="20">
        <f>D91</f>
        <v>0</v>
      </c>
      <c r="E90" s="20">
        <f>E91</f>
        <v>0</v>
      </c>
      <c r="F90" s="20">
        <f>F91</f>
        <v>0</v>
      </c>
      <c r="G90" s="20">
        <f t="shared" si="5"/>
        <v>83000</v>
      </c>
    </row>
    <row r="91" spans="1:7" ht="90" hidden="1" x14ac:dyDescent="0.35">
      <c r="A91" s="7" t="s">
        <v>151</v>
      </c>
      <c r="B91" s="8" t="s">
        <v>152</v>
      </c>
      <c r="C91" s="20">
        <v>83000</v>
      </c>
      <c r="D91" s="20">
        <v>0</v>
      </c>
      <c r="E91" s="20">
        <v>0</v>
      </c>
      <c r="F91" s="20">
        <v>0</v>
      </c>
      <c r="G91" s="20">
        <f t="shared" si="5"/>
        <v>83000</v>
      </c>
    </row>
    <row r="92" spans="1:7" ht="72" hidden="1" x14ac:dyDescent="0.35">
      <c r="A92" s="7" t="s">
        <v>307</v>
      </c>
      <c r="B92" s="8" t="s">
        <v>306</v>
      </c>
      <c r="C92" s="20"/>
      <c r="D92" s="20">
        <v>83000</v>
      </c>
      <c r="E92" s="20">
        <v>0</v>
      </c>
      <c r="F92" s="20">
        <v>0</v>
      </c>
      <c r="G92" s="20">
        <f t="shared" si="5"/>
        <v>83000</v>
      </c>
    </row>
    <row r="93" spans="1:7" ht="25.5" customHeight="1" x14ac:dyDescent="0.35">
      <c r="A93" s="5" t="s">
        <v>153</v>
      </c>
      <c r="B93" s="6" t="s">
        <v>154</v>
      </c>
      <c r="C93" s="19">
        <f>C94+C192</f>
        <v>379453886.82999998</v>
      </c>
      <c r="D93" s="19">
        <f>D94+D192</f>
        <v>21936834.27</v>
      </c>
      <c r="E93" s="19">
        <f>E94+E192</f>
        <v>10170551.219999999</v>
      </c>
      <c r="F93" s="19">
        <f>F94+F192</f>
        <v>566255.66</v>
      </c>
      <c r="G93" s="19">
        <f t="shared" si="5"/>
        <v>412127527.97999996</v>
      </c>
    </row>
    <row r="94" spans="1:7" ht="34.799999999999997" x14ac:dyDescent="0.35">
      <c r="A94" s="5" t="s">
        <v>155</v>
      </c>
      <c r="B94" s="6" t="s">
        <v>156</v>
      </c>
      <c r="C94" s="19">
        <f>C95+C103+C149+C183</f>
        <v>379131400</v>
      </c>
      <c r="D94" s="19">
        <f>D95+D103+D149+D183</f>
        <v>21936834.27</v>
      </c>
      <c r="E94" s="19">
        <f>E95+E103+E149+E183</f>
        <v>10170551.219999999</v>
      </c>
      <c r="F94" s="19">
        <f>F95+F103+F149+F183</f>
        <v>566255.66</v>
      </c>
      <c r="G94" s="19">
        <f t="shared" si="5"/>
        <v>411805041.15000004</v>
      </c>
    </row>
    <row r="95" spans="1:7" x14ac:dyDescent="0.35">
      <c r="A95" s="7" t="s">
        <v>157</v>
      </c>
      <c r="B95" s="8" t="s">
        <v>158</v>
      </c>
      <c r="C95" s="20">
        <f>C96+C98</f>
        <v>131975200</v>
      </c>
      <c r="D95" s="20">
        <f>D96+D98</f>
        <v>0</v>
      </c>
      <c r="E95" s="20">
        <f>E96+E98</f>
        <v>5853500</v>
      </c>
      <c r="F95" s="20">
        <f>F96+F98</f>
        <v>156255.66</v>
      </c>
      <c r="G95" s="20">
        <f t="shared" si="5"/>
        <v>137984955.66</v>
      </c>
    </row>
    <row r="96" spans="1:7" ht="27" hidden="1" customHeight="1" x14ac:dyDescent="0.35">
      <c r="A96" s="7" t="s">
        <v>159</v>
      </c>
      <c r="B96" s="8" t="s">
        <v>160</v>
      </c>
      <c r="C96" s="20">
        <f>C97</f>
        <v>129290400</v>
      </c>
      <c r="D96" s="20">
        <f>D97</f>
        <v>0</v>
      </c>
      <c r="E96" s="20">
        <f>E97</f>
        <v>0</v>
      </c>
      <c r="F96" s="20">
        <f>F97</f>
        <v>0</v>
      </c>
      <c r="G96" s="20">
        <f t="shared" si="5"/>
        <v>129290400</v>
      </c>
    </row>
    <row r="97" spans="1:7" ht="36" hidden="1" x14ac:dyDescent="0.35">
      <c r="A97" s="7" t="s">
        <v>161</v>
      </c>
      <c r="B97" s="8" t="s">
        <v>245</v>
      </c>
      <c r="C97" s="20">
        <v>129290400</v>
      </c>
      <c r="D97" s="20">
        <v>0</v>
      </c>
      <c r="E97" s="20">
        <v>0</v>
      </c>
      <c r="F97" s="20">
        <v>0</v>
      </c>
      <c r="G97" s="20">
        <f t="shared" si="5"/>
        <v>129290400</v>
      </c>
    </row>
    <row r="98" spans="1:7" ht="26.25" customHeight="1" x14ac:dyDescent="0.35">
      <c r="A98" s="7" t="s">
        <v>162</v>
      </c>
      <c r="B98" s="8" t="s">
        <v>163</v>
      </c>
      <c r="C98" s="20">
        <v>2684800</v>
      </c>
      <c r="D98" s="20">
        <v>0</v>
      </c>
      <c r="E98" s="20">
        <f>E99</f>
        <v>5853500</v>
      </c>
      <c r="F98" s="20">
        <f>F99</f>
        <v>156255.66</v>
      </c>
      <c r="G98" s="20">
        <f t="shared" si="5"/>
        <v>8694555.6600000001</v>
      </c>
    </row>
    <row r="99" spans="1:7" ht="25.5" customHeight="1" x14ac:dyDescent="0.35">
      <c r="A99" s="7" t="s">
        <v>164</v>
      </c>
      <c r="B99" s="8" t="s">
        <v>165</v>
      </c>
      <c r="C99" s="20">
        <f>C100</f>
        <v>2684800</v>
      </c>
      <c r="D99" s="20">
        <f>D100</f>
        <v>0</v>
      </c>
      <c r="E99" s="20">
        <f>E100+E101</f>
        <v>5853500</v>
      </c>
      <c r="F99" s="20">
        <f>F100+F101+F102</f>
        <v>156255.66</v>
      </c>
      <c r="G99" s="20">
        <f t="shared" si="5"/>
        <v>8694555.6600000001</v>
      </c>
    </row>
    <row r="100" spans="1:7" ht="36" hidden="1" x14ac:dyDescent="0.35">
      <c r="A100" s="7"/>
      <c r="B100" s="8" t="s">
        <v>228</v>
      </c>
      <c r="C100" s="20">
        <v>2684800</v>
      </c>
      <c r="D100" s="20">
        <v>0</v>
      </c>
      <c r="E100" s="20">
        <v>0</v>
      </c>
      <c r="F100" s="20">
        <v>0</v>
      </c>
      <c r="G100" s="20">
        <f t="shared" si="5"/>
        <v>2684800</v>
      </c>
    </row>
    <row r="101" spans="1:7" ht="36" hidden="1" x14ac:dyDescent="0.35">
      <c r="A101" s="7"/>
      <c r="B101" s="8" t="s">
        <v>312</v>
      </c>
      <c r="C101" s="20">
        <v>0</v>
      </c>
      <c r="D101" s="20">
        <v>0</v>
      </c>
      <c r="E101" s="20">
        <v>5853500</v>
      </c>
      <c r="F101" s="20">
        <v>0</v>
      </c>
      <c r="G101" s="20">
        <f t="shared" si="5"/>
        <v>5853500</v>
      </c>
    </row>
    <row r="102" spans="1:7" ht="54" x14ac:dyDescent="0.35">
      <c r="A102" s="7"/>
      <c r="B102" s="8" t="s">
        <v>324</v>
      </c>
      <c r="C102" s="20"/>
      <c r="D102" s="20"/>
      <c r="E102" s="20"/>
      <c r="F102" s="20">
        <v>156255.66</v>
      </c>
      <c r="G102" s="20">
        <f t="shared" si="5"/>
        <v>156255.66</v>
      </c>
    </row>
    <row r="103" spans="1:7" ht="36" x14ac:dyDescent="0.35">
      <c r="A103" s="7" t="s">
        <v>166</v>
      </c>
      <c r="B103" s="8" t="s">
        <v>167</v>
      </c>
      <c r="C103" s="20">
        <f>C104+C123+C128+C119+C109+C126+C117</f>
        <v>86373300</v>
      </c>
      <c r="D103" s="20">
        <f>D104+D123+D128+D119+D109+D126+D117+D115+D113+D111</f>
        <v>13955634.42</v>
      </c>
      <c r="E103" s="20">
        <f>E104+E123+E128+E119+E109+E126+E117+E115+E113+E111</f>
        <v>1500000</v>
      </c>
      <c r="F103" s="20">
        <f>F104+F123+F128+F119+F109+F126+F117+F115+F113+F111</f>
        <v>0</v>
      </c>
      <c r="G103" s="20">
        <f t="shared" si="5"/>
        <v>101828934.42</v>
      </c>
    </row>
    <row r="104" spans="1:7" ht="36" x14ac:dyDescent="0.35">
      <c r="A104" s="7" t="s">
        <v>168</v>
      </c>
      <c r="B104" s="8" t="s">
        <v>169</v>
      </c>
      <c r="C104" s="20">
        <f t="shared" ref="C104:F105" si="7">C105</f>
        <v>6642700</v>
      </c>
      <c r="D104" s="20">
        <f t="shared" si="7"/>
        <v>-6642700</v>
      </c>
      <c r="E104" s="20">
        <f t="shared" si="7"/>
        <v>0</v>
      </c>
      <c r="F104" s="20">
        <f t="shared" si="7"/>
        <v>2363039.85</v>
      </c>
      <c r="G104" s="20">
        <f t="shared" si="5"/>
        <v>2363039.85</v>
      </c>
    </row>
    <row r="105" spans="1:7" ht="36" x14ac:dyDescent="0.35">
      <c r="A105" s="7" t="s">
        <v>170</v>
      </c>
      <c r="B105" s="8" t="s">
        <v>171</v>
      </c>
      <c r="C105" s="20">
        <f t="shared" si="7"/>
        <v>6642700</v>
      </c>
      <c r="D105" s="20">
        <f t="shared" si="7"/>
        <v>-6642700</v>
      </c>
      <c r="E105" s="20">
        <f t="shared" si="7"/>
        <v>0</v>
      </c>
      <c r="F105" s="20">
        <f>F106+F107+F108</f>
        <v>2363039.85</v>
      </c>
      <c r="G105" s="20">
        <f t="shared" si="5"/>
        <v>2363039.85</v>
      </c>
    </row>
    <row r="106" spans="1:7" ht="54" hidden="1" x14ac:dyDescent="0.35">
      <c r="A106" s="7"/>
      <c r="B106" s="8" t="s">
        <v>229</v>
      </c>
      <c r="C106" s="20">
        <v>6642700</v>
      </c>
      <c r="D106" s="20">
        <v>-6642700</v>
      </c>
      <c r="E106" s="20">
        <v>0</v>
      </c>
      <c r="F106" s="20">
        <v>0</v>
      </c>
      <c r="G106" s="20">
        <f t="shared" si="5"/>
        <v>0</v>
      </c>
    </row>
    <row r="107" spans="1:7" ht="72" x14ac:dyDescent="0.35">
      <c r="A107" s="7"/>
      <c r="B107" s="8" t="s">
        <v>325</v>
      </c>
      <c r="C107" s="20"/>
      <c r="D107" s="20"/>
      <c r="E107" s="20"/>
      <c r="F107" s="20">
        <v>276569.84999999998</v>
      </c>
      <c r="G107" s="20">
        <f t="shared" si="5"/>
        <v>276569.84999999998</v>
      </c>
    </row>
    <row r="108" spans="1:7" ht="72" x14ac:dyDescent="0.35">
      <c r="A108" s="7"/>
      <c r="B108" s="9" t="s">
        <v>323</v>
      </c>
      <c r="C108" s="20"/>
      <c r="D108" s="20"/>
      <c r="E108" s="20"/>
      <c r="F108" s="20">
        <v>2086470</v>
      </c>
      <c r="G108" s="20">
        <f t="shared" si="5"/>
        <v>2086470</v>
      </c>
    </row>
    <row r="109" spans="1:7" ht="36" hidden="1" x14ac:dyDescent="0.35">
      <c r="A109" s="7" t="s">
        <v>253</v>
      </c>
      <c r="B109" s="8" t="s">
        <v>254</v>
      </c>
      <c r="C109" s="20">
        <f>C110</f>
        <v>1555500</v>
      </c>
      <c r="D109" s="20">
        <f>D110</f>
        <v>49.56</v>
      </c>
      <c r="E109" s="20">
        <f>E110</f>
        <v>0</v>
      </c>
      <c r="F109" s="20">
        <f>F110</f>
        <v>0</v>
      </c>
      <c r="G109" s="20">
        <f t="shared" si="5"/>
        <v>1555549.56</v>
      </c>
    </row>
    <row r="110" spans="1:7" ht="36" hidden="1" x14ac:dyDescent="0.35">
      <c r="A110" s="7" t="s">
        <v>252</v>
      </c>
      <c r="B110" s="8" t="s">
        <v>251</v>
      </c>
      <c r="C110" s="20">
        <v>1555500</v>
      </c>
      <c r="D110" s="20">
        <v>49.56</v>
      </c>
      <c r="E110" s="20">
        <v>0</v>
      </c>
      <c r="F110" s="20">
        <v>0</v>
      </c>
      <c r="G110" s="20">
        <f t="shared" si="5"/>
        <v>1555549.56</v>
      </c>
    </row>
    <row r="111" spans="1:7" ht="54" hidden="1" x14ac:dyDescent="0.35">
      <c r="A111" s="7" t="s">
        <v>298</v>
      </c>
      <c r="B111" s="8" t="s">
        <v>301</v>
      </c>
      <c r="C111" s="20">
        <f>C112</f>
        <v>0</v>
      </c>
      <c r="D111" s="20">
        <f>D112</f>
        <v>1568750</v>
      </c>
      <c r="E111" s="20">
        <f>E112</f>
        <v>0</v>
      </c>
      <c r="F111" s="20">
        <f>F112</f>
        <v>0</v>
      </c>
      <c r="G111" s="20">
        <f t="shared" si="5"/>
        <v>1568750</v>
      </c>
    </row>
    <row r="112" spans="1:7" ht="54" hidden="1" x14ac:dyDescent="0.35">
      <c r="A112" s="7" t="s">
        <v>299</v>
      </c>
      <c r="B112" s="8" t="s">
        <v>300</v>
      </c>
      <c r="C112" s="20">
        <v>0</v>
      </c>
      <c r="D112" s="20">
        <v>1568750</v>
      </c>
      <c r="E112" s="20">
        <v>0</v>
      </c>
      <c r="F112" s="20">
        <v>0</v>
      </c>
      <c r="G112" s="20">
        <f t="shared" si="5"/>
        <v>1568750</v>
      </c>
    </row>
    <row r="113" spans="1:7" ht="36" hidden="1" x14ac:dyDescent="0.35">
      <c r="A113" s="7" t="s">
        <v>292</v>
      </c>
      <c r="B113" s="8" t="s">
        <v>293</v>
      </c>
      <c r="C113" s="20">
        <f>C114</f>
        <v>0</v>
      </c>
      <c r="D113" s="20">
        <f>D114</f>
        <v>1656951</v>
      </c>
      <c r="E113" s="20">
        <f>E114</f>
        <v>0</v>
      </c>
      <c r="F113" s="20">
        <f>F114</f>
        <v>0</v>
      </c>
      <c r="G113" s="20">
        <f t="shared" si="5"/>
        <v>1656951</v>
      </c>
    </row>
    <row r="114" spans="1:7" ht="36" hidden="1" x14ac:dyDescent="0.35">
      <c r="A114" s="7" t="s">
        <v>291</v>
      </c>
      <c r="B114" s="8" t="s">
        <v>294</v>
      </c>
      <c r="C114" s="20">
        <v>0</v>
      </c>
      <c r="D114" s="20">
        <v>1656951</v>
      </c>
      <c r="E114" s="20">
        <v>0</v>
      </c>
      <c r="F114" s="20">
        <v>0</v>
      </c>
      <c r="G114" s="20">
        <f t="shared" si="5"/>
        <v>1656951</v>
      </c>
    </row>
    <row r="115" spans="1:7" hidden="1" x14ac:dyDescent="0.35">
      <c r="A115" s="7" t="s">
        <v>286</v>
      </c>
      <c r="B115" s="8" t="s">
        <v>289</v>
      </c>
      <c r="C115" s="20">
        <v>0</v>
      </c>
      <c r="D115" s="20">
        <f>D116</f>
        <v>250000</v>
      </c>
      <c r="E115" s="20">
        <f>E116</f>
        <v>0</v>
      </c>
      <c r="F115" s="20">
        <f>F116</f>
        <v>0</v>
      </c>
      <c r="G115" s="20">
        <f t="shared" si="5"/>
        <v>250000</v>
      </c>
    </row>
    <row r="116" spans="1:7" hidden="1" x14ac:dyDescent="0.35">
      <c r="A116" s="7" t="s">
        <v>287</v>
      </c>
      <c r="B116" s="8" t="s">
        <v>288</v>
      </c>
      <c r="C116" s="20">
        <v>0</v>
      </c>
      <c r="D116" s="20">
        <v>250000</v>
      </c>
      <c r="E116" s="20">
        <v>0</v>
      </c>
      <c r="F116" s="20">
        <v>0</v>
      </c>
      <c r="G116" s="20">
        <f t="shared" si="5"/>
        <v>250000</v>
      </c>
    </row>
    <row r="117" spans="1:7" ht="36" hidden="1" x14ac:dyDescent="0.35">
      <c r="A117" s="7" t="s">
        <v>262</v>
      </c>
      <c r="B117" s="8" t="s">
        <v>265</v>
      </c>
      <c r="C117" s="20">
        <f>C118</f>
        <v>3939000</v>
      </c>
      <c r="D117" s="20">
        <f>D118</f>
        <v>8.5299999999999994</v>
      </c>
      <c r="E117" s="20">
        <f>E118</f>
        <v>0</v>
      </c>
      <c r="F117" s="20">
        <f>F118</f>
        <v>0</v>
      </c>
      <c r="G117" s="20">
        <f t="shared" si="5"/>
        <v>3939008.53</v>
      </c>
    </row>
    <row r="118" spans="1:7" ht="36" hidden="1" x14ac:dyDescent="0.35">
      <c r="A118" s="7" t="s">
        <v>263</v>
      </c>
      <c r="B118" s="8" t="s">
        <v>264</v>
      </c>
      <c r="C118" s="20">
        <v>3939000</v>
      </c>
      <c r="D118" s="20">
        <v>8.5299999999999994</v>
      </c>
      <c r="E118" s="20">
        <v>0</v>
      </c>
      <c r="F118" s="20">
        <v>0</v>
      </c>
      <c r="G118" s="20">
        <f t="shared" si="5"/>
        <v>3939008.53</v>
      </c>
    </row>
    <row r="119" spans="1:7" ht="36" hidden="1" x14ac:dyDescent="0.35">
      <c r="A119" s="7" t="s">
        <v>248</v>
      </c>
      <c r="B119" s="8" t="s">
        <v>250</v>
      </c>
      <c r="C119" s="20">
        <f>C120</f>
        <v>10199400</v>
      </c>
      <c r="D119" s="20">
        <f>D120</f>
        <v>31.72</v>
      </c>
      <c r="E119" s="20">
        <f>E120</f>
        <v>0</v>
      </c>
      <c r="F119" s="20">
        <f>F120</f>
        <v>0</v>
      </c>
      <c r="G119" s="20">
        <f t="shared" si="5"/>
        <v>10199431.720000001</v>
      </c>
    </row>
    <row r="120" spans="1:7" ht="36" hidden="1" x14ac:dyDescent="0.35">
      <c r="A120" s="7" t="s">
        <v>247</v>
      </c>
      <c r="B120" s="8" t="s">
        <v>249</v>
      </c>
      <c r="C120" s="20">
        <f>C121+C122</f>
        <v>10199400</v>
      </c>
      <c r="D120" s="20">
        <f>D121+D122</f>
        <v>31.72</v>
      </c>
      <c r="E120" s="20">
        <f>E121+E122</f>
        <v>0</v>
      </c>
      <c r="F120" s="20">
        <f>F121+F122</f>
        <v>0</v>
      </c>
      <c r="G120" s="20">
        <f t="shared" si="5"/>
        <v>10199431.720000001</v>
      </c>
    </row>
    <row r="121" spans="1:7" ht="36" hidden="1" x14ac:dyDescent="0.35">
      <c r="A121" s="7"/>
      <c r="B121" s="8" t="s">
        <v>261</v>
      </c>
      <c r="C121" s="20">
        <v>1760500</v>
      </c>
      <c r="D121" s="20">
        <v>32.11</v>
      </c>
      <c r="E121" s="20">
        <v>0</v>
      </c>
      <c r="F121" s="20">
        <v>0</v>
      </c>
      <c r="G121" s="20">
        <f t="shared" si="5"/>
        <v>1760532.11</v>
      </c>
    </row>
    <row r="122" spans="1:7" ht="45" hidden="1" customHeight="1" x14ac:dyDescent="0.35">
      <c r="A122" s="7"/>
      <c r="B122" s="8" t="s">
        <v>260</v>
      </c>
      <c r="C122" s="20">
        <v>8438900</v>
      </c>
      <c r="D122" s="20">
        <v>-0.39</v>
      </c>
      <c r="E122" s="20">
        <v>0</v>
      </c>
      <c r="F122" s="20">
        <v>0</v>
      </c>
      <c r="G122" s="20">
        <f t="shared" si="5"/>
        <v>8438899.6099999994</v>
      </c>
    </row>
    <row r="123" spans="1:7" ht="36" hidden="1" x14ac:dyDescent="0.35">
      <c r="A123" s="7" t="s">
        <v>172</v>
      </c>
      <c r="B123" s="8" t="s">
        <v>169</v>
      </c>
      <c r="C123" s="20">
        <f t="shared" ref="C123:F124" si="8">C124</f>
        <v>4135800</v>
      </c>
      <c r="D123" s="20">
        <f t="shared" si="8"/>
        <v>0</v>
      </c>
      <c r="E123" s="20">
        <f t="shared" si="8"/>
        <v>0</v>
      </c>
      <c r="F123" s="20">
        <f t="shared" si="8"/>
        <v>0</v>
      </c>
      <c r="G123" s="20">
        <f t="shared" si="5"/>
        <v>4135800</v>
      </c>
    </row>
    <row r="124" spans="1:7" ht="36" hidden="1" x14ac:dyDescent="0.35">
      <c r="A124" s="7" t="s">
        <v>173</v>
      </c>
      <c r="B124" s="8" t="s">
        <v>171</v>
      </c>
      <c r="C124" s="20">
        <f t="shared" si="8"/>
        <v>4135800</v>
      </c>
      <c r="D124" s="20">
        <f t="shared" si="8"/>
        <v>0</v>
      </c>
      <c r="E124" s="20">
        <f t="shared" si="8"/>
        <v>0</v>
      </c>
      <c r="F124" s="20">
        <f t="shared" si="8"/>
        <v>0</v>
      </c>
      <c r="G124" s="20">
        <f t="shared" si="5"/>
        <v>4135800</v>
      </c>
    </row>
    <row r="125" spans="1:7" ht="72" hidden="1" x14ac:dyDescent="0.35">
      <c r="A125" s="7"/>
      <c r="B125" s="8" t="s">
        <v>230</v>
      </c>
      <c r="C125" s="20">
        <v>4135800</v>
      </c>
      <c r="D125" s="20">
        <v>0</v>
      </c>
      <c r="E125" s="20">
        <v>0</v>
      </c>
      <c r="F125" s="20">
        <v>0</v>
      </c>
      <c r="G125" s="20">
        <f t="shared" si="5"/>
        <v>4135800</v>
      </c>
    </row>
    <row r="126" spans="1:7" ht="54" hidden="1" x14ac:dyDescent="0.35">
      <c r="A126" s="7" t="s">
        <v>257</v>
      </c>
      <c r="B126" s="8" t="s">
        <v>258</v>
      </c>
      <c r="C126" s="20">
        <f>C127</f>
        <v>17727800</v>
      </c>
      <c r="D126" s="20">
        <f>D127</f>
        <v>-22.52</v>
      </c>
      <c r="E126" s="20">
        <f>E127</f>
        <v>0</v>
      </c>
      <c r="F126" s="20">
        <f>F127</f>
        <v>0</v>
      </c>
      <c r="G126" s="20">
        <f t="shared" si="5"/>
        <v>17727777.48</v>
      </c>
    </row>
    <row r="127" spans="1:7" ht="72" hidden="1" x14ac:dyDescent="0.35">
      <c r="A127" s="7" t="s">
        <v>256</v>
      </c>
      <c r="B127" s="8" t="s">
        <v>259</v>
      </c>
      <c r="C127" s="20">
        <v>17727800</v>
      </c>
      <c r="D127" s="20">
        <v>-22.52</v>
      </c>
      <c r="E127" s="20">
        <v>0</v>
      </c>
      <c r="F127" s="20">
        <v>0</v>
      </c>
      <c r="G127" s="20">
        <f t="shared" si="5"/>
        <v>17727777.48</v>
      </c>
    </row>
    <row r="128" spans="1:7" ht="24.75" customHeight="1" x14ac:dyDescent="0.35">
      <c r="A128" s="7" t="s">
        <v>174</v>
      </c>
      <c r="B128" s="8" t="s">
        <v>175</v>
      </c>
      <c r="C128" s="20">
        <f>C129</f>
        <v>42173100</v>
      </c>
      <c r="D128" s="20">
        <f>D129</f>
        <v>17122566.129999999</v>
      </c>
      <c r="E128" s="20">
        <f>E129</f>
        <v>1500000</v>
      </c>
      <c r="F128" s="20">
        <f>F129</f>
        <v>-2363039.85</v>
      </c>
      <c r="G128" s="20">
        <f t="shared" si="5"/>
        <v>58432626.279999994</v>
      </c>
    </row>
    <row r="129" spans="1:7" ht="27" customHeight="1" x14ac:dyDescent="0.35">
      <c r="A129" s="7" t="s">
        <v>176</v>
      </c>
      <c r="B129" s="8" t="s">
        <v>177</v>
      </c>
      <c r="C129" s="20">
        <f>C130+C131+C132+C133</f>
        <v>42173100</v>
      </c>
      <c r="D129" s="20">
        <f>D130+D131+D132+D133+D134+D135+D136+D137+D138+D139+D140</f>
        <v>17122566.129999999</v>
      </c>
      <c r="E129" s="20">
        <f>E130+E131+E132+E133+E134+E135+E136+E137+E138+E139+E140+E141+E142+E143+E144+E145</f>
        <v>1500000</v>
      </c>
      <c r="F129" s="20">
        <f>F130+F131+F132+F133+F134+F135+F136+F137+F138+F139+F140+F141+F142+F143+F144+F145+F146+F147+F148</f>
        <v>-2363039.85</v>
      </c>
      <c r="G129" s="20">
        <f t="shared" si="5"/>
        <v>58432626.279999994</v>
      </c>
    </row>
    <row r="130" spans="1:7" ht="42" hidden="1" customHeight="1" x14ac:dyDescent="0.35">
      <c r="A130" s="7"/>
      <c r="B130" s="17" t="s">
        <v>231</v>
      </c>
      <c r="C130" s="20">
        <v>76900</v>
      </c>
      <c r="D130" s="20">
        <v>0</v>
      </c>
      <c r="E130" s="20">
        <v>0</v>
      </c>
      <c r="F130" s="20">
        <v>0</v>
      </c>
      <c r="G130" s="20">
        <f t="shared" si="5"/>
        <v>76900</v>
      </c>
    </row>
    <row r="131" spans="1:7" ht="56.25" hidden="1" customHeight="1" x14ac:dyDescent="0.35">
      <c r="A131" s="7"/>
      <c r="B131" s="9" t="s">
        <v>232</v>
      </c>
      <c r="C131" s="20">
        <v>32025800</v>
      </c>
      <c r="D131" s="20">
        <v>1001120.09</v>
      </c>
      <c r="E131" s="20">
        <v>0</v>
      </c>
      <c r="F131" s="20">
        <v>0</v>
      </c>
      <c r="G131" s="20">
        <f t="shared" si="5"/>
        <v>33026920.09</v>
      </c>
    </row>
    <row r="132" spans="1:7" ht="36" x14ac:dyDescent="0.35">
      <c r="A132" s="7"/>
      <c r="B132" s="9" t="s">
        <v>233</v>
      </c>
      <c r="C132" s="20">
        <v>10000000</v>
      </c>
      <c r="D132" s="20">
        <v>0</v>
      </c>
      <c r="E132" s="20">
        <v>0</v>
      </c>
      <c r="F132" s="20">
        <v>-2086470</v>
      </c>
      <c r="G132" s="20">
        <f t="shared" si="5"/>
        <v>7913530</v>
      </c>
    </row>
    <row r="133" spans="1:7" ht="36" hidden="1" x14ac:dyDescent="0.35">
      <c r="A133" s="7"/>
      <c r="B133" s="9" t="s">
        <v>255</v>
      </c>
      <c r="C133" s="20">
        <v>70400</v>
      </c>
      <c r="D133" s="20">
        <v>0</v>
      </c>
      <c r="E133" s="20">
        <v>0</v>
      </c>
      <c r="F133" s="20">
        <v>0</v>
      </c>
      <c r="G133" s="20">
        <f t="shared" si="5"/>
        <v>70400</v>
      </c>
    </row>
    <row r="134" spans="1:7" ht="54" x14ac:dyDescent="0.35">
      <c r="A134" s="7"/>
      <c r="B134" s="8" t="s">
        <v>229</v>
      </c>
      <c r="C134" s="20">
        <v>0</v>
      </c>
      <c r="D134" s="20">
        <v>7471964.6299999999</v>
      </c>
      <c r="E134" s="20">
        <v>-3585379.26</v>
      </c>
      <c r="F134" s="20">
        <v>-3808434.83</v>
      </c>
      <c r="G134" s="20">
        <f t="shared" si="5"/>
        <v>78150.540000000037</v>
      </c>
    </row>
    <row r="135" spans="1:7" ht="36" hidden="1" x14ac:dyDescent="0.35">
      <c r="A135" s="7"/>
      <c r="B135" s="8" t="s">
        <v>295</v>
      </c>
      <c r="C135" s="20">
        <v>0</v>
      </c>
      <c r="D135" s="20">
        <v>990000</v>
      </c>
      <c r="E135" s="20">
        <v>0</v>
      </c>
      <c r="F135" s="20">
        <v>0</v>
      </c>
      <c r="G135" s="20">
        <f t="shared" si="5"/>
        <v>990000</v>
      </c>
    </row>
    <row r="136" spans="1:7" ht="72" hidden="1" x14ac:dyDescent="0.35">
      <c r="A136" s="7"/>
      <c r="B136" s="8" t="s">
        <v>296</v>
      </c>
      <c r="C136" s="20">
        <v>0</v>
      </c>
      <c r="D136" s="20">
        <v>1708286.76</v>
      </c>
      <c r="E136" s="20">
        <v>0</v>
      </c>
      <c r="F136" s="20">
        <v>0</v>
      </c>
      <c r="G136" s="20">
        <f t="shared" si="5"/>
        <v>1708286.76</v>
      </c>
    </row>
    <row r="137" spans="1:7" ht="54" hidden="1" x14ac:dyDescent="0.35">
      <c r="A137" s="7"/>
      <c r="B137" s="8" t="s">
        <v>297</v>
      </c>
      <c r="C137" s="20">
        <v>0</v>
      </c>
      <c r="D137" s="20">
        <v>207000</v>
      </c>
      <c r="E137" s="20">
        <v>0</v>
      </c>
      <c r="F137" s="20">
        <v>0</v>
      </c>
      <c r="G137" s="20">
        <f t="shared" si="5"/>
        <v>207000</v>
      </c>
    </row>
    <row r="138" spans="1:7" hidden="1" x14ac:dyDescent="0.35">
      <c r="A138" s="7"/>
      <c r="B138" s="8" t="s">
        <v>303</v>
      </c>
      <c r="C138" s="20">
        <v>0</v>
      </c>
      <c r="D138" s="20">
        <v>4500000</v>
      </c>
      <c r="E138" s="20">
        <v>1500000</v>
      </c>
      <c r="F138" s="20">
        <v>0</v>
      </c>
      <c r="G138" s="20">
        <f t="shared" si="5"/>
        <v>6000000</v>
      </c>
    </row>
    <row r="139" spans="1:7" ht="36" hidden="1" x14ac:dyDescent="0.35">
      <c r="A139" s="7"/>
      <c r="B139" s="8" t="s">
        <v>304</v>
      </c>
      <c r="C139" s="20">
        <v>0</v>
      </c>
      <c r="D139" s="20">
        <v>1064194.6499999999</v>
      </c>
      <c r="E139" s="20">
        <v>0</v>
      </c>
      <c r="F139" s="20">
        <v>0</v>
      </c>
      <c r="G139" s="20">
        <f t="shared" si="5"/>
        <v>1064194.6499999999</v>
      </c>
    </row>
    <row r="140" spans="1:7" ht="27" hidden="1" customHeight="1" x14ac:dyDescent="0.35">
      <c r="A140" s="7"/>
      <c r="B140" s="8" t="s">
        <v>305</v>
      </c>
      <c r="C140" s="20"/>
      <c r="D140" s="20">
        <v>180000</v>
      </c>
      <c r="E140" s="20">
        <v>0</v>
      </c>
      <c r="F140" s="20">
        <v>0</v>
      </c>
      <c r="G140" s="20">
        <f t="shared" si="5"/>
        <v>180000</v>
      </c>
    </row>
    <row r="141" spans="1:7" ht="36" hidden="1" x14ac:dyDescent="0.35">
      <c r="A141" s="7"/>
      <c r="B141" s="8" t="s">
        <v>313</v>
      </c>
      <c r="C141" s="20"/>
      <c r="D141" s="20"/>
      <c r="E141" s="20">
        <v>375000</v>
      </c>
      <c r="F141" s="20">
        <v>0</v>
      </c>
      <c r="G141" s="20">
        <f t="shared" si="5"/>
        <v>375000</v>
      </c>
    </row>
    <row r="142" spans="1:7" ht="25.5" hidden="1" customHeight="1" x14ac:dyDescent="0.35">
      <c r="A142" s="7"/>
      <c r="B142" s="8" t="s">
        <v>317</v>
      </c>
      <c r="C142" s="20"/>
      <c r="D142" s="20"/>
      <c r="E142" s="20">
        <v>660082.31999999995</v>
      </c>
      <c r="F142" s="20">
        <v>0</v>
      </c>
      <c r="G142" s="20">
        <f t="shared" si="5"/>
        <v>660082.31999999995</v>
      </c>
    </row>
    <row r="143" spans="1:7" ht="21.75" hidden="1" customHeight="1" x14ac:dyDescent="0.35">
      <c r="A143" s="7"/>
      <c r="B143" s="8" t="s">
        <v>314</v>
      </c>
      <c r="C143" s="20"/>
      <c r="D143" s="20"/>
      <c r="E143" s="20">
        <v>1190669.19</v>
      </c>
      <c r="F143" s="20">
        <v>0</v>
      </c>
      <c r="G143" s="20">
        <f t="shared" ref="G143:G195" si="9">C143+D143+E143+F143</f>
        <v>1190669.19</v>
      </c>
    </row>
    <row r="144" spans="1:7" ht="21.75" hidden="1" customHeight="1" x14ac:dyDescent="0.35">
      <c r="A144" s="7"/>
      <c r="B144" s="8" t="s">
        <v>315</v>
      </c>
      <c r="C144" s="20"/>
      <c r="D144" s="20"/>
      <c r="E144" s="20">
        <v>876447.75</v>
      </c>
      <c r="F144" s="20">
        <v>0</v>
      </c>
      <c r="G144" s="20">
        <f t="shared" si="9"/>
        <v>876447.75</v>
      </c>
    </row>
    <row r="145" spans="1:7" hidden="1" x14ac:dyDescent="0.35">
      <c r="A145" s="7"/>
      <c r="B145" s="8" t="s">
        <v>316</v>
      </c>
      <c r="C145" s="20"/>
      <c r="D145" s="20"/>
      <c r="E145" s="20">
        <v>483180</v>
      </c>
      <c r="F145" s="20">
        <v>0</v>
      </c>
      <c r="G145" s="20">
        <f t="shared" si="9"/>
        <v>483180</v>
      </c>
    </row>
    <row r="146" spans="1:7" x14ac:dyDescent="0.35">
      <c r="A146" s="7"/>
      <c r="B146" s="8" t="s">
        <v>321</v>
      </c>
      <c r="C146" s="20"/>
      <c r="D146" s="20"/>
      <c r="E146" s="20"/>
      <c r="F146" s="20">
        <v>340725</v>
      </c>
      <c r="G146" s="20">
        <f t="shared" si="9"/>
        <v>340725</v>
      </c>
    </row>
    <row r="147" spans="1:7" ht="26.25" customHeight="1" x14ac:dyDescent="0.35">
      <c r="A147" s="7"/>
      <c r="B147" s="8" t="s">
        <v>322</v>
      </c>
      <c r="C147" s="20"/>
      <c r="D147" s="20"/>
      <c r="E147" s="20"/>
      <c r="F147" s="20">
        <v>229725</v>
      </c>
      <c r="G147" s="20">
        <f t="shared" si="9"/>
        <v>229725</v>
      </c>
    </row>
    <row r="148" spans="1:7" ht="55.5" customHeight="1" x14ac:dyDescent="0.35">
      <c r="A148" s="7"/>
      <c r="B148" s="8" t="s">
        <v>326</v>
      </c>
      <c r="C148" s="20"/>
      <c r="D148" s="20"/>
      <c r="E148" s="20"/>
      <c r="F148" s="20">
        <v>2961414.98</v>
      </c>
      <c r="G148" s="20">
        <f t="shared" si="9"/>
        <v>2961414.98</v>
      </c>
    </row>
    <row r="149" spans="1:7" hidden="1" x14ac:dyDescent="0.35">
      <c r="A149" s="7" t="s">
        <v>178</v>
      </c>
      <c r="B149" s="8" t="s">
        <v>179</v>
      </c>
      <c r="C149" s="20">
        <f>C150+C166+C168+C170+C174+C176+C178</f>
        <v>149889100</v>
      </c>
      <c r="D149" s="20">
        <f>D150+D166+D168+D170+D174+D176+D178+D172</f>
        <v>25.970000000001164</v>
      </c>
      <c r="E149" s="20">
        <f>E150+E166+E168+E170+E174+E176+E178+E172</f>
        <v>-1785235</v>
      </c>
      <c r="F149" s="20">
        <f>F150+F166+F168+F170+F174+F176+F178+F172</f>
        <v>0</v>
      </c>
      <c r="G149" s="20">
        <f t="shared" si="9"/>
        <v>148103890.97</v>
      </c>
    </row>
    <row r="150" spans="1:7" ht="36" hidden="1" x14ac:dyDescent="0.35">
      <c r="A150" s="7" t="s">
        <v>180</v>
      </c>
      <c r="B150" s="8" t="s">
        <v>181</v>
      </c>
      <c r="C150" s="20">
        <f>C151</f>
        <v>133873600</v>
      </c>
      <c r="D150" s="20">
        <f>D151</f>
        <v>196800</v>
      </c>
      <c r="E150" s="20">
        <f>E151</f>
        <v>-1950400</v>
      </c>
      <c r="F150" s="20">
        <f>F151</f>
        <v>0</v>
      </c>
      <c r="G150" s="20">
        <f t="shared" si="9"/>
        <v>132120000</v>
      </c>
    </row>
    <row r="151" spans="1:7" ht="36" hidden="1" x14ac:dyDescent="0.35">
      <c r="A151" s="7" t="s">
        <v>182</v>
      </c>
      <c r="B151" s="8" t="s">
        <v>183</v>
      </c>
      <c r="C151" s="20">
        <f>C152+C153+C154+C155+C156+C157+C158+C159+C160+C161+C162+C163</f>
        <v>133873600</v>
      </c>
      <c r="D151" s="20">
        <f>D152+D153+D154+D155+D156+D157+D158+D159+D160+D161+D162+D163+D164+D165</f>
        <v>196800</v>
      </c>
      <c r="E151" s="20">
        <f>E152+E153+E154+E155+E156+E157+E158+E159+E160+E161+E162+E163+E164+E165</f>
        <v>-1950400</v>
      </c>
      <c r="F151" s="20">
        <f>F152+F153+F154+F155+F156+F157+F158+F159+F160+F161+F162+F163+F164+F165</f>
        <v>0</v>
      </c>
      <c r="G151" s="20">
        <f t="shared" si="9"/>
        <v>132120000</v>
      </c>
    </row>
    <row r="152" spans="1:7" ht="36" hidden="1" x14ac:dyDescent="0.35">
      <c r="A152" s="7"/>
      <c r="B152" s="10" t="s">
        <v>217</v>
      </c>
      <c r="C152" s="11">
        <v>125534500</v>
      </c>
      <c r="D152" s="11">
        <v>0</v>
      </c>
      <c r="E152" s="11">
        <v>-1964400</v>
      </c>
      <c r="F152" s="11">
        <v>0</v>
      </c>
      <c r="G152" s="20">
        <f t="shared" si="9"/>
        <v>123570100</v>
      </c>
    </row>
    <row r="153" spans="1:7" ht="72" hidden="1" x14ac:dyDescent="0.35">
      <c r="A153" s="7"/>
      <c r="B153" s="12" t="s">
        <v>219</v>
      </c>
      <c r="C153" s="11">
        <v>2100</v>
      </c>
      <c r="D153" s="11">
        <v>0</v>
      </c>
      <c r="E153" s="11">
        <v>0</v>
      </c>
      <c r="F153" s="11">
        <v>0</v>
      </c>
      <c r="G153" s="20">
        <f t="shared" si="9"/>
        <v>2100</v>
      </c>
    </row>
    <row r="154" spans="1:7" ht="36" hidden="1" x14ac:dyDescent="0.35">
      <c r="A154" s="7"/>
      <c r="B154" s="12" t="s">
        <v>311</v>
      </c>
      <c r="C154" s="11">
        <v>30700</v>
      </c>
      <c r="D154" s="11">
        <v>0</v>
      </c>
      <c r="E154" s="11">
        <v>12400</v>
      </c>
      <c r="F154" s="11">
        <v>0</v>
      </c>
      <c r="G154" s="20">
        <f t="shared" si="9"/>
        <v>43100</v>
      </c>
    </row>
    <row r="155" spans="1:7" ht="72" hidden="1" x14ac:dyDescent="0.35">
      <c r="A155" s="7"/>
      <c r="B155" s="12" t="s">
        <v>220</v>
      </c>
      <c r="C155" s="11">
        <v>54100</v>
      </c>
      <c r="D155" s="11">
        <v>0</v>
      </c>
      <c r="E155" s="11">
        <v>0</v>
      </c>
      <c r="F155" s="11">
        <v>0</v>
      </c>
      <c r="G155" s="20">
        <f t="shared" si="9"/>
        <v>54100</v>
      </c>
    </row>
    <row r="156" spans="1:7" hidden="1" x14ac:dyDescent="0.35">
      <c r="A156" s="7"/>
      <c r="B156" s="13" t="s">
        <v>221</v>
      </c>
      <c r="C156" s="11">
        <v>2169200</v>
      </c>
      <c r="D156" s="11">
        <v>0</v>
      </c>
      <c r="E156" s="11">
        <v>0</v>
      </c>
      <c r="F156" s="11">
        <v>0</v>
      </c>
      <c r="G156" s="20">
        <f t="shared" si="9"/>
        <v>2169200</v>
      </c>
    </row>
    <row r="157" spans="1:7" ht="126" hidden="1" x14ac:dyDescent="0.35">
      <c r="A157" s="7"/>
      <c r="B157" s="12" t="s">
        <v>222</v>
      </c>
      <c r="C157" s="11">
        <v>4719500</v>
      </c>
      <c r="D157" s="11">
        <v>0</v>
      </c>
      <c r="E157" s="11">
        <v>0</v>
      </c>
      <c r="F157" s="11">
        <v>0</v>
      </c>
      <c r="G157" s="20">
        <f t="shared" si="9"/>
        <v>4719500</v>
      </c>
    </row>
    <row r="158" spans="1:7" ht="36" hidden="1" x14ac:dyDescent="0.35">
      <c r="A158" s="7"/>
      <c r="B158" s="13" t="s">
        <v>223</v>
      </c>
      <c r="C158" s="11">
        <v>783800</v>
      </c>
      <c r="D158" s="11">
        <v>0</v>
      </c>
      <c r="E158" s="11">
        <v>0</v>
      </c>
      <c r="F158" s="11">
        <v>0</v>
      </c>
      <c r="G158" s="20">
        <f t="shared" si="9"/>
        <v>783800</v>
      </c>
    </row>
    <row r="159" spans="1:7" ht="36" hidden="1" x14ac:dyDescent="0.35">
      <c r="A159" s="7"/>
      <c r="B159" s="13" t="s">
        <v>224</v>
      </c>
      <c r="C159" s="11">
        <v>45400</v>
      </c>
      <c r="D159" s="11">
        <v>0</v>
      </c>
      <c r="E159" s="11">
        <v>0</v>
      </c>
      <c r="F159" s="11">
        <v>0</v>
      </c>
      <c r="G159" s="20">
        <f t="shared" si="9"/>
        <v>45400</v>
      </c>
    </row>
    <row r="160" spans="1:7" ht="36" hidden="1" x14ac:dyDescent="0.35">
      <c r="A160" s="7"/>
      <c r="B160" s="13" t="s">
        <v>225</v>
      </c>
      <c r="C160" s="11">
        <v>521800</v>
      </c>
      <c r="D160" s="11">
        <v>0</v>
      </c>
      <c r="E160" s="11">
        <v>0</v>
      </c>
      <c r="F160" s="11">
        <v>0</v>
      </c>
      <c r="G160" s="20">
        <f t="shared" si="9"/>
        <v>521800</v>
      </c>
    </row>
    <row r="161" spans="1:7" ht="72" hidden="1" x14ac:dyDescent="0.35">
      <c r="A161" s="7"/>
      <c r="B161" s="12" t="s">
        <v>226</v>
      </c>
      <c r="C161" s="11">
        <v>600</v>
      </c>
      <c r="D161" s="11">
        <v>0</v>
      </c>
      <c r="E161" s="11">
        <v>0</v>
      </c>
      <c r="F161" s="11">
        <v>0</v>
      </c>
      <c r="G161" s="20">
        <f t="shared" si="9"/>
        <v>600</v>
      </c>
    </row>
    <row r="162" spans="1:7" ht="72" hidden="1" x14ac:dyDescent="0.35">
      <c r="A162" s="7"/>
      <c r="B162" s="12" t="s">
        <v>227</v>
      </c>
      <c r="C162" s="11">
        <v>9800</v>
      </c>
      <c r="D162" s="11">
        <v>0</v>
      </c>
      <c r="E162" s="11">
        <v>0</v>
      </c>
      <c r="F162" s="11">
        <v>0</v>
      </c>
      <c r="G162" s="20">
        <f t="shared" si="9"/>
        <v>9800</v>
      </c>
    </row>
    <row r="163" spans="1:7" ht="36" hidden="1" x14ac:dyDescent="0.35">
      <c r="A163" s="7"/>
      <c r="B163" s="10" t="s">
        <v>218</v>
      </c>
      <c r="C163" s="11">
        <v>2100</v>
      </c>
      <c r="D163" s="11">
        <v>0</v>
      </c>
      <c r="E163" s="11">
        <v>0</v>
      </c>
      <c r="F163" s="11">
        <v>0</v>
      </c>
      <c r="G163" s="20">
        <f t="shared" si="9"/>
        <v>2100</v>
      </c>
    </row>
    <row r="164" spans="1:7" ht="54" hidden="1" x14ac:dyDescent="0.35">
      <c r="A164" s="7"/>
      <c r="B164" s="18" t="s">
        <v>236</v>
      </c>
      <c r="C164" s="11">
        <v>0</v>
      </c>
      <c r="D164" s="11">
        <v>186700</v>
      </c>
      <c r="E164" s="11">
        <v>0</v>
      </c>
      <c r="F164" s="11">
        <v>0</v>
      </c>
      <c r="G164" s="20">
        <f t="shared" si="9"/>
        <v>186700</v>
      </c>
    </row>
    <row r="165" spans="1:7" ht="54" hidden="1" x14ac:dyDescent="0.35">
      <c r="A165" s="7"/>
      <c r="B165" s="9" t="s">
        <v>308</v>
      </c>
      <c r="C165" s="11"/>
      <c r="D165" s="11">
        <v>10100</v>
      </c>
      <c r="E165" s="11">
        <v>1600</v>
      </c>
      <c r="F165" s="11">
        <v>0</v>
      </c>
      <c r="G165" s="20">
        <f t="shared" si="9"/>
        <v>11700</v>
      </c>
    </row>
    <row r="166" spans="1:7" ht="72" hidden="1" x14ac:dyDescent="0.35">
      <c r="A166" s="7" t="s">
        <v>184</v>
      </c>
      <c r="B166" s="8" t="s">
        <v>185</v>
      </c>
      <c r="C166" s="20">
        <f>C167</f>
        <v>13047200</v>
      </c>
      <c r="D166" s="20">
        <f>D167</f>
        <v>36.4</v>
      </c>
      <c r="E166" s="20">
        <f>E167</f>
        <v>0</v>
      </c>
      <c r="F166" s="20">
        <f>F167</f>
        <v>0</v>
      </c>
      <c r="G166" s="20">
        <f t="shared" si="9"/>
        <v>13047236.4</v>
      </c>
    </row>
    <row r="167" spans="1:7" ht="72" hidden="1" x14ac:dyDescent="0.35">
      <c r="A167" s="7" t="s">
        <v>186</v>
      </c>
      <c r="B167" s="8" t="s">
        <v>187</v>
      </c>
      <c r="C167" s="20">
        <v>13047200</v>
      </c>
      <c r="D167" s="20">
        <v>36.4</v>
      </c>
      <c r="E167" s="20">
        <v>0</v>
      </c>
      <c r="F167" s="20">
        <v>0</v>
      </c>
      <c r="G167" s="20">
        <f t="shared" si="9"/>
        <v>13047236.4</v>
      </c>
    </row>
    <row r="168" spans="1:7" ht="36" hidden="1" x14ac:dyDescent="0.35">
      <c r="A168" s="7" t="s">
        <v>188</v>
      </c>
      <c r="B168" s="8" t="s">
        <v>189</v>
      </c>
      <c r="C168" s="20">
        <f>C169</f>
        <v>440100</v>
      </c>
      <c r="D168" s="20">
        <f>D169</f>
        <v>0</v>
      </c>
      <c r="E168" s="20">
        <f>E169</f>
        <v>0</v>
      </c>
      <c r="F168" s="20">
        <f>F169</f>
        <v>0</v>
      </c>
      <c r="G168" s="20">
        <f t="shared" si="9"/>
        <v>440100</v>
      </c>
    </row>
    <row r="169" spans="1:7" ht="36" hidden="1" x14ac:dyDescent="0.35">
      <c r="A169" s="7" t="s">
        <v>190</v>
      </c>
      <c r="B169" s="8" t="s">
        <v>191</v>
      </c>
      <c r="C169" s="20">
        <v>440100</v>
      </c>
      <c r="D169" s="20">
        <v>0</v>
      </c>
      <c r="E169" s="20">
        <v>0</v>
      </c>
      <c r="F169" s="20">
        <v>0</v>
      </c>
      <c r="G169" s="20">
        <f t="shared" si="9"/>
        <v>440100</v>
      </c>
    </row>
    <row r="170" spans="1:7" ht="54" hidden="1" x14ac:dyDescent="0.35">
      <c r="A170" s="7" t="s">
        <v>192</v>
      </c>
      <c r="B170" s="8" t="s">
        <v>193</v>
      </c>
      <c r="C170" s="20">
        <f>C171</f>
        <v>4500</v>
      </c>
      <c r="D170" s="20">
        <f>D171</f>
        <v>0</v>
      </c>
      <c r="E170" s="20">
        <f>E171</f>
        <v>0</v>
      </c>
      <c r="F170" s="20">
        <f>F171</f>
        <v>0</v>
      </c>
      <c r="G170" s="20">
        <f t="shared" si="9"/>
        <v>4500</v>
      </c>
    </row>
    <row r="171" spans="1:7" ht="72" hidden="1" x14ac:dyDescent="0.35">
      <c r="A171" s="7" t="s">
        <v>194</v>
      </c>
      <c r="B171" s="8" t="s">
        <v>195</v>
      </c>
      <c r="C171" s="20">
        <v>4500</v>
      </c>
      <c r="D171" s="20">
        <v>0</v>
      </c>
      <c r="E171" s="20">
        <v>0</v>
      </c>
      <c r="F171" s="20">
        <v>0</v>
      </c>
      <c r="G171" s="20">
        <f t="shared" si="9"/>
        <v>4500</v>
      </c>
    </row>
    <row r="172" spans="1:7" ht="54" hidden="1" x14ac:dyDescent="0.35">
      <c r="A172" s="7" t="s">
        <v>283</v>
      </c>
      <c r="B172" s="8" t="s">
        <v>285</v>
      </c>
      <c r="C172" s="20">
        <v>0</v>
      </c>
      <c r="D172" s="20">
        <f>D173</f>
        <v>220</v>
      </c>
      <c r="E172" s="20">
        <f>E173</f>
        <v>0</v>
      </c>
      <c r="F172" s="20">
        <f>F173</f>
        <v>0</v>
      </c>
      <c r="G172" s="20">
        <f t="shared" si="9"/>
        <v>220</v>
      </c>
    </row>
    <row r="173" spans="1:7" ht="54" hidden="1" x14ac:dyDescent="0.35">
      <c r="A173" s="7" t="s">
        <v>282</v>
      </c>
      <c r="B173" s="8" t="s">
        <v>284</v>
      </c>
      <c r="C173" s="20">
        <v>0</v>
      </c>
      <c r="D173" s="20">
        <v>220</v>
      </c>
      <c r="E173" s="20">
        <v>0</v>
      </c>
      <c r="F173" s="20">
        <v>0</v>
      </c>
      <c r="G173" s="20">
        <f t="shared" si="9"/>
        <v>220</v>
      </c>
    </row>
    <row r="174" spans="1:7" ht="54" hidden="1" x14ac:dyDescent="0.35">
      <c r="A174" s="7" t="s">
        <v>196</v>
      </c>
      <c r="B174" s="8" t="s">
        <v>197</v>
      </c>
      <c r="C174" s="20">
        <f>C175</f>
        <v>200</v>
      </c>
      <c r="D174" s="20">
        <f>D175</f>
        <v>-200</v>
      </c>
      <c r="E174" s="20">
        <f>E175</f>
        <v>0</v>
      </c>
      <c r="F174" s="20">
        <f>F175</f>
        <v>0</v>
      </c>
      <c r="G174" s="20">
        <f t="shared" si="9"/>
        <v>0</v>
      </c>
    </row>
    <row r="175" spans="1:7" ht="54" hidden="1" x14ac:dyDescent="0.35">
      <c r="A175" s="7" t="s">
        <v>198</v>
      </c>
      <c r="B175" s="8" t="s">
        <v>199</v>
      </c>
      <c r="C175" s="20">
        <v>200</v>
      </c>
      <c r="D175" s="20">
        <v>-200</v>
      </c>
      <c r="E175" s="20">
        <v>0</v>
      </c>
      <c r="F175" s="20">
        <v>0</v>
      </c>
      <c r="G175" s="20">
        <f t="shared" si="9"/>
        <v>0</v>
      </c>
    </row>
    <row r="176" spans="1:7" ht="36" hidden="1" x14ac:dyDescent="0.35">
      <c r="A176" s="7" t="s">
        <v>200</v>
      </c>
      <c r="B176" s="8" t="s">
        <v>201</v>
      </c>
      <c r="C176" s="20">
        <f>C177</f>
        <v>1238600</v>
      </c>
      <c r="D176" s="20">
        <f>D177</f>
        <v>0</v>
      </c>
      <c r="E176" s="20">
        <f>E177</f>
        <v>0</v>
      </c>
      <c r="F176" s="20">
        <f>F177</f>
        <v>0</v>
      </c>
      <c r="G176" s="20">
        <f t="shared" si="9"/>
        <v>1238600</v>
      </c>
    </row>
    <row r="177" spans="1:7" ht="36" hidden="1" x14ac:dyDescent="0.35">
      <c r="A177" s="7" t="s">
        <v>202</v>
      </c>
      <c r="B177" s="8" t="s">
        <v>203</v>
      </c>
      <c r="C177" s="20">
        <v>1238600</v>
      </c>
      <c r="D177" s="20">
        <v>0</v>
      </c>
      <c r="E177" s="20">
        <v>0</v>
      </c>
      <c r="F177" s="20">
        <v>0</v>
      </c>
      <c r="G177" s="20">
        <f t="shared" si="9"/>
        <v>1238600</v>
      </c>
    </row>
    <row r="178" spans="1:7" hidden="1" x14ac:dyDescent="0.35">
      <c r="A178" s="7" t="s">
        <v>204</v>
      </c>
      <c r="B178" s="8" t="s">
        <v>205</v>
      </c>
      <c r="C178" s="20">
        <f>C179</f>
        <v>1284900</v>
      </c>
      <c r="D178" s="20">
        <f>D179</f>
        <v>-196830.43</v>
      </c>
      <c r="E178" s="20">
        <f>E179</f>
        <v>165165</v>
      </c>
      <c r="F178" s="20">
        <f>F179</f>
        <v>0</v>
      </c>
      <c r="G178" s="20">
        <f t="shared" si="9"/>
        <v>1253234.57</v>
      </c>
    </row>
    <row r="179" spans="1:7" hidden="1" x14ac:dyDescent="0.35">
      <c r="A179" s="7" t="s">
        <v>206</v>
      </c>
      <c r="B179" s="8" t="s">
        <v>207</v>
      </c>
      <c r="C179" s="20">
        <f>C180+C181+C182</f>
        <v>1284900</v>
      </c>
      <c r="D179" s="20">
        <f>D180+D181+D182</f>
        <v>-196830.43</v>
      </c>
      <c r="E179" s="20">
        <f>E180+E181+E182</f>
        <v>165165</v>
      </c>
      <c r="F179" s="20">
        <f>F180+F181+F182</f>
        <v>0</v>
      </c>
      <c r="G179" s="20">
        <f t="shared" si="9"/>
        <v>1253234.57</v>
      </c>
    </row>
    <row r="180" spans="1:7" ht="54" hidden="1" x14ac:dyDescent="0.35">
      <c r="A180" s="7"/>
      <c r="B180" s="14" t="s">
        <v>234</v>
      </c>
      <c r="C180" s="20">
        <v>82900</v>
      </c>
      <c r="D180" s="20">
        <v>-10.43</v>
      </c>
      <c r="E180" s="20">
        <v>0</v>
      </c>
      <c r="F180" s="20">
        <v>0</v>
      </c>
      <c r="G180" s="20">
        <f t="shared" si="9"/>
        <v>82889.570000000007</v>
      </c>
    </row>
    <row r="181" spans="1:7" ht="54" hidden="1" x14ac:dyDescent="0.35">
      <c r="A181" s="7"/>
      <c r="B181" s="9" t="s">
        <v>235</v>
      </c>
      <c r="C181" s="20">
        <v>1015300</v>
      </c>
      <c r="D181" s="20">
        <v>-10120</v>
      </c>
      <c r="E181" s="20">
        <v>165165</v>
      </c>
      <c r="F181" s="20">
        <v>0</v>
      </c>
      <c r="G181" s="20">
        <f t="shared" si="9"/>
        <v>1170345</v>
      </c>
    </row>
    <row r="182" spans="1:7" ht="54" hidden="1" x14ac:dyDescent="0.35">
      <c r="A182" s="7"/>
      <c r="B182" s="9" t="s">
        <v>236</v>
      </c>
      <c r="C182" s="20">
        <v>186700</v>
      </c>
      <c r="D182" s="20">
        <v>-186700</v>
      </c>
      <c r="E182" s="20">
        <v>0</v>
      </c>
      <c r="F182" s="20">
        <v>0</v>
      </c>
      <c r="G182" s="20">
        <f t="shared" si="9"/>
        <v>0</v>
      </c>
    </row>
    <row r="183" spans="1:7" ht="26.25" customHeight="1" x14ac:dyDescent="0.35">
      <c r="A183" s="7" t="s">
        <v>208</v>
      </c>
      <c r="B183" s="8" t="s">
        <v>209</v>
      </c>
      <c r="C183" s="20">
        <f t="shared" ref="C183:F184" si="10">C184</f>
        <v>10893800</v>
      </c>
      <c r="D183" s="20">
        <f t="shared" si="10"/>
        <v>7981173.8799999999</v>
      </c>
      <c r="E183" s="20">
        <f t="shared" si="10"/>
        <v>4602286.22</v>
      </c>
      <c r="F183" s="20">
        <f t="shared" si="10"/>
        <v>410000</v>
      </c>
      <c r="G183" s="20">
        <f t="shared" si="9"/>
        <v>23887260.099999998</v>
      </c>
    </row>
    <row r="184" spans="1:7" ht="23.25" customHeight="1" x14ac:dyDescent="0.35">
      <c r="A184" s="7" t="s">
        <v>210</v>
      </c>
      <c r="B184" s="8" t="s">
        <v>211</v>
      </c>
      <c r="C184" s="20">
        <f t="shared" si="10"/>
        <v>10893800</v>
      </c>
      <c r="D184" s="20">
        <f t="shared" si="10"/>
        <v>7981173.8799999999</v>
      </c>
      <c r="E184" s="20">
        <f t="shared" si="10"/>
        <v>4602286.22</v>
      </c>
      <c r="F184" s="20">
        <f t="shared" si="10"/>
        <v>410000</v>
      </c>
      <c r="G184" s="20">
        <f t="shared" si="9"/>
        <v>23887260.099999998</v>
      </c>
    </row>
    <row r="185" spans="1:7" ht="36" x14ac:dyDescent="0.35">
      <c r="A185" s="7" t="s">
        <v>212</v>
      </c>
      <c r="B185" s="8" t="s">
        <v>213</v>
      </c>
      <c r="C185" s="20">
        <f>C186+C187</f>
        <v>10893800</v>
      </c>
      <c r="D185" s="20">
        <f>D186+D187+D188+D189</f>
        <v>7981173.8799999999</v>
      </c>
      <c r="E185" s="20">
        <f>E186+E187+E188+E189+E190</f>
        <v>4602286.22</v>
      </c>
      <c r="F185" s="20">
        <f>F186+F187+F188+F189+F190+F191</f>
        <v>410000</v>
      </c>
      <c r="G185" s="20">
        <f t="shared" si="9"/>
        <v>23887260.099999998</v>
      </c>
    </row>
    <row r="186" spans="1:7" ht="36" hidden="1" x14ac:dyDescent="0.35">
      <c r="A186" s="15"/>
      <c r="B186" s="9" t="s">
        <v>237</v>
      </c>
      <c r="C186" s="21">
        <v>10132000</v>
      </c>
      <c r="D186" s="21">
        <v>1.18</v>
      </c>
      <c r="E186" s="21">
        <v>4342286.22</v>
      </c>
      <c r="F186" s="21">
        <v>0</v>
      </c>
      <c r="G186" s="20">
        <f t="shared" si="9"/>
        <v>14474287.399999999</v>
      </c>
    </row>
    <row r="187" spans="1:7" ht="54" hidden="1" x14ac:dyDescent="0.35">
      <c r="A187" s="15"/>
      <c r="B187" s="9" t="s">
        <v>238</v>
      </c>
      <c r="C187" s="21">
        <v>761800</v>
      </c>
      <c r="D187" s="21">
        <v>4.5999999999999996</v>
      </c>
      <c r="E187" s="21">
        <v>0</v>
      </c>
      <c r="F187" s="21">
        <v>0</v>
      </c>
      <c r="G187" s="20">
        <f t="shared" si="9"/>
        <v>761804.6</v>
      </c>
    </row>
    <row r="188" spans="1:7" ht="36" hidden="1" x14ac:dyDescent="0.35">
      <c r="A188" s="15"/>
      <c r="B188" s="9" t="s">
        <v>290</v>
      </c>
      <c r="C188" s="21">
        <v>0</v>
      </c>
      <c r="D188" s="21">
        <v>360554.1</v>
      </c>
      <c r="E188" s="21">
        <v>0</v>
      </c>
      <c r="F188" s="21">
        <v>0</v>
      </c>
      <c r="G188" s="20">
        <f t="shared" si="9"/>
        <v>360554.1</v>
      </c>
    </row>
    <row r="189" spans="1:7" ht="36" hidden="1" x14ac:dyDescent="0.35">
      <c r="A189" s="15"/>
      <c r="B189" s="9" t="s">
        <v>302</v>
      </c>
      <c r="C189" s="21">
        <v>0</v>
      </c>
      <c r="D189" s="21">
        <v>7620614</v>
      </c>
      <c r="E189" s="21">
        <v>0</v>
      </c>
      <c r="F189" s="21">
        <v>0</v>
      </c>
      <c r="G189" s="20">
        <f t="shared" si="9"/>
        <v>7620614</v>
      </c>
    </row>
    <row r="190" spans="1:7" ht="54" hidden="1" x14ac:dyDescent="0.35">
      <c r="A190" s="15"/>
      <c r="B190" s="9" t="s">
        <v>320</v>
      </c>
      <c r="C190" s="21">
        <v>0</v>
      </c>
      <c r="D190" s="21">
        <v>0</v>
      </c>
      <c r="E190" s="21">
        <v>260000</v>
      </c>
      <c r="F190" s="21">
        <v>0</v>
      </c>
      <c r="G190" s="20">
        <f t="shared" si="9"/>
        <v>260000</v>
      </c>
    </row>
    <row r="191" spans="1:7" ht="39" customHeight="1" x14ac:dyDescent="0.35">
      <c r="A191" s="15"/>
      <c r="B191" s="9" t="s">
        <v>319</v>
      </c>
      <c r="C191" s="21"/>
      <c r="D191" s="21"/>
      <c r="E191" s="21"/>
      <c r="F191" s="21">
        <v>410000</v>
      </c>
      <c r="G191" s="20">
        <f t="shared" si="9"/>
        <v>410000</v>
      </c>
    </row>
    <row r="192" spans="1:7" ht="18" hidden="1" customHeight="1" x14ac:dyDescent="0.35">
      <c r="A192" s="5" t="s">
        <v>267</v>
      </c>
      <c r="B192" s="6" t="s">
        <v>266</v>
      </c>
      <c r="C192" s="19">
        <f>C193</f>
        <v>322486.82999999996</v>
      </c>
      <c r="D192" s="19">
        <f>D193</f>
        <v>0</v>
      </c>
      <c r="E192" s="19">
        <f>E193</f>
        <v>0</v>
      </c>
      <c r="F192" s="19">
        <f>F193</f>
        <v>0</v>
      </c>
      <c r="G192" s="19">
        <f t="shared" si="9"/>
        <v>322486.82999999996</v>
      </c>
    </row>
    <row r="193" spans="1:7" hidden="1" x14ac:dyDescent="0.35">
      <c r="A193" s="7" t="s">
        <v>269</v>
      </c>
      <c r="B193" s="8" t="s">
        <v>268</v>
      </c>
      <c r="C193" s="20">
        <f>C194+C195</f>
        <v>322486.82999999996</v>
      </c>
      <c r="D193" s="20">
        <f>D194+D195</f>
        <v>0</v>
      </c>
      <c r="E193" s="20">
        <f>E194+E195</f>
        <v>0</v>
      </c>
      <c r="F193" s="20">
        <f>F194+F195</f>
        <v>0</v>
      </c>
      <c r="G193" s="20">
        <f t="shared" si="9"/>
        <v>322486.82999999996</v>
      </c>
    </row>
    <row r="194" spans="1:7" ht="36" hidden="1" x14ac:dyDescent="0.35">
      <c r="A194" s="7" t="s">
        <v>271</v>
      </c>
      <c r="B194" s="8" t="s">
        <v>270</v>
      </c>
      <c r="C194" s="20">
        <v>319148.73</v>
      </c>
      <c r="D194" s="20">
        <v>0</v>
      </c>
      <c r="E194" s="20">
        <v>0</v>
      </c>
      <c r="F194" s="20">
        <v>0</v>
      </c>
      <c r="G194" s="20">
        <f t="shared" si="9"/>
        <v>319148.73</v>
      </c>
    </row>
    <row r="195" spans="1:7" ht="18" hidden="1" customHeight="1" x14ac:dyDescent="0.35">
      <c r="A195" s="7" t="s">
        <v>272</v>
      </c>
      <c r="B195" s="9" t="s">
        <v>268</v>
      </c>
      <c r="C195" s="21">
        <v>3338.1</v>
      </c>
      <c r="D195" s="21">
        <v>0</v>
      </c>
      <c r="E195" s="21">
        <v>0</v>
      </c>
      <c r="F195" s="21">
        <v>0</v>
      </c>
      <c r="G195" s="20">
        <f t="shared" si="9"/>
        <v>3338.1</v>
      </c>
    </row>
  </sheetData>
  <mergeCells count="8">
    <mergeCell ref="G7:G9"/>
    <mergeCell ref="A5:G5"/>
    <mergeCell ref="C7:C9"/>
    <mergeCell ref="A7:A9"/>
    <mergeCell ref="B7:B9"/>
    <mergeCell ref="D7:D9"/>
    <mergeCell ref="E7:E9"/>
    <mergeCell ref="F7:F9"/>
  </mergeCells>
  <pageMargins left="0.78740157480314965" right="0.39370078740157483" top="0.59055118110236227" bottom="0.59055118110236227" header="0.39370078740157483" footer="0.3937007874015748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 год</vt:lpstr>
      <vt:lpstr>'2020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rep:2.48.0.292</dc:description>
  <cp:lastModifiedBy>Уразбаева Марина Витальевна</cp:lastModifiedBy>
  <cp:lastPrinted>2020-05-19T05:14:26Z</cp:lastPrinted>
  <dcterms:created xsi:type="dcterms:W3CDTF">2019-10-23T04:40:53Z</dcterms:created>
  <dcterms:modified xsi:type="dcterms:W3CDTF">2020-06-01T04:16:37Z</dcterms:modified>
</cp:coreProperties>
</file>