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Бюджет!$G$14</definedName>
    <definedName name="LAST_CELL" localSheetId="0">Бюджет!#REF!</definedName>
    <definedName name="SIGN" localSheetId="0">Бюджет!$A$14:$N$15</definedName>
    <definedName name="_xlnm.Print_Titles" localSheetId="0">Бюджет!$5:$5</definedName>
  </definedNames>
  <calcPr calcId="124519"/>
</workbook>
</file>

<file path=xl/calcChain.xml><?xml version="1.0" encoding="utf-8"?>
<calcChain xmlns="http://schemas.openxmlformats.org/spreadsheetml/2006/main">
  <c r="H7" i="1"/>
  <c r="C52"/>
  <c r="K9"/>
  <c r="I7"/>
  <c r="N7"/>
  <c r="M7"/>
  <c r="K52"/>
  <c r="K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7"/>
  <c r="J7"/>
  <c r="H34"/>
  <c r="G51"/>
  <c r="G52" s="1"/>
  <c r="F51"/>
  <c r="F52" s="1"/>
  <c r="G16"/>
  <c r="G14"/>
  <c r="F49"/>
  <c r="G49"/>
  <c r="F47"/>
  <c r="G47"/>
  <c r="F42"/>
  <c r="G42"/>
  <c r="F39"/>
  <c r="G39"/>
  <c r="F36"/>
  <c r="G36"/>
  <c r="F30"/>
  <c r="G30"/>
  <c r="F26"/>
  <c r="G26"/>
  <c r="F20"/>
  <c r="G20"/>
  <c r="E16"/>
  <c r="F16"/>
  <c r="F14"/>
  <c r="D52"/>
  <c r="D14"/>
  <c r="D51"/>
  <c r="D49"/>
  <c r="D47"/>
  <c r="D42"/>
  <c r="D39"/>
  <c r="D36"/>
  <c r="D30"/>
  <c r="D26"/>
  <c r="D20"/>
  <c r="D16"/>
  <c r="E49"/>
  <c r="E47"/>
  <c r="E42"/>
  <c r="E39"/>
  <c r="E36"/>
  <c r="E30" l="1"/>
  <c r="J30" s="1"/>
  <c r="E26"/>
  <c r="M26" s="1"/>
  <c r="E20"/>
  <c r="M20" s="1"/>
  <c r="E14"/>
  <c r="N30"/>
  <c r="N31"/>
  <c r="N32"/>
  <c r="N33"/>
  <c r="N34"/>
  <c r="N35"/>
  <c r="N36"/>
  <c r="N37"/>
  <c r="N38"/>
  <c r="N39"/>
  <c r="N41"/>
  <c r="N42"/>
  <c r="N43"/>
  <c r="N44"/>
  <c r="N45"/>
  <c r="N46"/>
  <c r="N47"/>
  <c r="N48"/>
  <c r="N49"/>
  <c r="N50"/>
  <c r="N51"/>
  <c r="N52"/>
  <c r="N20"/>
  <c r="N21"/>
  <c r="N22"/>
  <c r="N23"/>
  <c r="N24"/>
  <c r="N26"/>
  <c r="N27"/>
  <c r="N28"/>
  <c r="N29"/>
  <c r="N8"/>
  <c r="N9"/>
  <c r="N11"/>
  <c r="N13"/>
  <c r="N14"/>
  <c r="N15"/>
  <c r="N16"/>
  <c r="N17"/>
  <c r="N18"/>
  <c r="N19"/>
  <c r="M8"/>
  <c r="M9"/>
  <c r="M10"/>
  <c r="M11"/>
  <c r="M12"/>
  <c r="M13"/>
  <c r="M15"/>
  <c r="M16"/>
  <c r="M17"/>
  <c r="M18"/>
  <c r="M19"/>
  <c r="M21"/>
  <c r="M22"/>
  <c r="M23"/>
  <c r="M24"/>
  <c r="M25"/>
  <c r="M27"/>
  <c r="M28"/>
  <c r="M29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1"/>
  <c r="L42"/>
  <c r="L43"/>
  <c r="L44"/>
  <c r="L45"/>
  <c r="L46"/>
  <c r="L47"/>
  <c r="L48"/>
  <c r="L49"/>
  <c r="L50"/>
  <c r="L51"/>
  <c r="L52"/>
  <c r="L7"/>
  <c r="J8"/>
  <c r="J9"/>
  <c r="J10"/>
  <c r="J11"/>
  <c r="J12"/>
  <c r="J13"/>
  <c r="J15"/>
  <c r="J16"/>
  <c r="J17"/>
  <c r="J18"/>
  <c r="J19"/>
  <c r="J20"/>
  <c r="J21"/>
  <c r="J22"/>
  <c r="J23"/>
  <c r="J24"/>
  <c r="J25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52" l="1"/>
  <c r="M30"/>
  <c r="J26"/>
  <c r="J14"/>
  <c r="M14"/>
  <c r="M52" l="1"/>
  <c r="J52"/>
</calcChain>
</file>

<file path=xl/sharedStrings.xml><?xml version="1.0" encoding="utf-8"?>
<sst xmlns="http://schemas.openxmlformats.org/spreadsheetml/2006/main" count="118" uniqueCount="117">
  <si>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</si>
  <si>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</si>
  <si>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</si>
  <si>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</si>
  <si>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</si>
  <si>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</si>
  <si>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</si>
  <si>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</si>
  <si>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</si>
  <si>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</si>
  <si>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</si>
  <si>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</si>
  <si>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</si>
  <si>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</si>
  <si>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</si>
  <si>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</si>
  <si>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</si>
  <si>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</si>
  <si>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</si>
  <si>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</si>
  <si>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</si>
  <si>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</si>
  <si>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</si>
  <si>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</si>
  <si>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</si>
  <si>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</si>
  <si>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</si>
  <si>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</si>
  <si>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</si>
  <si>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</si>
  <si>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</si>
  <si>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</si>
  <si>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</si>
  <si>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</si>
  <si>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</si>
  <si>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</si>
  <si>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</si>
  <si>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</si>
  <si>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</si>
  <si>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</si>
  <si>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</si>
  <si>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</si>
  <si>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</si>
  <si>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</si>
  <si>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</si>
  <si>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</si>
  <si>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</si>
  <si>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</si>
  <si>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</si>
  <si>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</si>
  <si>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</si>
  <si>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</si>
  <si>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</si>
  <si>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</si>
  <si>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</si>
  <si>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</si>
  <si>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</si>
  <si>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</si>
  <si>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</si>
  <si>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</si>
  <si>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0700</t>
  </si>
  <si>
    <t>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</si>
  <si>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</si>
  <si>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</si>
  <si>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</si>
  <si>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</si>
  <si>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</si>
  <si>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>КУЛЬТУРА, КИНЕМАТОГРАФИЯ</t>
  </si>
  <si>
    <t>0902</t>
  </si>
  <si>
    <t>Амбулаторная помощь</t>
  </si>
  <si>
    <t>0907</t>
  </si>
  <si>
    <t>Санитарно-эпидемиологическое благополучие</t>
  </si>
  <si>
    <t>0900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</si>
  <si>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</si>
  <si>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</si>
  <si>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</si>
  <si>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</si>
  <si>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</si>
  <si>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</si>
  <si>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</si>
  <si>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</si>
  <si>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</si>
  <si>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</si>
  <si>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СОЦИАЛЬНАЯ ПОЛИТИКА</t>
  </si>
  <si>
    <t>1101</t>
  </si>
  <si>
    <t>Физическая культура</t>
  </si>
  <si>
    <t>1100</t>
  </si>
  <si>
    <t>ФИЗИЧЕСКАЯ КУЛЬТУРА И СПОРТ</t>
  </si>
  <si>
    <t>1202</t>
  </si>
  <si>
    <t>Периодическая печать и издательства</t>
  </si>
  <si>
    <t>1200</t>
  </si>
  <si>
    <t>СРЕДСТВА МАССОВОЙ ИНФОРМАЦИИ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</si>
  <si>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</si>
  <si>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</si>
  <si>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</si>
  <si>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</si>
  <si>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</si>
  <si>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</si>
  <si>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</si>
  <si>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</si>
  <si>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</si>
  <si>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</si>
  <si>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</si>
  <si>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Перв.план 2021 г.</t>
  </si>
  <si>
    <t>Изменения</t>
  </si>
  <si>
    <t>Уточ.план 2021г.</t>
  </si>
  <si>
    <t>Структура %</t>
  </si>
  <si>
    <t>Отклонение исполнения от перв. плана</t>
  </si>
  <si>
    <t>Отклонение исполнения от уточ.. плана</t>
  </si>
  <si>
    <t>% исполнения от перв. плана 2021г.</t>
  </si>
  <si>
    <t>% исполнения от уточ. плана 2021г.</t>
  </si>
  <si>
    <t>АНАЛИЗ</t>
  </si>
  <si>
    <t>% исполнения плана за 9 месяцев</t>
  </si>
  <si>
    <t>Отклонение исп. от плана за 9 месяцев</t>
  </si>
  <si>
    <t>Исполнено на 01.10.2021 г.</t>
  </si>
  <si>
    <t>Ут.план за 9 месяцев 2021г.</t>
  </si>
  <si>
    <t>исполнения бюджета Уинского муниципального округа по расходам по состоянию на 01 октября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</si>
</sst>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4" fontId="0" fillId="0" borderId="0" xfId="0" applyNumberFormat="1"/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9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3"/>
  <sheetViews>
    <sheetView showGridLines="0" tabSelected="1" topLeftCell="A4" workbookViewId="0">
      <selection activeCell="C9" sqref="C9"/>
    </sheetView>
  </sheetViews>
  <sheetFormatPr defaultRowHeight="12.75" customHeight="1" outlineLevelRow="1"/>
  <cols>
    <col min="1" max="1" width="10.28515625" customWidth="1"/>
    <col min="2" max="2" width="30.7109375" customWidth="1"/>
    <col min="3" max="3" width="15.42578125" customWidth="1"/>
    <col min="4" max="4" width="14.140625" customWidth="1"/>
    <col min="5" max="5" width="15.42578125" customWidth="1"/>
    <col min="6" max="6" width="15.5703125" customWidth="1"/>
    <col min="7" max="7" width="14.7109375" customWidth="1"/>
    <col min="8" max="8" width="11.5703125" customWidth="1"/>
    <col min="9" max="10" width="14.7109375" customWidth="1"/>
    <col min="11" max="13" width="15.42578125" customWidth="1"/>
    <col min="14" max="14" width="13.42578125" customWidth="1"/>
  </cols>
  <sheetData>
    <row r="1" spans="1:14">
      <c r="A1" s="38"/>
      <c r="B1" s="39"/>
      <c r="C1" s="39"/>
      <c r="D1" s="39"/>
      <c r="E1" s="39"/>
      <c r="F1" s="39"/>
      <c r="G1" s="39"/>
      <c r="H1" s="1"/>
      <c r="I1" s="1"/>
      <c r="J1" s="1"/>
    </row>
    <row r="2" spans="1:14">
      <c r="A2" s="40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 t="s">
        <v>116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7" customFormat="1" ht="31.5">
      <c r="A5" s="2" t="s">
        <v>0</v>
      </c>
      <c r="B5" s="2" t="s">
        <v>1</v>
      </c>
      <c r="C5" s="8" t="s">
        <v>103</v>
      </c>
      <c r="D5" s="8" t="s">
        <v>104</v>
      </c>
      <c r="E5" s="12" t="s">
        <v>105</v>
      </c>
      <c r="F5" s="8" t="s">
        <v>115</v>
      </c>
      <c r="G5" s="8" t="s">
        <v>114</v>
      </c>
      <c r="H5" s="8" t="s">
        <v>106</v>
      </c>
      <c r="I5" s="8" t="s">
        <v>107</v>
      </c>
      <c r="J5" s="8" t="s">
        <v>108</v>
      </c>
      <c r="K5" s="8" t="s">
        <v>113</v>
      </c>
      <c r="L5" s="8" t="s">
        <v>109</v>
      </c>
      <c r="M5" s="8" t="s">
        <v>110</v>
      </c>
      <c r="N5" s="8" t="s">
        <v>112</v>
      </c>
    </row>
    <row r="6" spans="1:14" outlineLevel="1">
      <c r="A6" s="37" t="s">
        <v>93</v>
      </c>
      <c r="B6" s="37" t="s">
        <v>94</v>
      </c>
      <c r="C6" s="37" t="s">
        <v>95</v>
      </c>
      <c r="D6" s="37" t="s">
        <v>96</v>
      </c>
      <c r="E6" s="37" t="s">
        <v>97</v>
      </c>
      <c r="F6" s="37" t="s">
        <v>98</v>
      </c>
      <c r="G6" s="37" t="s">
        <v>99</v>
      </c>
      <c r="H6" s="37"/>
      <c r="I6" s="37"/>
      <c r="J6" s="37"/>
      <c r="K6" s="37" t="s">
        <v>102</v>
      </c>
      <c r="L6" s="37" t="s">
        <v>101</v>
      </c>
      <c r="M6" s="37" t="s">
        <v>101</v>
      </c>
      <c r="N6" s="37" t="s">
        <v>100</v>
      </c>
    </row>
    <row r="7" spans="1:14" ht="45" outlineLevel="1">
      <c r="A7" s="17" t="s">
        <v>2</v>
      </c>
      <c r="B7" s="18" t="s">
        <v>3</v>
      </c>
      <c r="C7" s="19">
        <v>1833699.77</v>
      </c>
      <c r="D7" s="19">
        <v>62839.81</v>
      </c>
      <c r="E7" s="19">
        <v>1896539.58</v>
      </c>
      <c r="F7" s="19">
        <v>1380391.68</v>
      </c>
      <c r="G7" s="19">
        <v>1380391.68</v>
      </c>
      <c r="H7" s="21">
        <f>G7/G52*100</f>
        <v>0.45135402885770487</v>
      </c>
      <c r="I7" s="19">
        <f t="shared" ref="I7:I52" si="0">G7-C7</f>
        <v>-453308.09000000008</v>
      </c>
      <c r="J7" s="19">
        <f>G7-E7</f>
        <v>-516147.90000000014</v>
      </c>
      <c r="K7" s="19">
        <f>G7-F7</f>
        <v>0</v>
      </c>
      <c r="L7" s="19">
        <f t="shared" ref="L7:L39" si="1">G7/C7*100</f>
        <v>75.279045271407753</v>
      </c>
      <c r="M7" s="19">
        <f>G7/E7*100</f>
        <v>72.78475464245254</v>
      </c>
      <c r="N7" s="19">
        <f>G7/F7*100</f>
        <v>100</v>
      </c>
    </row>
    <row r="8" spans="1:14" ht="56.25" outlineLevel="1">
      <c r="A8" s="3" t="s">
        <v>4</v>
      </c>
      <c r="B8" s="4" t="s">
        <v>5</v>
      </c>
      <c r="C8" s="5">
        <v>1064236</v>
      </c>
      <c r="D8" s="5">
        <v>10340.459999999999</v>
      </c>
      <c r="E8" s="5">
        <v>1074576.46</v>
      </c>
      <c r="F8" s="5">
        <v>497422.96</v>
      </c>
      <c r="G8" s="5">
        <v>497422.96</v>
      </c>
      <c r="H8" s="9">
        <f>G8/G52*100</f>
        <v>0.1626450378506519</v>
      </c>
      <c r="I8" s="5">
        <f t="shared" si="0"/>
        <v>-566813.04</v>
      </c>
      <c r="J8" s="5">
        <f t="shared" ref="J8:J52" si="2">G8-E8</f>
        <v>-577153.5</v>
      </c>
      <c r="K8" s="5">
        <f t="shared" ref="K8:K52" si="3">G8-F8</f>
        <v>0</v>
      </c>
      <c r="L8" s="5">
        <f t="shared" si="1"/>
        <v>46.739911072356136</v>
      </c>
      <c r="M8" s="5">
        <f t="shared" ref="M8:M52" si="4">G8/E8*100</f>
        <v>46.290141140817475</v>
      </c>
      <c r="N8" s="5">
        <f t="shared" ref="N8:N52" si="5">G8/F8*100</f>
        <v>100</v>
      </c>
    </row>
    <row r="9" spans="1:14" ht="67.5" outlineLevel="1">
      <c r="A9" s="3" t="s">
        <v>6</v>
      </c>
      <c r="B9" s="4" t="s">
        <v>7</v>
      </c>
      <c r="C9" s="5">
        <v>27764976</v>
      </c>
      <c r="D9" s="5">
        <v>1161448.69</v>
      </c>
      <c r="E9" s="5">
        <v>28926424.690000001</v>
      </c>
      <c r="F9" s="5">
        <v>19289383.920000002</v>
      </c>
      <c r="G9" s="5">
        <v>19184906.690000001</v>
      </c>
      <c r="H9" s="9">
        <f>G9/G52*100</f>
        <v>6.2729912482453063</v>
      </c>
      <c r="I9" s="5">
        <f t="shared" si="0"/>
        <v>-8580069.3099999987</v>
      </c>
      <c r="J9" s="5">
        <f t="shared" si="2"/>
        <v>-9741518</v>
      </c>
      <c r="K9" s="5">
        <f>G9-F9</f>
        <v>-104477.23000000045</v>
      </c>
      <c r="L9" s="5">
        <f t="shared" si="1"/>
        <v>69.097508638221043</v>
      </c>
      <c r="M9" s="5">
        <f t="shared" si="4"/>
        <v>66.323117687725556</v>
      </c>
      <c r="N9" s="5">
        <f t="shared" si="5"/>
        <v>99.45836927486485</v>
      </c>
    </row>
    <row r="10" spans="1:14" outlineLevel="1">
      <c r="A10" s="3" t="s">
        <v>8</v>
      </c>
      <c r="B10" s="4" t="s">
        <v>9</v>
      </c>
      <c r="C10" s="5">
        <v>4900</v>
      </c>
      <c r="D10" s="5">
        <v>0</v>
      </c>
      <c r="E10" s="5">
        <v>4900</v>
      </c>
      <c r="F10" s="5">
        <v>4900</v>
      </c>
      <c r="G10" s="5">
        <v>4900</v>
      </c>
      <c r="H10" s="9">
        <f>G10/G52*100</f>
        <v>1.6021791303485354E-3</v>
      </c>
      <c r="I10" s="5">
        <f t="shared" si="0"/>
        <v>0</v>
      </c>
      <c r="J10" s="5">
        <f t="shared" si="2"/>
        <v>0</v>
      </c>
      <c r="K10" s="5">
        <f t="shared" si="3"/>
        <v>0</v>
      </c>
      <c r="L10" s="5">
        <f t="shared" si="1"/>
        <v>100</v>
      </c>
      <c r="M10" s="5">
        <f t="shared" si="4"/>
        <v>100</v>
      </c>
      <c r="N10" s="5"/>
    </row>
    <row r="11" spans="1:14" ht="45" customHeight="1" outlineLevel="1">
      <c r="A11" s="3" t="s">
        <v>10</v>
      </c>
      <c r="B11" s="4" t="s">
        <v>11</v>
      </c>
      <c r="C11" s="5">
        <v>7893777.8300000001</v>
      </c>
      <c r="D11" s="5">
        <v>132782.47</v>
      </c>
      <c r="E11" s="5">
        <v>8026560.2999999998</v>
      </c>
      <c r="F11" s="5">
        <v>5593620.8099999996</v>
      </c>
      <c r="G11" s="5">
        <v>5593620.8099999996</v>
      </c>
      <c r="H11" s="9">
        <f>G11/G52*100</f>
        <v>1.8289760254827081</v>
      </c>
      <c r="I11" s="5">
        <f t="shared" si="0"/>
        <v>-2300157.0200000005</v>
      </c>
      <c r="J11" s="5">
        <f t="shared" si="2"/>
        <v>-2432939.4900000002</v>
      </c>
      <c r="K11" s="5">
        <f t="shared" si="3"/>
        <v>0</v>
      </c>
      <c r="L11" s="5">
        <f t="shared" si="1"/>
        <v>70.861138107303418</v>
      </c>
      <c r="M11" s="5">
        <f t="shared" si="4"/>
        <v>69.688890395553372</v>
      </c>
      <c r="N11" s="5">
        <f t="shared" si="5"/>
        <v>100</v>
      </c>
    </row>
    <row r="12" spans="1:14" outlineLevel="1">
      <c r="A12" s="3" t="s">
        <v>12</v>
      </c>
      <c r="B12" s="4" t="s">
        <v>13</v>
      </c>
      <c r="C12" s="5">
        <v>296987.71999999997</v>
      </c>
      <c r="D12" s="5">
        <v>-201310</v>
      </c>
      <c r="E12" s="5">
        <v>95677.72</v>
      </c>
      <c r="F12" s="5">
        <v>0</v>
      </c>
      <c r="G12" s="5">
        <v>0</v>
      </c>
      <c r="H12" s="9">
        <f>G12/G52*100</f>
        <v>0</v>
      </c>
      <c r="I12" s="5">
        <f t="shared" si="0"/>
        <v>-296987.71999999997</v>
      </c>
      <c r="J12" s="5">
        <f t="shared" si="2"/>
        <v>-95677.72</v>
      </c>
      <c r="K12" s="5">
        <f t="shared" si="3"/>
        <v>0</v>
      </c>
      <c r="L12" s="5">
        <f t="shared" si="1"/>
        <v>0</v>
      </c>
      <c r="M12" s="5">
        <f t="shared" si="4"/>
        <v>0</v>
      </c>
      <c r="N12" s="5"/>
    </row>
    <row r="13" spans="1:14" ht="14.25" customHeight="1">
      <c r="A13" s="13" t="s">
        <v>14</v>
      </c>
      <c r="B13" s="14" t="s">
        <v>15</v>
      </c>
      <c r="C13" s="15">
        <v>21555479.25</v>
      </c>
      <c r="D13" s="15">
        <v>676655.33</v>
      </c>
      <c r="E13" s="15">
        <v>22232134.579999998</v>
      </c>
      <c r="F13" s="15">
        <v>14668060.42</v>
      </c>
      <c r="G13" s="15">
        <v>14667902.42</v>
      </c>
      <c r="H13" s="16">
        <f>G13/G52*100</f>
        <v>4.7960422741454654</v>
      </c>
      <c r="I13" s="15">
        <f t="shared" si="0"/>
        <v>-6887576.8300000001</v>
      </c>
      <c r="J13" s="15">
        <f t="shared" si="2"/>
        <v>-7564232.1599999983</v>
      </c>
      <c r="K13" s="15">
        <f t="shared" si="3"/>
        <v>-158</v>
      </c>
      <c r="L13" s="15">
        <f t="shared" si="1"/>
        <v>68.047210873309623</v>
      </c>
      <c r="M13" s="15">
        <f t="shared" si="4"/>
        <v>65.976131833941082</v>
      </c>
      <c r="N13" s="15">
        <f t="shared" si="5"/>
        <v>99.998922829634765</v>
      </c>
    </row>
    <row r="14" spans="1:14" s="10" customFormat="1" ht="17.25" customHeight="1" outlineLevel="1">
      <c r="A14" s="22" t="s">
        <v>16</v>
      </c>
      <c r="B14" s="23" t="s">
        <v>17</v>
      </c>
      <c r="C14" s="24">
        <v>60414056.57</v>
      </c>
      <c r="D14" s="25">
        <f>SUM(D7:D13)</f>
        <v>1842756.7599999998</v>
      </c>
      <c r="E14" s="24">
        <f>SUM(E7:E13)</f>
        <v>62256813.329999998</v>
      </c>
      <c r="F14" s="24">
        <f>SUM(F7:F13)</f>
        <v>41433779.789999999</v>
      </c>
      <c r="G14" s="24">
        <f>SUM(G7:G13)</f>
        <v>41329144.560000002</v>
      </c>
      <c r="H14" s="26">
        <f>G14/G52*100</f>
        <v>13.513610793712186</v>
      </c>
      <c r="I14" s="24">
        <f t="shared" si="0"/>
        <v>-19084912.009999998</v>
      </c>
      <c r="J14" s="24">
        <f t="shared" si="2"/>
        <v>-20927668.769999996</v>
      </c>
      <c r="K14" s="27">
        <f t="shared" si="3"/>
        <v>-104635.22999999672</v>
      </c>
      <c r="L14" s="24">
        <f t="shared" si="1"/>
        <v>68.409815374859221</v>
      </c>
      <c r="M14" s="24">
        <f t="shared" si="4"/>
        <v>66.384934193354411</v>
      </c>
      <c r="N14" s="24">
        <f t="shared" si="5"/>
        <v>99.747463952045109</v>
      </c>
    </row>
    <row r="15" spans="1:14" ht="22.5">
      <c r="A15" s="17" t="s">
        <v>18</v>
      </c>
      <c r="B15" s="18" t="s">
        <v>19</v>
      </c>
      <c r="C15" s="29">
        <v>484700</v>
      </c>
      <c r="D15" s="30">
        <v>0</v>
      </c>
      <c r="E15" s="29">
        <v>484700</v>
      </c>
      <c r="F15" s="29">
        <v>340924.2</v>
      </c>
      <c r="G15" s="29">
        <v>340924.2</v>
      </c>
      <c r="H15" s="31">
        <f>G15/G52*100</f>
        <v>0.1114738037287286</v>
      </c>
      <c r="I15" s="29">
        <f t="shared" si="0"/>
        <v>-143775.79999999999</v>
      </c>
      <c r="J15" s="29">
        <f t="shared" si="2"/>
        <v>-143775.79999999999</v>
      </c>
      <c r="K15" s="29">
        <f t="shared" si="3"/>
        <v>0</v>
      </c>
      <c r="L15" s="29">
        <f t="shared" si="1"/>
        <v>70.337157004332582</v>
      </c>
      <c r="M15" s="29">
        <f t="shared" si="4"/>
        <v>70.337157004332582</v>
      </c>
      <c r="N15" s="29">
        <f t="shared" si="5"/>
        <v>100</v>
      </c>
    </row>
    <row r="16" spans="1:14" s="10" customFormat="1" outlineLevel="1">
      <c r="A16" s="6" t="s">
        <v>20</v>
      </c>
      <c r="B16" s="28" t="s">
        <v>21</v>
      </c>
      <c r="C16" s="24">
        <v>484700</v>
      </c>
      <c r="D16" s="25">
        <f>SUM(D15)</f>
        <v>0</v>
      </c>
      <c r="E16" s="25">
        <f t="shared" ref="E16:G16" si="6">SUM(E15)</f>
        <v>484700</v>
      </c>
      <c r="F16" s="25">
        <f t="shared" si="6"/>
        <v>340924.2</v>
      </c>
      <c r="G16" s="25">
        <f t="shared" si="6"/>
        <v>340924.2</v>
      </c>
      <c r="H16" s="26">
        <f>G16/G52*100</f>
        <v>0.1114738037287286</v>
      </c>
      <c r="I16" s="24">
        <f t="shared" si="0"/>
        <v>-143775.79999999999</v>
      </c>
      <c r="J16" s="24">
        <f t="shared" si="2"/>
        <v>-143775.79999999999</v>
      </c>
      <c r="K16" s="27">
        <f t="shared" si="3"/>
        <v>0</v>
      </c>
      <c r="L16" s="24">
        <f t="shared" si="1"/>
        <v>70.337157004332582</v>
      </c>
      <c r="M16" s="24">
        <f t="shared" si="4"/>
        <v>70.337157004332582</v>
      </c>
      <c r="N16" s="24">
        <f t="shared" si="5"/>
        <v>100</v>
      </c>
    </row>
    <row r="17" spans="1:14" ht="13.5" customHeight="1" outlineLevel="1">
      <c r="A17" s="3" t="s">
        <v>22</v>
      </c>
      <c r="B17" s="4" t="s">
        <v>23</v>
      </c>
      <c r="C17" s="19">
        <v>4049608</v>
      </c>
      <c r="D17" s="19">
        <v>504480.15</v>
      </c>
      <c r="E17" s="19">
        <v>4554088.1500000004</v>
      </c>
      <c r="F17" s="19">
        <v>3086551.05</v>
      </c>
      <c r="G17" s="19">
        <v>3086551.05</v>
      </c>
      <c r="H17" s="21">
        <f>G17/G52*100</f>
        <v>1.0092260565439506</v>
      </c>
      <c r="I17" s="19">
        <f t="shared" si="0"/>
        <v>-963056.95000000019</v>
      </c>
      <c r="J17" s="19">
        <f t="shared" si="2"/>
        <v>-1467537.1000000006</v>
      </c>
      <c r="K17" s="19">
        <f t="shared" si="3"/>
        <v>0</v>
      </c>
      <c r="L17" s="19">
        <f t="shared" si="1"/>
        <v>76.218514236439674</v>
      </c>
      <c r="M17" s="19">
        <f t="shared" si="4"/>
        <v>67.775390996768465</v>
      </c>
      <c r="N17" s="19">
        <f t="shared" si="5"/>
        <v>100</v>
      </c>
    </row>
    <row r="18" spans="1:14" ht="45" outlineLevel="1">
      <c r="A18" s="3" t="s">
        <v>24</v>
      </c>
      <c r="B18" s="4" t="s">
        <v>25</v>
      </c>
      <c r="C18" s="5">
        <v>7967022</v>
      </c>
      <c r="D18" s="5">
        <v>502018.71</v>
      </c>
      <c r="E18" s="5">
        <v>8469040.7100000009</v>
      </c>
      <c r="F18" s="5">
        <v>5790726.2199999997</v>
      </c>
      <c r="G18" s="5">
        <v>5790726.2199999997</v>
      </c>
      <c r="H18" s="9">
        <f>G18/G52*100</f>
        <v>1.8934246324991961</v>
      </c>
      <c r="I18" s="5">
        <f t="shared" si="0"/>
        <v>-2176295.7800000003</v>
      </c>
      <c r="J18" s="5">
        <f t="shared" si="2"/>
        <v>-2678314.4900000012</v>
      </c>
      <c r="K18" s="5">
        <f t="shared" si="3"/>
        <v>0</v>
      </c>
      <c r="L18" s="5">
        <f t="shared" si="1"/>
        <v>72.683698124594116</v>
      </c>
      <c r="M18" s="5">
        <f t="shared" si="4"/>
        <v>68.375231838978834</v>
      </c>
      <c r="N18" s="5">
        <f t="shared" si="5"/>
        <v>100</v>
      </c>
    </row>
    <row r="19" spans="1:14" ht="33.75">
      <c r="A19" s="13" t="s">
        <v>26</v>
      </c>
      <c r="B19" s="14" t="s">
        <v>27</v>
      </c>
      <c r="C19" s="15">
        <v>82823.53</v>
      </c>
      <c r="D19" s="15">
        <v>1279137.2</v>
      </c>
      <c r="E19" s="15">
        <v>1361960.73</v>
      </c>
      <c r="F19" s="15">
        <v>858985.9</v>
      </c>
      <c r="G19" s="15">
        <v>844048.4</v>
      </c>
      <c r="H19" s="16">
        <f>G19/G52*100</f>
        <v>0.27598300642532098</v>
      </c>
      <c r="I19" s="15">
        <f t="shared" si="0"/>
        <v>761224.87</v>
      </c>
      <c r="J19" s="15">
        <f t="shared" si="2"/>
        <v>-517912.32999999996</v>
      </c>
      <c r="K19" s="15">
        <f t="shared" si="3"/>
        <v>-14937.5</v>
      </c>
      <c r="L19" s="15">
        <f t="shared" si="1"/>
        <v>1019.0925211712179</v>
      </c>
      <c r="M19" s="15">
        <f t="shared" si="4"/>
        <v>61.973035008138602</v>
      </c>
      <c r="N19" s="15">
        <f t="shared" si="5"/>
        <v>98.261030827164916</v>
      </c>
    </row>
    <row r="20" spans="1:14" s="10" customFormat="1" ht="33.75" outlineLevel="1">
      <c r="A20" s="22" t="s">
        <v>28</v>
      </c>
      <c r="B20" s="23" t="s">
        <v>29</v>
      </c>
      <c r="C20" s="24">
        <v>12099453.529999999</v>
      </c>
      <c r="D20" s="24">
        <f>SUM(D17:D19)</f>
        <v>2285636.06</v>
      </c>
      <c r="E20" s="24">
        <f>SUM(E17:E19)</f>
        <v>14385089.590000002</v>
      </c>
      <c r="F20" s="24">
        <f t="shared" ref="F20:G20" si="7">SUM(F17:F19)</f>
        <v>9736263.1699999999</v>
      </c>
      <c r="G20" s="24">
        <f t="shared" si="7"/>
        <v>9721325.6699999999</v>
      </c>
      <c r="H20" s="26">
        <f>G20/G52*100</f>
        <v>3.1786336954684677</v>
      </c>
      <c r="I20" s="24">
        <f t="shared" si="0"/>
        <v>-2378127.8599999994</v>
      </c>
      <c r="J20" s="24">
        <f t="shared" si="2"/>
        <v>-4663763.9200000018</v>
      </c>
      <c r="K20" s="27">
        <f t="shared" si="3"/>
        <v>-14937.5</v>
      </c>
      <c r="L20" s="24">
        <f t="shared" si="1"/>
        <v>80.345163076137709</v>
      </c>
      <c r="M20" s="24">
        <f t="shared" si="4"/>
        <v>67.579180575683836</v>
      </c>
      <c r="N20" s="24">
        <f t="shared" si="5"/>
        <v>99.846578715681943</v>
      </c>
    </row>
    <row r="21" spans="1:14" ht="12.75" customHeight="1" outlineLevel="1">
      <c r="A21" s="17" t="s">
        <v>30</v>
      </c>
      <c r="B21" s="18" t="s">
        <v>31</v>
      </c>
      <c r="C21" s="19">
        <v>2970643</v>
      </c>
      <c r="D21" s="19">
        <v>188523.57</v>
      </c>
      <c r="E21" s="19">
        <v>3159166.57</v>
      </c>
      <c r="F21" s="19">
        <v>3103215</v>
      </c>
      <c r="G21" s="19">
        <v>2909715</v>
      </c>
      <c r="H21" s="21">
        <f>G21/G52*100</f>
        <v>0.95140503025756917</v>
      </c>
      <c r="I21" s="19">
        <f t="shared" si="0"/>
        <v>-60928</v>
      </c>
      <c r="J21" s="19">
        <f t="shared" si="2"/>
        <v>-249451.56999999983</v>
      </c>
      <c r="K21" s="19">
        <f t="shared" si="3"/>
        <v>-193500</v>
      </c>
      <c r="L21" s="19">
        <f t="shared" si="1"/>
        <v>97.948996227416089</v>
      </c>
      <c r="M21" s="19">
        <f t="shared" si="4"/>
        <v>92.103880423120586</v>
      </c>
      <c r="N21" s="19">
        <f t="shared" si="5"/>
        <v>93.764531300602755</v>
      </c>
    </row>
    <row r="22" spans="1:14" ht="12.75" customHeight="1" outlineLevel="1">
      <c r="A22" s="3" t="s">
        <v>32</v>
      </c>
      <c r="B22" s="4" t="s">
        <v>33</v>
      </c>
      <c r="C22" s="5">
        <v>90000</v>
      </c>
      <c r="D22" s="5">
        <v>78000</v>
      </c>
      <c r="E22" s="5">
        <v>168000</v>
      </c>
      <c r="F22" s="5">
        <v>153400</v>
      </c>
      <c r="G22" s="5">
        <v>153400</v>
      </c>
      <c r="H22" s="9">
        <f>G22/G52*100</f>
        <v>5.0158016039890882E-2</v>
      </c>
      <c r="I22" s="5">
        <f t="shared" si="0"/>
        <v>63400</v>
      </c>
      <c r="J22" s="5">
        <f t="shared" si="2"/>
        <v>-14600</v>
      </c>
      <c r="K22" s="5">
        <f t="shared" si="3"/>
        <v>0</v>
      </c>
      <c r="L22" s="5">
        <f t="shared" si="1"/>
        <v>170.44444444444446</v>
      </c>
      <c r="M22" s="5">
        <f t="shared" si="4"/>
        <v>91.30952380952381</v>
      </c>
      <c r="N22" s="5">
        <f t="shared" si="5"/>
        <v>100</v>
      </c>
    </row>
    <row r="23" spans="1:14" ht="12.75" customHeight="1" outlineLevel="1">
      <c r="A23" s="3" t="s">
        <v>34</v>
      </c>
      <c r="B23" s="4" t="s">
        <v>35</v>
      </c>
      <c r="C23" s="5">
        <v>2010701</v>
      </c>
      <c r="D23" s="5">
        <v>-72892.320000000007</v>
      </c>
      <c r="E23" s="5">
        <v>1937808.68</v>
      </c>
      <c r="F23" s="5">
        <v>1412810.88</v>
      </c>
      <c r="G23" s="5">
        <v>1412810.88</v>
      </c>
      <c r="H23" s="9">
        <f>G23/G52*100</f>
        <v>0.4619543075643569</v>
      </c>
      <c r="I23" s="5">
        <f t="shared" si="0"/>
        <v>-597890.12000000011</v>
      </c>
      <c r="J23" s="5">
        <f t="shared" si="2"/>
        <v>-524997.80000000005</v>
      </c>
      <c r="K23" s="5">
        <f t="shared" si="3"/>
        <v>0</v>
      </c>
      <c r="L23" s="5">
        <f t="shared" si="1"/>
        <v>70.264593293582678</v>
      </c>
      <c r="M23" s="5">
        <f t="shared" si="4"/>
        <v>72.907655672179146</v>
      </c>
      <c r="N23" s="5">
        <f t="shared" si="5"/>
        <v>100</v>
      </c>
    </row>
    <row r="24" spans="1:14" ht="12.75" customHeight="1" outlineLevel="1">
      <c r="A24" s="3" t="s">
        <v>36</v>
      </c>
      <c r="B24" s="4" t="s">
        <v>37</v>
      </c>
      <c r="C24" s="5">
        <v>46623594.579999998</v>
      </c>
      <c r="D24" s="5">
        <v>11519903.6</v>
      </c>
      <c r="E24" s="5">
        <v>58143498.18</v>
      </c>
      <c r="F24" s="5">
        <v>38009424.579999998</v>
      </c>
      <c r="G24" s="5">
        <v>38009424.579999998</v>
      </c>
      <c r="H24" s="9">
        <f>G24/G52*100</f>
        <v>12.428144248700539</v>
      </c>
      <c r="I24" s="5">
        <f t="shared" si="0"/>
        <v>-8614170</v>
      </c>
      <c r="J24" s="5">
        <f t="shared" si="2"/>
        <v>-20134073.600000001</v>
      </c>
      <c r="K24" s="5">
        <f t="shared" si="3"/>
        <v>0</v>
      </c>
      <c r="L24" s="5">
        <f t="shared" si="1"/>
        <v>81.524011441847946</v>
      </c>
      <c r="M24" s="5">
        <f t="shared" si="4"/>
        <v>65.371753970376602</v>
      </c>
      <c r="N24" s="5">
        <f t="shared" si="5"/>
        <v>100</v>
      </c>
    </row>
    <row r="25" spans="1:14" ht="22.5">
      <c r="A25" s="3" t="s">
        <v>38</v>
      </c>
      <c r="B25" s="4" t="s">
        <v>39</v>
      </c>
      <c r="C25" s="5">
        <v>505000</v>
      </c>
      <c r="D25" s="15">
        <v>0</v>
      </c>
      <c r="E25" s="15">
        <v>505000</v>
      </c>
      <c r="F25" s="15">
        <v>500000</v>
      </c>
      <c r="G25" s="15">
        <v>500000</v>
      </c>
      <c r="H25" s="16">
        <f>G25/G52*100</f>
        <v>0.16348766636209547</v>
      </c>
      <c r="I25" s="15">
        <f t="shared" si="0"/>
        <v>-5000</v>
      </c>
      <c r="J25" s="15">
        <f t="shared" si="2"/>
        <v>-5000</v>
      </c>
      <c r="K25" s="15">
        <f t="shared" si="3"/>
        <v>0</v>
      </c>
      <c r="L25" s="15">
        <f t="shared" si="1"/>
        <v>99.009900990099013</v>
      </c>
      <c r="M25" s="15">
        <f t="shared" si="4"/>
        <v>99.009900990099013</v>
      </c>
      <c r="N25" s="15"/>
    </row>
    <row r="26" spans="1:14" s="10" customFormat="1" outlineLevel="1">
      <c r="A26" s="32" t="s">
        <v>40</v>
      </c>
      <c r="B26" s="23" t="s">
        <v>41</v>
      </c>
      <c r="C26" s="24">
        <v>52199938.579999998</v>
      </c>
      <c r="D26" s="24">
        <f>SUM(D21:D25)</f>
        <v>11713534.85</v>
      </c>
      <c r="E26" s="24">
        <f>SUM(E21:E25)</f>
        <v>63913473.43</v>
      </c>
      <c r="F26" s="24">
        <f t="shared" ref="F26:G26" si="8">SUM(F21:F25)</f>
        <v>43178850.460000001</v>
      </c>
      <c r="G26" s="24">
        <f t="shared" si="8"/>
        <v>42985350.460000001</v>
      </c>
      <c r="H26" s="26">
        <f>G26/G52*100</f>
        <v>14.055149268924453</v>
      </c>
      <c r="I26" s="24">
        <f t="shared" si="0"/>
        <v>-9214588.1199999973</v>
      </c>
      <c r="J26" s="24">
        <f t="shared" si="2"/>
        <v>-20928122.969999999</v>
      </c>
      <c r="K26" s="27">
        <f t="shared" si="3"/>
        <v>-193500</v>
      </c>
      <c r="L26" s="24">
        <f t="shared" si="1"/>
        <v>82.347511566746363</v>
      </c>
      <c r="M26" s="24">
        <f t="shared" si="4"/>
        <v>67.255538078491199</v>
      </c>
      <c r="N26" s="24">
        <f t="shared" si="5"/>
        <v>99.55186393815822</v>
      </c>
    </row>
    <row r="27" spans="1:14" outlineLevel="1">
      <c r="A27" s="3" t="s">
        <v>42</v>
      </c>
      <c r="B27" s="4" t="s">
        <v>43</v>
      </c>
      <c r="C27" s="5">
        <v>11385672.779999999</v>
      </c>
      <c r="D27" s="19">
        <v>3687267.12</v>
      </c>
      <c r="E27" s="19">
        <v>15072939.9</v>
      </c>
      <c r="F27" s="19">
        <v>5740228.8600000003</v>
      </c>
      <c r="G27" s="19">
        <v>5531706.1399999997</v>
      </c>
      <c r="H27" s="21">
        <f>G27/G52*100</f>
        <v>1.8087314556589498</v>
      </c>
      <c r="I27" s="19">
        <f t="shared" si="0"/>
        <v>-5853966.6399999997</v>
      </c>
      <c r="J27" s="19">
        <f t="shared" si="2"/>
        <v>-9541233.7600000016</v>
      </c>
      <c r="K27" s="19">
        <f t="shared" si="3"/>
        <v>-208522.72000000067</v>
      </c>
      <c r="L27" s="19">
        <f t="shared" si="1"/>
        <v>48.5847981659631</v>
      </c>
      <c r="M27" s="19">
        <f t="shared" si="4"/>
        <v>36.699583337421785</v>
      </c>
      <c r="N27" s="19">
        <f t="shared" si="5"/>
        <v>96.367344837885071</v>
      </c>
    </row>
    <row r="28" spans="1:14" outlineLevel="1">
      <c r="A28" s="3" t="s">
        <v>44</v>
      </c>
      <c r="B28" s="4" t="s">
        <v>45</v>
      </c>
      <c r="C28" s="5">
        <v>30471370.640000001</v>
      </c>
      <c r="D28" s="5">
        <v>3342563.59</v>
      </c>
      <c r="E28" s="5">
        <v>33813934.229999997</v>
      </c>
      <c r="F28" s="5">
        <v>9710193.1099999994</v>
      </c>
      <c r="G28" s="5">
        <v>9710193.1099999994</v>
      </c>
      <c r="H28" s="9">
        <f>G28/G52*100</f>
        <v>3.1749936229583957</v>
      </c>
      <c r="I28" s="5">
        <f t="shared" si="0"/>
        <v>-20761177.530000001</v>
      </c>
      <c r="J28" s="5">
        <f t="shared" si="2"/>
        <v>-24103741.119999997</v>
      </c>
      <c r="K28" s="5">
        <f t="shared" si="3"/>
        <v>0</v>
      </c>
      <c r="L28" s="5">
        <f t="shared" si="1"/>
        <v>31.866610874580598</v>
      </c>
      <c r="M28" s="5">
        <f t="shared" si="4"/>
        <v>28.716543434289399</v>
      </c>
      <c r="N28" s="5">
        <f t="shared" si="5"/>
        <v>100</v>
      </c>
    </row>
    <row r="29" spans="1:14">
      <c r="A29" s="3" t="s">
        <v>46</v>
      </c>
      <c r="B29" s="14" t="s">
        <v>47</v>
      </c>
      <c r="C29" s="15">
        <v>13186163.460000001</v>
      </c>
      <c r="D29" s="15">
        <v>5319114.62</v>
      </c>
      <c r="E29" s="15">
        <v>18505278.079999998</v>
      </c>
      <c r="F29" s="15">
        <v>9833618.2200000007</v>
      </c>
      <c r="G29" s="15">
        <v>9828118.2200000007</v>
      </c>
      <c r="H29" s="16">
        <f>G29/G52*100</f>
        <v>3.2135522250371826</v>
      </c>
      <c r="I29" s="15">
        <f t="shared" si="0"/>
        <v>-3358045.24</v>
      </c>
      <c r="J29" s="15">
        <f t="shared" si="2"/>
        <v>-8677159.8599999975</v>
      </c>
      <c r="K29" s="15">
        <f t="shared" si="3"/>
        <v>-5500</v>
      </c>
      <c r="L29" s="15">
        <f t="shared" si="1"/>
        <v>74.533568841410371</v>
      </c>
      <c r="M29" s="15">
        <f t="shared" si="4"/>
        <v>53.10981103613873</v>
      </c>
      <c r="N29" s="15">
        <f t="shared" si="5"/>
        <v>99.944069417004471</v>
      </c>
    </row>
    <row r="30" spans="1:14" s="10" customFormat="1" ht="22.5" outlineLevel="1">
      <c r="A30" s="32" t="s">
        <v>48</v>
      </c>
      <c r="B30" s="23" t="s">
        <v>49</v>
      </c>
      <c r="C30" s="24">
        <v>55043206.880000003</v>
      </c>
      <c r="D30" s="24">
        <f>SUM(D27:D29)</f>
        <v>12348945.33</v>
      </c>
      <c r="E30" s="24">
        <f>SUM(E27:E29)</f>
        <v>67392152.209999993</v>
      </c>
      <c r="F30" s="24">
        <f t="shared" ref="F30:G30" si="9">SUM(F27:F29)</f>
        <v>25284040.189999998</v>
      </c>
      <c r="G30" s="24">
        <f t="shared" si="9"/>
        <v>25070017.469999999</v>
      </c>
      <c r="H30" s="26">
        <f>G30/G52*100</f>
        <v>8.1972773036545288</v>
      </c>
      <c r="I30" s="24">
        <f t="shared" si="0"/>
        <v>-29973189.410000004</v>
      </c>
      <c r="J30" s="24">
        <f t="shared" si="2"/>
        <v>-42322134.739999995</v>
      </c>
      <c r="K30" s="27">
        <f t="shared" si="3"/>
        <v>-214022.71999999881</v>
      </c>
      <c r="L30" s="24">
        <f t="shared" si="1"/>
        <v>45.546069880440072</v>
      </c>
      <c r="M30" s="24">
        <f t="shared" si="4"/>
        <v>37.200203062041368</v>
      </c>
      <c r="N30" s="24">
        <f t="shared" si="5"/>
        <v>99.153526420652312</v>
      </c>
    </row>
    <row r="31" spans="1:14" outlineLevel="1">
      <c r="A31" s="3" t="s">
        <v>50</v>
      </c>
      <c r="B31" s="18" t="s">
        <v>51</v>
      </c>
      <c r="C31" s="19">
        <v>51382501.18</v>
      </c>
      <c r="D31" s="19">
        <v>3778751.78</v>
      </c>
      <c r="E31" s="19">
        <v>55161252.960000001</v>
      </c>
      <c r="F31" s="19">
        <v>38275074.420000002</v>
      </c>
      <c r="G31" s="19">
        <v>38197564.520000003</v>
      </c>
      <c r="H31" s="21">
        <f>G31/G52*100</f>
        <v>12.48966136818075</v>
      </c>
      <c r="I31" s="19">
        <f t="shared" si="0"/>
        <v>-13184936.659999996</v>
      </c>
      <c r="J31" s="19">
        <f t="shared" si="2"/>
        <v>-16963688.439999998</v>
      </c>
      <c r="K31" s="19">
        <f t="shared" si="3"/>
        <v>-77509.89999999851</v>
      </c>
      <c r="L31" s="19">
        <f t="shared" si="1"/>
        <v>74.33963634076251</v>
      </c>
      <c r="M31" s="19">
        <f t="shared" si="4"/>
        <v>69.247093694008072</v>
      </c>
      <c r="N31" s="19">
        <f t="shared" si="5"/>
        <v>99.797492490414342</v>
      </c>
    </row>
    <row r="32" spans="1:14" outlineLevel="1">
      <c r="A32" s="3" t="s">
        <v>52</v>
      </c>
      <c r="B32" s="4" t="s">
        <v>53</v>
      </c>
      <c r="C32" s="5">
        <v>238878078.31999999</v>
      </c>
      <c r="D32" s="5">
        <v>-105154261.16</v>
      </c>
      <c r="E32" s="5">
        <v>133723817.16</v>
      </c>
      <c r="F32" s="5">
        <v>97870229.439999998</v>
      </c>
      <c r="G32" s="5">
        <v>94870229.439999998</v>
      </c>
      <c r="H32" s="9">
        <f>G32/G52*100</f>
        <v>31.020224836764331</v>
      </c>
      <c r="I32" s="5">
        <f t="shared" si="0"/>
        <v>-144007848.88</v>
      </c>
      <c r="J32" s="5">
        <f t="shared" si="2"/>
        <v>-38853587.719999999</v>
      </c>
      <c r="K32" s="5">
        <f t="shared" si="3"/>
        <v>-3000000</v>
      </c>
      <c r="L32" s="5">
        <f t="shared" si="1"/>
        <v>39.714916541195663</v>
      </c>
      <c r="M32" s="5">
        <f t="shared" si="4"/>
        <v>70.944900807376868</v>
      </c>
      <c r="N32" s="5">
        <f t="shared" si="5"/>
        <v>96.934716494315396</v>
      </c>
    </row>
    <row r="33" spans="1:14" outlineLevel="1">
      <c r="A33" s="3" t="s">
        <v>54</v>
      </c>
      <c r="B33" s="4" t="s">
        <v>55</v>
      </c>
      <c r="C33" s="5">
        <v>12901637</v>
      </c>
      <c r="D33" s="5">
        <v>1935397.5</v>
      </c>
      <c r="E33" s="5">
        <v>14837034.5</v>
      </c>
      <c r="F33" s="5">
        <v>8112606.3300000001</v>
      </c>
      <c r="G33" s="5">
        <v>8112606.3300000001</v>
      </c>
      <c r="H33" s="9">
        <f>G33/G52*100</f>
        <v>2.6526221540121275</v>
      </c>
      <c r="I33" s="5">
        <f t="shared" si="0"/>
        <v>-4789030.67</v>
      </c>
      <c r="J33" s="5">
        <f t="shared" si="2"/>
        <v>-6724428.1699999999</v>
      </c>
      <c r="K33" s="5">
        <f t="shared" si="3"/>
        <v>0</v>
      </c>
      <c r="L33" s="5">
        <f t="shared" si="1"/>
        <v>62.880441683485586</v>
      </c>
      <c r="M33" s="5">
        <f t="shared" si="4"/>
        <v>54.678084963676532</v>
      </c>
      <c r="N33" s="5">
        <f t="shared" si="5"/>
        <v>100</v>
      </c>
    </row>
    <row r="34" spans="1:14" outlineLevel="1">
      <c r="A34" s="3" t="s">
        <v>56</v>
      </c>
      <c r="B34" s="4" t="s">
        <v>57</v>
      </c>
      <c r="C34" s="5">
        <v>2968313.8</v>
      </c>
      <c r="D34" s="5">
        <v>-3130.58</v>
      </c>
      <c r="E34" s="5">
        <v>2965183.22</v>
      </c>
      <c r="F34" s="5">
        <v>2879860.02</v>
      </c>
      <c r="G34" s="5">
        <v>2879860.02</v>
      </c>
      <c r="H34" s="9">
        <f>G34/G52*100</f>
        <v>0.94164318823859505</v>
      </c>
      <c r="I34" s="5">
        <f t="shared" si="0"/>
        <v>-88453.779999999795</v>
      </c>
      <c r="J34" s="5">
        <f t="shared" si="2"/>
        <v>-85323.200000000186</v>
      </c>
      <c r="K34" s="5">
        <f t="shared" si="3"/>
        <v>0</v>
      </c>
      <c r="L34" s="5">
        <f t="shared" si="1"/>
        <v>97.020066409420735</v>
      </c>
      <c r="M34" s="5">
        <f t="shared" si="4"/>
        <v>97.122498217833567</v>
      </c>
      <c r="N34" s="5">
        <f t="shared" si="5"/>
        <v>100</v>
      </c>
    </row>
    <row r="35" spans="1:14" ht="12.75" customHeight="1">
      <c r="A35" s="3" t="s">
        <v>58</v>
      </c>
      <c r="B35" s="14" t="s">
        <v>59</v>
      </c>
      <c r="C35" s="15">
        <v>2806165</v>
      </c>
      <c r="D35" s="15">
        <v>38370.480000000003</v>
      </c>
      <c r="E35" s="15">
        <v>2844535.48</v>
      </c>
      <c r="F35" s="15">
        <v>1692219.54</v>
      </c>
      <c r="G35" s="15">
        <v>1692219.54</v>
      </c>
      <c r="H35" s="16">
        <f>G35/G52*100</f>
        <v>0.55331404713387722</v>
      </c>
      <c r="I35" s="15">
        <f t="shared" si="0"/>
        <v>-1113945.46</v>
      </c>
      <c r="J35" s="15">
        <f t="shared" si="2"/>
        <v>-1152315.94</v>
      </c>
      <c r="K35" s="15">
        <f t="shared" si="3"/>
        <v>0</v>
      </c>
      <c r="L35" s="15">
        <f t="shared" si="1"/>
        <v>60.303636457585355</v>
      </c>
      <c r="M35" s="15">
        <f t="shared" si="4"/>
        <v>59.490189238209112</v>
      </c>
      <c r="N35" s="15">
        <f t="shared" si="5"/>
        <v>100</v>
      </c>
    </row>
    <row r="36" spans="1:14" s="10" customFormat="1" outlineLevel="1">
      <c r="A36" s="32" t="s">
        <v>60</v>
      </c>
      <c r="B36" s="23" t="s">
        <v>61</v>
      </c>
      <c r="C36" s="24">
        <v>308936695.30000001</v>
      </c>
      <c r="D36" s="24">
        <f>SUM(D31:D35)</f>
        <v>-99404871.979999989</v>
      </c>
      <c r="E36" s="24">
        <f>SUM(E31:E35)</f>
        <v>209531823.31999999</v>
      </c>
      <c r="F36" s="24">
        <f t="shared" ref="F36:G36" si="10">SUM(F31:F35)</f>
        <v>148829989.75000003</v>
      </c>
      <c r="G36" s="24">
        <f t="shared" si="10"/>
        <v>145752479.85000002</v>
      </c>
      <c r="H36" s="26">
        <f>G36/G52*100</f>
        <v>47.657465594329686</v>
      </c>
      <c r="I36" s="24">
        <f t="shared" si="0"/>
        <v>-163184215.44999999</v>
      </c>
      <c r="J36" s="24">
        <f t="shared" si="2"/>
        <v>-63779343.469999969</v>
      </c>
      <c r="K36" s="27">
        <f t="shared" si="3"/>
        <v>-3077509.900000006</v>
      </c>
      <c r="L36" s="24">
        <f t="shared" si="1"/>
        <v>47.178752821338939</v>
      </c>
      <c r="M36" s="24">
        <f t="shared" si="4"/>
        <v>69.561023018162132</v>
      </c>
      <c r="N36" s="24">
        <f t="shared" si="5"/>
        <v>97.932197734361523</v>
      </c>
    </row>
    <row r="37" spans="1:14" outlineLevel="1">
      <c r="A37" s="3" t="s">
        <v>62</v>
      </c>
      <c r="B37" s="18" t="s">
        <v>63</v>
      </c>
      <c r="C37" s="19">
        <v>24924786.469999999</v>
      </c>
      <c r="D37" s="20">
        <v>3282833.44</v>
      </c>
      <c r="E37" s="19">
        <v>28207619.91</v>
      </c>
      <c r="F37" s="19">
        <v>14890272.789999999</v>
      </c>
      <c r="G37" s="19">
        <v>14890272.789999999</v>
      </c>
      <c r="H37" s="21">
        <f>G37/G52*100</f>
        <v>4.8687518998642165</v>
      </c>
      <c r="I37" s="19">
        <f t="shared" si="0"/>
        <v>-10034513.68</v>
      </c>
      <c r="J37" s="19">
        <f t="shared" si="2"/>
        <v>-13317347.120000001</v>
      </c>
      <c r="K37" s="19">
        <f t="shared" si="3"/>
        <v>0</v>
      </c>
      <c r="L37" s="19">
        <f t="shared" si="1"/>
        <v>59.740823889994999</v>
      </c>
      <c r="M37" s="19">
        <f t="shared" si="4"/>
        <v>52.788121924179741</v>
      </c>
      <c r="N37" s="19">
        <f t="shared" si="5"/>
        <v>100</v>
      </c>
    </row>
    <row r="38" spans="1:14" ht="22.5">
      <c r="A38" s="3" t="s">
        <v>64</v>
      </c>
      <c r="B38" s="14" t="s">
        <v>65</v>
      </c>
      <c r="C38" s="15">
        <v>11254740</v>
      </c>
      <c r="D38" s="15">
        <v>509631.11</v>
      </c>
      <c r="E38" s="15">
        <v>11764371.109999999</v>
      </c>
      <c r="F38" s="15">
        <v>6695479.2699999996</v>
      </c>
      <c r="G38" s="15">
        <v>6695479.2699999996</v>
      </c>
      <c r="H38" s="16">
        <f>G38/G52*100</f>
        <v>2.1892565620561726</v>
      </c>
      <c r="I38" s="15">
        <f t="shared" si="0"/>
        <v>-4559260.7300000004</v>
      </c>
      <c r="J38" s="15">
        <f t="shared" si="2"/>
        <v>-5068891.84</v>
      </c>
      <c r="K38" s="15">
        <f t="shared" si="3"/>
        <v>0</v>
      </c>
      <c r="L38" s="15">
        <f t="shared" si="1"/>
        <v>59.490306039944052</v>
      </c>
      <c r="M38" s="15">
        <f t="shared" si="4"/>
        <v>56.913193296908837</v>
      </c>
      <c r="N38" s="15">
        <f t="shared" si="5"/>
        <v>100</v>
      </c>
    </row>
    <row r="39" spans="1:14" s="10" customFormat="1" outlineLevel="1">
      <c r="A39" s="32" t="s">
        <v>66</v>
      </c>
      <c r="B39" s="23" t="s">
        <v>67</v>
      </c>
      <c r="C39" s="24">
        <v>36179526.469999999</v>
      </c>
      <c r="D39" s="24">
        <f>SUM(D37:D38)</f>
        <v>3792464.55</v>
      </c>
      <c r="E39" s="24">
        <f>SUM(E37:E38)</f>
        <v>39971991.019999996</v>
      </c>
      <c r="F39" s="24">
        <f t="shared" ref="F39:G39" si="11">SUM(F37:F38)</f>
        <v>21585752.059999999</v>
      </c>
      <c r="G39" s="24">
        <f t="shared" si="11"/>
        <v>21585752.059999999</v>
      </c>
      <c r="H39" s="26">
        <f>G39/G52*100</f>
        <v>7.0580084619203882</v>
      </c>
      <c r="I39" s="24">
        <f t="shared" si="0"/>
        <v>-14593774.41</v>
      </c>
      <c r="J39" s="24">
        <f t="shared" si="2"/>
        <v>-18386238.959999997</v>
      </c>
      <c r="K39" s="27">
        <f t="shared" si="3"/>
        <v>0</v>
      </c>
      <c r="L39" s="24">
        <f t="shared" si="1"/>
        <v>59.662892707838147</v>
      </c>
      <c r="M39" s="24">
        <f t="shared" si="4"/>
        <v>54.002193809158925</v>
      </c>
      <c r="N39" s="24">
        <f t="shared" si="5"/>
        <v>100</v>
      </c>
    </row>
    <row r="40" spans="1:14" outlineLevel="1">
      <c r="A40" s="3" t="s">
        <v>68</v>
      </c>
      <c r="B40" s="18" t="s">
        <v>69</v>
      </c>
      <c r="C40" s="19">
        <v>0</v>
      </c>
      <c r="D40" s="19">
        <v>665853</v>
      </c>
      <c r="E40" s="19">
        <v>665853</v>
      </c>
      <c r="F40" s="19">
        <v>186280.87</v>
      </c>
      <c r="G40" s="19">
        <v>186280.87</v>
      </c>
      <c r="H40" s="21">
        <f>G40/G52*100</f>
        <v>6.0909249448401752E-2</v>
      </c>
      <c r="I40" s="19">
        <f t="shared" si="0"/>
        <v>186280.87</v>
      </c>
      <c r="J40" s="19">
        <f t="shared" si="2"/>
        <v>-479572.13</v>
      </c>
      <c r="K40" s="19">
        <f t="shared" si="3"/>
        <v>0</v>
      </c>
      <c r="L40" s="19">
        <v>0</v>
      </c>
      <c r="M40" s="19">
        <f t="shared" si="4"/>
        <v>27.976275544301821</v>
      </c>
      <c r="N40" s="19"/>
    </row>
    <row r="41" spans="1:14" ht="22.5">
      <c r="A41" s="3" t="s">
        <v>70</v>
      </c>
      <c r="B41" s="14" t="s">
        <v>71</v>
      </c>
      <c r="C41" s="15">
        <v>138100</v>
      </c>
      <c r="D41" s="15">
        <v>0</v>
      </c>
      <c r="E41" s="15">
        <v>138100</v>
      </c>
      <c r="F41" s="15">
        <v>138100</v>
      </c>
      <c r="G41" s="15">
        <v>56540.47</v>
      </c>
      <c r="H41" s="16">
        <f>G41/G52*100</f>
        <v>1.8487338990632134E-2</v>
      </c>
      <c r="I41" s="15">
        <f t="shared" si="0"/>
        <v>-81559.53</v>
      </c>
      <c r="J41" s="15">
        <f t="shared" si="2"/>
        <v>-81559.53</v>
      </c>
      <c r="K41" s="15">
        <f t="shared" si="3"/>
        <v>-81559.53</v>
      </c>
      <c r="L41" s="15">
        <f t="shared" ref="L41:L52" si="12">G41/C41*100</f>
        <v>40.941687183200578</v>
      </c>
      <c r="M41" s="15">
        <f t="shared" si="4"/>
        <v>40.941687183200578</v>
      </c>
      <c r="N41" s="15">
        <f t="shared" si="5"/>
        <v>40.941687183200578</v>
      </c>
    </row>
    <row r="42" spans="1:14" s="10" customFormat="1" outlineLevel="1">
      <c r="A42" s="32" t="s">
        <v>72</v>
      </c>
      <c r="B42" s="23" t="s">
        <v>73</v>
      </c>
      <c r="C42" s="24">
        <v>138100</v>
      </c>
      <c r="D42" s="24">
        <f>SUM(D40:D41)</f>
        <v>665853</v>
      </c>
      <c r="E42" s="24">
        <f>SUM(E40:E41)</f>
        <v>803953</v>
      </c>
      <c r="F42" s="24">
        <f t="shared" ref="F42:G42" si="13">SUM(F40:F41)</f>
        <v>324380.87</v>
      </c>
      <c r="G42" s="24">
        <f t="shared" si="13"/>
        <v>242821.34</v>
      </c>
      <c r="H42" s="26">
        <f>G42/G52*100</f>
        <v>7.9396588439033883E-2</v>
      </c>
      <c r="I42" s="24">
        <f t="shared" si="0"/>
        <v>104721.34</v>
      </c>
      <c r="J42" s="24">
        <f t="shared" si="2"/>
        <v>-561131.66</v>
      </c>
      <c r="K42" s="27">
        <f t="shared" si="3"/>
        <v>-81559.53</v>
      </c>
      <c r="L42" s="24">
        <f t="shared" si="12"/>
        <v>175.83007965242578</v>
      </c>
      <c r="M42" s="24">
        <f t="shared" si="4"/>
        <v>30.203424827073221</v>
      </c>
      <c r="N42" s="24">
        <f t="shared" si="5"/>
        <v>74.856861935168979</v>
      </c>
    </row>
    <row r="43" spans="1:14" outlineLevel="1">
      <c r="A43" s="3" t="s">
        <v>74</v>
      </c>
      <c r="B43" s="18" t="s">
        <v>75</v>
      </c>
      <c r="C43" s="19">
        <v>2094681</v>
      </c>
      <c r="D43" s="19">
        <v>0</v>
      </c>
      <c r="E43" s="19">
        <v>2094681</v>
      </c>
      <c r="F43" s="19">
        <v>1695409.58</v>
      </c>
      <c r="G43" s="19">
        <v>1695409.58</v>
      </c>
      <c r="H43" s="21">
        <f>G43/G52*100</f>
        <v>0.55435711152428069</v>
      </c>
      <c r="I43" s="19">
        <f t="shared" si="0"/>
        <v>-399271.41999999993</v>
      </c>
      <c r="J43" s="19">
        <f t="shared" si="2"/>
        <v>-399271.41999999993</v>
      </c>
      <c r="K43" s="19">
        <f t="shared" si="3"/>
        <v>0</v>
      </c>
      <c r="L43" s="19">
        <f t="shared" si="12"/>
        <v>80.938795931218166</v>
      </c>
      <c r="M43" s="19">
        <f t="shared" si="4"/>
        <v>80.938795931218166</v>
      </c>
      <c r="N43" s="19">
        <f t="shared" si="5"/>
        <v>100</v>
      </c>
    </row>
    <row r="44" spans="1:14" outlineLevel="1">
      <c r="A44" s="3" t="s">
        <v>76</v>
      </c>
      <c r="B44" s="4" t="s">
        <v>77</v>
      </c>
      <c r="C44" s="5">
        <v>12980027</v>
      </c>
      <c r="D44" s="5">
        <v>11088076</v>
      </c>
      <c r="E44" s="5">
        <v>24068103</v>
      </c>
      <c r="F44" s="5">
        <v>14554346</v>
      </c>
      <c r="G44" s="5">
        <v>14531376.26</v>
      </c>
      <c r="H44" s="9">
        <f>G44/G52*100</f>
        <v>4.7514015875539082</v>
      </c>
      <c r="I44" s="5">
        <f t="shared" si="0"/>
        <v>1551349.2599999998</v>
      </c>
      <c r="J44" s="5">
        <f t="shared" si="2"/>
        <v>-9536726.7400000002</v>
      </c>
      <c r="K44" s="5">
        <f t="shared" si="3"/>
        <v>-22969.740000000224</v>
      </c>
      <c r="L44" s="5">
        <f t="shared" si="12"/>
        <v>111.95181843612498</v>
      </c>
      <c r="M44" s="5">
        <f t="shared" si="4"/>
        <v>60.376076419483496</v>
      </c>
      <c r="N44" s="5">
        <f t="shared" si="5"/>
        <v>99.842179511192057</v>
      </c>
    </row>
    <row r="45" spans="1:14" outlineLevel="1">
      <c r="A45" s="3" t="s">
        <v>78</v>
      </c>
      <c r="B45" s="4" t="s">
        <v>79</v>
      </c>
      <c r="C45" s="5">
        <v>12321591.199999999</v>
      </c>
      <c r="D45" s="5">
        <v>0</v>
      </c>
      <c r="E45" s="5">
        <v>12321591.199999999</v>
      </c>
      <c r="F45" s="5">
        <v>11917691.199999999</v>
      </c>
      <c r="G45" s="5">
        <v>1744788.14</v>
      </c>
      <c r="H45" s="9">
        <f>G45/G52*100</f>
        <v>0.57050268260972214</v>
      </c>
      <c r="I45" s="5">
        <f t="shared" si="0"/>
        <v>-10576803.059999999</v>
      </c>
      <c r="J45" s="5">
        <f t="shared" si="2"/>
        <v>-10576803.059999999</v>
      </c>
      <c r="K45" s="5">
        <f t="shared" si="3"/>
        <v>-10172903.059999999</v>
      </c>
      <c r="L45" s="5">
        <f t="shared" si="12"/>
        <v>14.16041249607437</v>
      </c>
      <c r="M45" s="5">
        <f t="shared" si="4"/>
        <v>14.16041249607437</v>
      </c>
      <c r="N45" s="5">
        <f t="shared" si="5"/>
        <v>14.640320098241846</v>
      </c>
    </row>
    <row r="46" spans="1:14" ht="22.5">
      <c r="A46" s="3" t="s">
        <v>80</v>
      </c>
      <c r="B46" s="14" t="s">
        <v>81</v>
      </c>
      <c r="C46" s="15">
        <v>118276.26</v>
      </c>
      <c r="D46" s="15">
        <v>0</v>
      </c>
      <c r="E46" s="15">
        <v>118276.26</v>
      </c>
      <c r="F46" s="15">
        <v>91911.27</v>
      </c>
      <c r="G46" s="15">
        <v>6507.44</v>
      </c>
      <c r="H46" s="16">
        <f>G46/G52*100</f>
        <v>2.1277723591827087E-3</v>
      </c>
      <c r="I46" s="15">
        <f t="shared" si="0"/>
        <v>-111768.81999999999</v>
      </c>
      <c r="J46" s="15">
        <f t="shared" si="2"/>
        <v>-111768.81999999999</v>
      </c>
      <c r="K46" s="15">
        <f t="shared" si="3"/>
        <v>-85403.83</v>
      </c>
      <c r="L46" s="15">
        <f t="shared" si="12"/>
        <v>5.5018986904049889</v>
      </c>
      <c r="M46" s="15">
        <f t="shared" si="4"/>
        <v>5.5018986904049889</v>
      </c>
      <c r="N46" s="15">
        <f t="shared" si="5"/>
        <v>7.0801328281069331</v>
      </c>
    </row>
    <row r="47" spans="1:14" s="10" customFormat="1" outlineLevel="1">
      <c r="A47" s="32" t="s">
        <v>82</v>
      </c>
      <c r="B47" s="23" t="s">
        <v>83</v>
      </c>
      <c r="C47" s="24">
        <v>27514575.460000001</v>
      </c>
      <c r="D47" s="24">
        <f>SUM(D43:D46)</f>
        <v>11088076</v>
      </c>
      <c r="E47" s="24">
        <f>SUM(E43:E46)</f>
        <v>38602651.460000001</v>
      </c>
      <c r="F47" s="24">
        <f t="shared" ref="F47:G47" si="14">SUM(F43:F46)</f>
        <v>28259358.050000001</v>
      </c>
      <c r="G47" s="24">
        <f t="shared" si="14"/>
        <v>17978081.420000002</v>
      </c>
      <c r="H47" s="26">
        <f>G47/G52*100</f>
        <v>5.8783891540470954</v>
      </c>
      <c r="I47" s="24">
        <f t="shared" si="0"/>
        <v>-9536494.0399999991</v>
      </c>
      <c r="J47" s="24">
        <f t="shared" si="2"/>
        <v>-20624570.039999999</v>
      </c>
      <c r="K47" s="27">
        <f t="shared" si="3"/>
        <v>-10281276.629999999</v>
      </c>
      <c r="L47" s="24">
        <f t="shared" si="12"/>
        <v>65.340210122944058</v>
      </c>
      <c r="M47" s="24">
        <f t="shared" si="4"/>
        <v>46.572141394559019</v>
      </c>
      <c r="N47" s="24">
        <f t="shared" si="5"/>
        <v>63.618152217721736</v>
      </c>
    </row>
    <row r="48" spans="1:14">
      <c r="A48" s="3" t="s">
        <v>84</v>
      </c>
      <c r="B48" s="18" t="s">
        <v>85</v>
      </c>
      <c r="C48" s="29">
        <v>446000</v>
      </c>
      <c r="D48" s="29">
        <v>340554.1</v>
      </c>
      <c r="E48" s="29">
        <v>786554.1</v>
      </c>
      <c r="F48" s="29">
        <v>533191.1</v>
      </c>
      <c r="G48" s="29">
        <v>533191.1</v>
      </c>
      <c r="H48" s="31">
        <f>G48/G52*100</f>
        <v>0.17434033732807733</v>
      </c>
      <c r="I48" s="29">
        <f t="shared" si="0"/>
        <v>87191.099999999977</v>
      </c>
      <c r="J48" s="29">
        <f t="shared" si="2"/>
        <v>-253363</v>
      </c>
      <c r="K48" s="29">
        <f t="shared" si="3"/>
        <v>0</v>
      </c>
      <c r="L48" s="29">
        <f t="shared" si="12"/>
        <v>119.54957399103139</v>
      </c>
      <c r="M48" s="29">
        <f t="shared" si="4"/>
        <v>67.788229697105379</v>
      </c>
      <c r="N48" s="29">
        <f t="shared" si="5"/>
        <v>100</v>
      </c>
    </row>
    <row r="49" spans="1:14" s="10" customFormat="1" outlineLevel="1">
      <c r="A49" s="6" t="s">
        <v>86</v>
      </c>
      <c r="B49" s="28" t="s">
        <v>87</v>
      </c>
      <c r="C49" s="24">
        <v>446000</v>
      </c>
      <c r="D49" s="24">
        <f>SUM(D48)</f>
        <v>340554.1</v>
      </c>
      <c r="E49" s="24">
        <f>SUM(E48)</f>
        <v>786554.1</v>
      </c>
      <c r="F49" s="24">
        <f t="shared" ref="F49:G49" si="15">SUM(F48)</f>
        <v>533191.1</v>
      </c>
      <c r="G49" s="24">
        <f t="shared" si="15"/>
        <v>533191.1</v>
      </c>
      <c r="H49" s="26">
        <f>G49/G52*100</f>
        <v>0.17434033732807733</v>
      </c>
      <c r="I49" s="24">
        <f t="shared" si="0"/>
        <v>87191.099999999977</v>
      </c>
      <c r="J49" s="24">
        <f t="shared" si="2"/>
        <v>-253363</v>
      </c>
      <c r="K49" s="33">
        <f t="shared" si="3"/>
        <v>0</v>
      </c>
      <c r="L49" s="24">
        <f t="shared" si="12"/>
        <v>119.54957399103139</v>
      </c>
      <c r="M49" s="24">
        <f t="shared" si="4"/>
        <v>67.788229697105379</v>
      </c>
      <c r="N49" s="24">
        <f t="shared" si="5"/>
        <v>100</v>
      </c>
    </row>
    <row r="50" spans="1:14" ht="15" customHeight="1">
      <c r="A50" s="3" t="s">
        <v>88</v>
      </c>
      <c r="B50" s="14" t="s">
        <v>89</v>
      </c>
      <c r="C50" s="29">
        <v>692000</v>
      </c>
      <c r="D50" s="29">
        <v>0</v>
      </c>
      <c r="E50" s="29">
        <v>692000</v>
      </c>
      <c r="F50" s="29">
        <v>294380</v>
      </c>
      <c r="G50" s="29">
        <v>294380</v>
      </c>
      <c r="H50" s="31">
        <f>G50/G52*100</f>
        <v>9.625499844734732E-2</v>
      </c>
      <c r="I50" s="29">
        <f t="shared" si="0"/>
        <v>-397620</v>
      </c>
      <c r="J50" s="29">
        <f t="shared" si="2"/>
        <v>-397620</v>
      </c>
      <c r="K50" s="29">
        <f t="shared" si="3"/>
        <v>0</v>
      </c>
      <c r="L50" s="29">
        <f t="shared" si="12"/>
        <v>42.540462427745659</v>
      </c>
      <c r="M50" s="29">
        <f t="shared" si="4"/>
        <v>42.540462427745659</v>
      </c>
      <c r="N50" s="29">
        <f t="shared" si="5"/>
        <v>100</v>
      </c>
    </row>
    <row r="51" spans="1:14" s="10" customFormat="1" ht="15.75" customHeight="1">
      <c r="A51" s="32" t="s">
        <v>90</v>
      </c>
      <c r="B51" s="23" t="s">
        <v>91</v>
      </c>
      <c r="C51" s="24">
        <v>692000</v>
      </c>
      <c r="D51" s="24">
        <f>SUM(D50)</f>
        <v>0</v>
      </c>
      <c r="E51" s="24">
        <v>692000</v>
      </c>
      <c r="F51" s="24">
        <f>SUM(F50)</f>
        <v>294380</v>
      </c>
      <c r="G51" s="24">
        <f>SUM(G50)</f>
        <v>294380</v>
      </c>
      <c r="H51" s="26">
        <f>G51/G52*100</f>
        <v>9.625499844734732E-2</v>
      </c>
      <c r="I51" s="24">
        <f t="shared" si="0"/>
        <v>-397620</v>
      </c>
      <c r="J51" s="24">
        <f t="shared" si="2"/>
        <v>-397620</v>
      </c>
      <c r="K51" s="33">
        <f t="shared" si="3"/>
        <v>0</v>
      </c>
      <c r="L51" s="24">
        <f t="shared" si="12"/>
        <v>42.540462427745659</v>
      </c>
      <c r="M51" s="24">
        <f t="shared" si="4"/>
        <v>42.540462427745659</v>
      </c>
      <c r="N51" s="24">
        <f t="shared" si="5"/>
        <v>100</v>
      </c>
    </row>
    <row r="52" spans="1:14" s="10" customFormat="1" ht="13.5" customHeight="1">
      <c r="A52" s="34" t="s">
        <v>92</v>
      </c>
      <c r="B52" s="35"/>
      <c r="C52" s="36">
        <f>C14+C16+C20+C26+C30+C36+C39+C42+C47+C49+C51</f>
        <v>554148252.79000008</v>
      </c>
      <c r="D52" s="36">
        <f>D14+D16+D20+D26+D30+D36+D39+D42+D47+D49+D51</f>
        <v>-55327051.329999991</v>
      </c>
      <c r="E52" s="36">
        <f>E14+E16+E20+E26+E30+E36+E39+E42+E47+E49+E51</f>
        <v>498821201.45999998</v>
      </c>
      <c r="F52" s="36">
        <f>F14+F16+F20+F26+F30+F36+F39+F42+F47+F49+F51</f>
        <v>319800909.6400001</v>
      </c>
      <c r="G52" s="36">
        <f>G14+G16+G20+G26+G30+G36+G39+G42+G47+G49+G51</f>
        <v>305833468.13000005</v>
      </c>
      <c r="H52" s="26">
        <f>G52/G52*100</f>
        <v>100</v>
      </c>
      <c r="I52" s="24">
        <f t="shared" si="0"/>
        <v>-248314784.66000003</v>
      </c>
      <c r="J52" s="24">
        <f t="shared" si="2"/>
        <v>-192987733.32999992</v>
      </c>
      <c r="K52" s="27">
        <f t="shared" si="3"/>
        <v>-13967441.51000005</v>
      </c>
      <c r="L52" s="24">
        <f t="shared" si="12"/>
        <v>55.189828099286395</v>
      </c>
      <c r="M52" s="24">
        <f t="shared" si="4"/>
        <v>61.311240828348105</v>
      </c>
      <c r="N52" s="24">
        <f t="shared" si="5"/>
        <v>95.632457229179494</v>
      </c>
    </row>
    <row r="53" spans="1:14" ht="12.75" customHeight="1">
      <c r="D53" s="11"/>
    </row>
  </sheetData>
  <mergeCells count="4">
    <mergeCell ref="A1:G1"/>
    <mergeCell ref="A2:N2"/>
    <mergeCell ref="A4:N4"/>
    <mergeCell ref="A3:N3"/>
  </mergeCells>
  <pageMargins left="0.35433070866141736" right="0.27559055118110237" top="0.98425196850393704" bottom="0.19685039370078741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rep:2.53.0.113</dc:description>
  <cp:lastModifiedBy>pma</cp:lastModifiedBy>
  <cp:lastPrinted>2021-10-19T10:28:41Z</cp:lastPrinted>
  <dcterms:created xsi:type="dcterms:W3CDTF">2021-07-21T07:50:05Z</dcterms:created>
  <dcterms:modified xsi:type="dcterms:W3CDTF">2021-10-19T10:48:04Z</dcterms:modified>
</cp:coreProperties>
</file>