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3250" windowHeight="11955"/>
  </bookViews>
  <sheets>
    <sheet name="2021 год" sheetId="1" r:id="rId1"/>
  </sheets>
  <definedNames>
    <definedName name="_xlnm.Print_Titles" localSheetId="0">'2021 год'!$8:$11</definedName>
  </definedNames>
  <calcPr calcId="124519"/>
</workbook>
</file>

<file path=xl/calcChain.xml><?xml version="1.0" encoding="utf-8"?>
<calcChain xmlns="http://schemas.openxmlformats.org/spreadsheetml/2006/main">
  <c r="L210" i="1"/>
  <c r="L209" s="1"/>
  <c r="M219"/>
  <c r="M140"/>
  <c r="M141"/>
  <c r="L140"/>
  <c r="L123"/>
  <c r="M125"/>
  <c r="M107"/>
  <c r="M108"/>
  <c r="L107"/>
  <c r="L105"/>
  <c r="M105" s="1"/>
  <c r="M106"/>
  <c r="L102"/>
  <c r="M104"/>
  <c r="M101"/>
  <c r="L99"/>
  <c r="M83"/>
  <c r="L82"/>
  <c r="M82" s="1"/>
  <c r="M60"/>
  <c r="M61"/>
  <c r="M62"/>
  <c r="L60"/>
  <c r="L61"/>
  <c r="L15"/>
  <c r="L14" s="1"/>
  <c r="M19"/>
  <c r="M16"/>
  <c r="M17"/>
  <c r="M18"/>
  <c r="M22"/>
  <c r="M23"/>
  <c r="M25"/>
  <c r="M27"/>
  <c r="M29"/>
  <c r="M32"/>
  <c r="M34"/>
  <c r="M35"/>
  <c r="M38"/>
  <c r="M39"/>
  <c r="M40"/>
  <c r="M41"/>
  <c r="M44"/>
  <c r="M46"/>
  <c r="M49"/>
  <c r="M53"/>
  <c r="M55"/>
  <c r="M57"/>
  <c r="M59"/>
  <c r="M65"/>
  <c r="M68"/>
  <c r="M71"/>
  <c r="M72"/>
  <c r="M73"/>
  <c r="M74"/>
  <c r="M78"/>
  <c r="M81"/>
  <c r="M85"/>
  <c r="M87"/>
  <c r="M89"/>
  <c r="M90"/>
  <c r="M92"/>
  <c r="M96"/>
  <c r="M97"/>
  <c r="M98"/>
  <c r="M100"/>
  <c r="M103"/>
  <c r="M109"/>
  <c r="M110"/>
  <c r="M112"/>
  <c r="M114"/>
  <c r="M116"/>
  <c r="M119"/>
  <c r="M120"/>
  <c r="M121"/>
  <c r="M124"/>
  <c r="M126"/>
  <c r="M127"/>
  <c r="M130"/>
  <c r="M132"/>
  <c r="M137"/>
  <c r="M139"/>
  <c r="M145"/>
  <c r="M146"/>
  <c r="M148"/>
  <c r="M150"/>
  <c r="M152"/>
  <c r="M155"/>
  <c r="M158"/>
  <c r="M161"/>
  <c r="M162"/>
  <c r="M163"/>
  <c r="M164"/>
  <c r="M165"/>
  <c r="M166"/>
  <c r="M167"/>
  <c r="M168"/>
  <c r="M169"/>
  <c r="M170"/>
  <c r="M171"/>
  <c r="M172"/>
  <c r="M176"/>
  <c r="M177"/>
  <c r="M178"/>
  <c r="M179"/>
  <c r="M180"/>
  <c r="M181"/>
  <c r="M182"/>
  <c r="M183"/>
  <c r="M184"/>
  <c r="M185"/>
  <c r="M186"/>
  <c r="M187"/>
  <c r="M188"/>
  <c r="M189"/>
  <c r="M191"/>
  <c r="M193"/>
  <c r="M195"/>
  <c r="M197"/>
  <c r="M199"/>
  <c r="M201"/>
  <c r="M204"/>
  <c r="M205"/>
  <c r="M208"/>
  <c r="M211"/>
  <c r="M212"/>
  <c r="M213"/>
  <c r="M214"/>
  <c r="M215"/>
  <c r="M216"/>
  <c r="M217"/>
  <c r="M218"/>
  <c r="M222"/>
  <c r="M223"/>
  <c r="L221"/>
  <c r="L220" s="1"/>
  <c r="L207"/>
  <c r="L203"/>
  <c r="L202" s="1"/>
  <c r="L200"/>
  <c r="L198"/>
  <c r="L196"/>
  <c r="L194"/>
  <c r="L192"/>
  <c r="L190"/>
  <c r="L175"/>
  <c r="L174" s="1"/>
  <c r="L160"/>
  <c r="L159" s="1"/>
  <c r="L157"/>
  <c r="L156"/>
  <c r="L154"/>
  <c r="L153" s="1"/>
  <c r="L151"/>
  <c r="L149"/>
  <c r="L147"/>
  <c r="L144"/>
  <c r="L138"/>
  <c r="L136"/>
  <c r="L135" s="1"/>
  <c r="L131"/>
  <c r="M131" s="1"/>
  <c r="L129"/>
  <c r="M129" s="1"/>
  <c r="L126"/>
  <c r="L122"/>
  <c r="L120"/>
  <c r="L118"/>
  <c r="L117" s="1"/>
  <c r="M117" s="1"/>
  <c r="L115"/>
  <c r="M115" s="1"/>
  <c r="L113"/>
  <c r="M113" s="1"/>
  <c r="L111"/>
  <c r="M111" s="1"/>
  <c r="L109"/>
  <c r="L97"/>
  <c r="L95"/>
  <c r="M95" s="1"/>
  <c r="L91"/>
  <c r="L88" s="1"/>
  <c r="M88" s="1"/>
  <c r="L89"/>
  <c r="L86"/>
  <c r="L85" s="1"/>
  <c r="L80"/>
  <c r="L77"/>
  <c r="L76" s="1"/>
  <c r="L72"/>
  <c r="L70" s="1"/>
  <c r="L69" s="1"/>
  <c r="M69" s="1"/>
  <c r="L67"/>
  <c r="L66" s="1"/>
  <c r="L64"/>
  <c r="L63" s="1"/>
  <c r="M63" s="1"/>
  <c r="L58"/>
  <c r="L56"/>
  <c r="L54"/>
  <c r="L51" s="1"/>
  <c r="L52"/>
  <c r="M52" s="1"/>
  <c r="L48"/>
  <c r="L47" s="1"/>
  <c r="M47" s="1"/>
  <c r="L45"/>
  <c r="M45" s="1"/>
  <c r="L43"/>
  <c r="L39"/>
  <c r="L37"/>
  <c r="M37" s="1"/>
  <c r="L31"/>
  <c r="L30" s="1"/>
  <c r="L28"/>
  <c r="L26"/>
  <c r="M26" s="1"/>
  <c r="L24"/>
  <c r="L21" s="1"/>
  <c r="L20" s="1"/>
  <c r="L22"/>
  <c r="K221"/>
  <c r="K220" s="1"/>
  <c r="K210"/>
  <c r="K209" s="1"/>
  <c r="K207"/>
  <c r="K203"/>
  <c r="K202" s="1"/>
  <c r="K200"/>
  <c r="K198"/>
  <c r="K196"/>
  <c r="K194"/>
  <c r="K192"/>
  <c r="K190"/>
  <c r="K175"/>
  <c r="K174" s="1"/>
  <c r="K160"/>
  <c r="K159" s="1"/>
  <c r="K157"/>
  <c r="K156" s="1"/>
  <c r="K154"/>
  <c r="K153" s="1"/>
  <c r="K151"/>
  <c r="K149"/>
  <c r="K147"/>
  <c r="K144"/>
  <c r="K143" s="1"/>
  <c r="K138"/>
  <c r="K136"/>
  <c r="K131"/>
  <c r="K128" s="1"/>
  <c r="K129"/>
  <c r="K126"/>
  <c r="K123"/>
  <c r="K122" s="1"/>
  <c r="K120"/>
  <c r="K117" s="1"/>
  <c r="K118"/>
  <c r="K115"/>
  <c r="K113"/>
  <c r="K111"/>
  <c r="K109"/>
  <c r="K102"/>
  <c r="K99"/>
  <c r="K97"/>
  <c r="K95"/>
  <c r="K91"/>
  <c r="K89"/>
  <c r="K86"/>
  <c r="K85" s="1"/>
  <c r="K80"/>
  <c r="K79" s="1"/>
  <c r="K77"/>
  <c r="K76" s="1"/>
  <c r="K72"/>
  <c r="K70" s="1"/>
  <c r="K69" s="1"/>
  <c r="K67"/>
  <c r="K66" s="1"/>
  <c r="K64"/>
  <c r="K63" s="1"/>
  <c r="K58"/>
  <c r="K56"/>
  <c r="K54"/>
  <c r="K52"/>
  <c r="K48"/>
  <c r="K47" s="1"/>
  <c r="K45"/>
  <c r="K43"/>
  <c r="K39"/>
  <c r="K37"/>
  <c r="K31"/>
  <c r="K30" s="1"/>
  <c r="K28"/>
  <c r="K26"/>
  <c r="K24"/>
  <c r="K22"/>
  <c r="K15"/>
  <c r="K14" s="1"/>
  <c r="J160"/>
  <c r="L173" l="1"/>
  <c r="L79"/>
  <c r="L42"/>
  <c r="L143"/>
  <c r="L128"/>
  <c r="M128" s="1"/>
  <c r="M118"/>
  <c r="L94"/>
  <c r="L84"/>
  <c r="M84" s="1"/>
  <c r="M91"/>
  <c r="M86"/>
  <c r="L75"/>
  <c r="M70"/>
  <c r="M64"/>
  <c r="L50"/>
  <c r="M48"/>
  <c r="M31"/>
  <c r="M24"/>
  <c r="L206"/>
  <c r="K135"/>
  <c r="K88"/>
  <c r="K84" s="1"/>
  <c r="K94"/>
  <c r="K93" s="1"/>
  <c r="K75"/>
  <c r="K21"/>
  <c r="K20" s="1"/>
  <c r="K42"/>
  <c r="K36" s="1"/>
  <c r="K51"/>
  <c r="K50" s="1"/>
  <c r="K142"/>
  <c r="K173"/>
  <c r="K206"/>
  <c r="L36" l="1"/>
  <c r="L142"/>
  <c r="L93"/>
  <c r="K13"/>
  <c r="K134"/>
  <c r="L134" l="1"/>
  <c r="L13"/>
  <c r="K133"/>
  <c r="L133" l="1"/>
  <c r="K12"/>
  <c r="L12" l="1"/>
  <c r="J221"/>
  <c r="J220" s="1"/>
  <c r="J210"/>
  <c r="J209" s="1"/>
  <c r="J207"/>
  <c r="J203"/>
  <c r="J202" s="1"/>
  <c r="J200"/>
  <c r="J198"/>
  <c r="J196"/>
  <c r="J194"/>
  <c r="J192"/>
  <c r="J190"/>
  <c r="J175"/>
  <c r="J174" s="1"/>
  <c r="J159"/>
  <c r="J157"/>
  <c r="J156" s="1"/>
  <c r="J154"/>
  <c r="J153" s="1"/>
  <c r="J151"/>
  <c r="J149"/>
  <c r="J147"/>
  <c r="J144"/>
  <c r="J143" s="1"/>
  <c r="J138"/>
  <c r="J136"/>
  <c r="J131"/>
  <c r="J129"/>
  <c r="J126"/>
  <c r="J123"/>
  <c r="J122" s="1"/>
  <c r="J120"/>
  <c r="J118"/>
  <c r="J115"/>
  <c r="J113"/>
  <c r="J111"/>
  <c r="J109"/>
  <c r="J102"/>
  <c r="J99"/>
  <c r="J97"/>
  <c r="J95"/>
  <c r="J91"/>
  <c r="J89"/>
  <c r="J86"/>
  <c r="J85" s="1"/>
  <c r="J80"/>
  <c r="J79" s="1"/>
  <c r="J77"/>
  <c r="J76" s="1"/>
  <c r="J72"/>
  <c r="J70" s="1"/>
  <c r="J69" s="1"/>
  <c r="J67"/>
  <c r="J66" s="1"/>
  <c r="J64"/>
  <c r="J63" s="1"/>
  <c r="J58"/>
  <c r="J56"/>
  <c r="J54"/>
  <c r="J52"/>
  <c r="J48"/>
  <c r="J47" s="1"/>
  <c r="J45"/>
  <c r="J43"/>
  <c r="J39"/>
  <c r="J37"/>
  <c r="J31"/>
  <c r="J30" s="1"/>
  <c r="J28"/>
  <c r="J26"/>
  <c r="J24"/>
  <c r="J22"/>
  <c r="J15"/>
  <c r="J14" s="1"/>
  <c r="I210"/>
  <c r="I221"/>
  <c r="I220" s="1"/>
  <c r="I207"/>
  <c r="I203"/>
  <c r="I202" s="1"/>
  <c r="I200"/>
  <c r="I198"/>
  <c r="I196"/>
  <c r="I194"/>
  <c r="I192"/>
  <c r="I190"/>
  <c r="I175"/>
  <c r="I174" s="1"/>
  <c r="I160"/>
  <c r="I159" s="1"/>
  <c r="I157"/>
  <c r="I156" s="1"/>
  <c r="I154"/>
  <c r="I153" s="1"/>
  <c r="I151"/>
  <c r="I149"/>
  <c r="I147"/>
  <c r="I144"/>
  <c r="I143" s="1"/>
  <c r="I138"/>
  <c r="I136"/>
  <c r="I131"/>
  <c r="I129"/>
  <c r="I126"/>
  <c r="I123"/>
  <c r="I122" s="1"/>
  <c r="I120"/>
  <c r="I118"/>
  <c r="I115"/>
  <c r="I113"/>
  <c r="I111"/>
  <c r="I109"/>
  <c r="I102"/>
  <c r="I99"/>
  <c r="I97"/>
  <c r="I95"/>
  <c r="I91"/>
  <c r="I89"/>
  <c r="I86"/>
  <c r="I85" s="1"/>
  <c r="I80"/>
  <c r="I79" s="1"/>
  <c r="I77"/>
  <c r="I76" s="1"/>
  <c r="I72"/>
  <c r="I70" s="1"/>
  <c r="I69" s="1"/>
  <c r="I67"/>
  <c r="I66" s="1"/>
  <c r="I64"/>
  <c r="I63" s="1"/>
  <c r="I58"/>
  <c r="I56"/>
  <c r="I54"/>
  <c r="I52"/>
  <c r="I48"/>
  <c r="I47" s="1"/>
  <c r="I45"/>
  <c r="I43"/>
  <c r="I39"/>
  <c r="I37"/>
  <c r="I31"/>
  <c r="I30" s="1"/>
  <c r="I28"/>
  <c r="I26"/>
  <c r="I24"/>
  <c r="I22"/>
  <c r="I15"/>
  <c r="I14" s="1"/>
  <c r="J42" l="1"/>
  <c r="J36" s="1"/>
  <c r="I42"/>
  <c r="I36" s="1"/>
  <c r="I117"/>
  <c r="J128"/>
  <c r="J173"/>
  <c r="J142"/>
  <c r="I51"/>
  <c r="I50" s="1"/>
  <c r="J21"/>
  <c r="J20" s="1"/>
  <c r="J94"/>
  <c r="J117"/>
  <c r="J51"/>
  <c r="J50" s="1"/>
  <c r="J75"/>
  <c r="J88"/>
  <c r="J84" s="1"/>
  <c r="J135"/>
  <c r="J206"/>
  <c r="I88"/>
  <c r="I84" s="1"/>
  <c r="I135"/>
  <c r="I21"/>
  <c r="I20" s="1"/>
  <c r="I94"/>
  <c r="I75"/>
  <c r="I128"/>
  <c r="I209"/>
  <c r="I142"/>
  <c r="I173"/>
  <c r="J134" l="1"/>
  <c r="J133" s="1"/>
  <c r="I93"/>
  <c r="J93"/>
  <c r="J13" s="1"/>
  <c r="I13"/>
  <c r="I206"/>
  <c r="I134" s="1"/>
  <c r="J12" l="1"/>
  <c r="I133"/>
  <c r="H221"/>
  <c r="H144"/>
  <c r="M144" s="1"/>
  <c r="H210"/>
  <c r="H209" s="1"/>
  <c r="H207"/>
  <c r="H203"/>
  <c r="H202" s="1"/>
  <c r="H200"/>
  <c r="H198"/>
  <c r="H196"/>
  <c r="H194"/>
  <c r="H192"/>
  <c r="H190"/>
  <c r="H175"/>
  <c r="H174" s="1"/>
  <c r="H160"/>
  <c r="H159" s="1"/>
  <c r="H157"/>
  <c r="H156" s="1"/>
  <c r="H154"/>
  <c r="H153" s="1"/>
  <c r="H151"/>
  <c r="H149"/>
  <c r="H147"/>
  <c r="H138"/>
  <c r="H136"/>
  <c r="H131"/>
  <c r="H129"/>
  <c r="H126"/>
  <c r="H123"/>
  <c r="H122" s="1"/>
  <c r="H120"/>
  <c r="H118"/>
  <c r="H115"/>
  <c r="H113"/>
  <c r="H111"/>
  <c r="H109"/>
  <c r="H102"/>
  <c r="H99"/>
  <c r="H97"/>
  <c r="H95"/>
  <c r="H91"/>
  <c r="H89"/>
  <c r="H86"/>
  <c r="H85" s="1"/>
  <c r="H80"/>
  <c r="H79" s="1"/>
  <c r="H77"/>
  <c r="H76" s="1"/>
  <c r="H72"/>
  <c r="H70" s="1"/>
  <c r="H69" s="1"/>
  <c r="H67"/>
  <c r="H66" s="1"/>
  <c r="H64"/>
  <c r="H63" s="1"/>
  <c r="H58"/>
  <c r="H56"/>
  <c r="H54"/>
  <c r="H52"/>
  <c r="H48"/>
  <c r="H47" s="1"/>
  <c r="H45"/>
  <c r="H43"/>
  <c r="H39"/>
  <c r="H37"/>
  <c r="H31"/>
  <c r="H30" s="1"/>
  <c r="H28"/>
  <c r="H26"/>
  <c r="H24"/>
  <c r="H22"/>
  <c r="H15"/>
  <c r="H14" s="1"/>
  <c r="G210"/>
  <c r="G209" s="1"/>
  <c r="G160"/>
  <c r="G221"/>
  <c r="G220" s="1"/>
  <c r="G207"/>
  <c r="G203"/>
  <c r="G202" s="1"/>
  <c r="G200"/>
  <c r="G198"/>
  <c r="G196"/>
  <c r="G194"/>
  <c r="G192"/>
  <c r="G190"/>
  <c r="G175"/>
  <c r="G174" s="1"/>
  <c r="G157"/>
  <c r="G156" s="1"/>
  <c r="G154"/>
  <c r="G153" s="1"/>
  <c r="G151"/>
  <c r="G149"/>
  <c r="G147"/>
  <c r="G144"/>
  <c r="G143" s="1"/>
  <c r="G138"/>
  <c r="G136"/>
  <c r="G131"/>
  <c r="G129"/>
  <c r="G126"/>
  <c r="G123"/>
  <c r="G122" s="1"/>
  <c r="G120"/>
  <c r="G118"/>
  <c r="G115"/>
  <c r="G113"/>
  <c r="G111"/>
  <c r="G109"/>
  <c r="G102"/>
  <c r="G99"/>
  <c r="G97"/>
  <c r="G95"/>
  <c r="G91"/>
  <c r="G89"/>
  <c r="G86"/>
  <c r="G85" s="1"/>
  <c r="G80"/>
  <c r="G79" s="1"/>
  <c r="G77"/>
  <c r="G76" s="1"/>
  <c r="G72"/>
  <c r="G70" s="1"/>
  <c r="G69" s="1"/>
  <c r="G67"/>
  <c r="G66" s="1"/>
  <c r="G64"/>
  <c r="G63" s="1"/>
  <c r="G58"/>
  <c r="G56"/>
  <c r="G54"/>
  <c r="G52"/>
  <c r="G48"/>
  <c r="G47" s="1"/>
  <c r="G45"/>
  <c r="G43"/>
  <c r="G39"/>
  <c r="G37"/>
  <c r="G31"/>
  <c r="G30" s="1"/>
  <c r="G28"/>
  <c r="G26"/>
  <c r="G24"/>
  <c r="G22"/>
  <c r="G15"/>
  <c r="G14" s="1"/>
  <c r="F221"/>
  <c r="M221" s="1"/>
  <c r="F220" l="1"/>
  <c r="M220" s="1"/>
  <c r="H220"/>
  <c r="G159"/>
  <c r="H88"/>
  <c r="H84" s="1"/>
  <c r="I12"/>
  <c r="H117"/>
  <c r="H128"/>
  <c r="H173"/>
  <c r="G128"/>
  <c r="H51"/>
  <c r="H50" s="1"/>
  <c r="H75"/>
  <c r="H42"/>
  <c r="H36" s="1"/>
  <c r="H21"/>
  <c r="H20" s="1"/>
  <c r="H94"/>
  <c r="H135"/>
  <c r="H143"/>
  <c r="M143" s="1"/>
  <c r="H206"/>
  <c r="G117"/>
  <c r="G88"/>
  <c r="G84" s="1"/>
  <c r="G135"/>
  <c r="G173"/>
  <c r="G42"/>
  <c r="G36" s="1"/>
  <c r="G75"/>
  <c r="G51"/>
  <c r="G50" s="1"/>
  <c r="G21"/>
  <c r="G20" s="1"/>
  <c r="G94"/>
  <c r="G206"/>
  <c r="F198"/>
  <c r="M198" s="1"/>
  <c r="F196"/>
  <c r="M196" s="1"/>
  <c r="F160"/>
  <c r="H93" l="1"/>
  <c r="H13" s="1"/>
  <c r="G142"/>
  <c r="G93"/>
  <c r="G13" s="1"/>
  <c r="H142"/>
  <c r="G134"/>
  <c r="F149"/>
  <c r="M149" s="1"/>
  <c r="F147"/>
  <c r="M147" s="1"/>
  <c r="H134" l="1"/>
  <c r="G133"/>
  <c r="H133" l="1"/>
  <c r="H12" s="1"/>
  <c r="G12"/>
  <c r="F210" l="1"/>
  <c r="F209" s="1"/>
  <c r="F207"/>
  <c r="F203"/>
  <c r="F202" s="1"/>
  <c r="F200"/>
  <c r="F194"/>
  <c r="F192"/>
  <c r="F190"/>
  <c r="F175"/>
  <c r="F174" s="1"/>
  <c r="F157"/>
  <c r="F154"/>
  <c r="F153" s="1"/>
  <c r="F151"/>
  <c r="F144"/>
  <c r="F143" s="1"/>
  <c r="F138"/>
  <c r="F136"/>
  <c r="F131"/>
  <c r="F129"/>
  <c r="F126"/>
  <c r="F123"/>
  <c r="F122" s="1"/>
  <c r="F120"/>
  <c r="F118"/>
  <c r="F115"/>
  <c r="F113"/>
  <c r="F111"/>
  <c r="F109"/>
  <c r="F102"/>
  <c r="F99"/>
  <c r="F97"/>
  <c r="F95"/>
  <c r="F91"/>
  <c r="F89"/>
  <c r="F86"/>
  <c r="F85" s="1"/>
  <c r="F80"/>
  <c r="F79" s="1"/>
  <c r="F77"/>
  <c r="F76" s="1"/>
  <c r="F72"/>
  <c r="F70" s="1"/>
  <c r="F69" s="1"/>
  <c r="F67"/>
  <c r="F66" s="1"/>
  <c r="F64"/>
  <c r="F63" s="1"/>
  <c r="F58"/>
  <c r="F56"/>
  <c r="F54"/>
  <c r="F52"/>
  <c r="F48"/>
  <c r="F47" s="1"/>
  <c r="F45"/>
  <c r="F43"/>
  <c r="F39"/>
  <c r="F37"/>
  <c r="F31"/>
  <c r="F30" s="1"/>
  <c r="F28"/>
  <c r="F26"/>
  <c r="F24"/>
  <c r="F22"/>
  <c r="F15"/>
  <c r="F14" s="1"/>
  <c r="E210"/>
  <c r="E209" s="1"/>
  <c r="E207"/>
  <c r="E203"/>
  <c r="E202" s="1"/>
  <c r="E200"/>
  <c r="E194"/>
  <c r="E192"/>
  <c r="E190"/>
  <c r="E175"/>
  <c r="E174" s="1"/>
  <c r="E160"/>
  <c r="E159" s="1"/>
  <c r="E157"/>
  <c r="E156" s="1"/>
  <c r="E154"/>
  <c r="E153" s="1"/>
  <c r="E151"/>
  <c r="E144"/>
  <c r="E143" s="1"/>
  <c r="E138"/>
  <c r="E136"/>
  <c r="E131"/>
  <c r="E129"/>
  <c r="E126"/>
  <c r="E123"/>
  <c r="E122" s="1"/>
  <c r="E120"/>
  <c r="E118"/>
  <c r="E115"/>
  <c r="E113"/>
  <c r="E111"/>
  <c r="E109"/>
  <c r="E102"/>
  <c r="E99"/>
  <c r="E97"/>
  <c r="E95"/>
  <c r="E91"/>
  <c r="E89"/>
  <c r="E86"/>
  <c r="E85" s="1"/>
  <c r="E80"/>
  <c r="E79" s="1"/>
  <c r="E77"/>
  <c r="E76" s="1"/>
  <c r="E72"/>
  <c r="E70" s="1"/>
  <c r="E69" s="1"/>
  <c r="E67"/>
  <c r="E66" s="1"/>
  <c r="E64"/>
  <c r="E63" s="1"/>
  <c r="E58"/>
  <c r="E56"/>
  <c r="E54"/>
  <c r="E52"/>
  <c r="E48"/>
  <c r="E47" s="1"/>
  <c r="E45"/>
  <c r="E43"/>
  <c r="E39"/>
  <c r="E37"/>
  <c r="E31"/>
  <c r="E30" s="1"/>
  <c r="E28"/>
  <c r="E26"/>
  <c r="E24"/>
  <c r="E22"/>
  <c r="E15"/>
  <c r="E14" s="1"/>
  <c r="D210"/>
  <c r="F117" l="1"/>
  <c r="E135"/>
  <c r="F173"/>
  <c r="E42"/>
  <c r="E36" s="1"/>
  <c r="E75"/>
  <c r="E128"/>
  <c r="F135"/>
  <c r="E88"/>
  <c r="E84" s="1"/>
  <c r="F42"/>
  <c r="F36" s="1"/>
  <c r="F88"/>
  <c r="F84" s="1"/>
  <c r="E117"/>
  <c r="F128"/>
  <c r="F21"/>
  <c r="F20" s="1"/>
  <c r="F51"/>
  <c r="F50" s="1"/>
  <c r="E21"/>
  <c r="E20" s="1"/>
  <c r="E51"/>
  <c r="E50" s="1"/>
  <c r="E94"/>
  <c r="F94"/>
  <c r="F156"/>
  <c r="F159"/>
  <c r="F75"/>
  <c r="F206"/>
  <c r="E142"/>
  <c r="E206"/>
  <c r="E173"/>
  <c r="D203"/>
  <c r="D202" s="1"/>
  <c r="D160"/>
  <c r="D159" s="1"/>
  <c r="D209"/>
  <c r="D207"/>
  <c r="D200"/>
  <c r="D194"/>
  <c r="D192"/>
  <c r="D190"/>
  <c r="D175"/>
  <c r="D174" s="1"/>
  <c r="D157"/>
  <c r="D156" s="1"/>
  <c r="D154"/>
  <c r="D153" s="1"/>
  <c r="D151"/>
  <c r="D144"/>
  <c r="D143" s="1"/>
  <c r="D138"/>
  <c r="D136"/>
  <c r="D131"/>
  <c r="D129"/>
  <c r="D126"/>
  <c r="D123"/>
  <c r="D122" s="1"/>
  <c r="D120"/>
  <c r="D118"/>
  <c r="D115"/>
  <c r="D113"/>
  <c r="D111"/>
  <c r="D109"/>
  <c r="D102"/>
  <c r="D99"/>
  <c r="D97"/>
  <c r="D95"/>
  <c r="D91"/>
  <c r="D89"/>
  <c r="D86"/>
  <c r="D85" s="1"/>
  <c r="D80"/>
  <c r="D79" s="1"/>
  <c r="D77"/>
  <c r="D76" s="1"/>
  <c r="D72"/>
  <c r="D70" s="1"/>
  <c r="D69" s="1"/>
  <c r="D67"/>
  <c r="D66" s="1"/>
  <c r="D64"/>
  <c r="D63" s="1"/>
  <c r="D58"/>
  <c r="D56"/>
  <c r="D54"/>
  <c r="D52"/>
  <c r="D48"/>
  <c r="D47" s="1"/>
  <c r="D45"/>
  <c r="D43"/>
  <c r="D39"/>
  <c r="D37"/>
  <c r="D31"/>
  <c r="D28"/>
  <c r="D26"/>
  <c r="D24"/>
  <c r="D22"/>
  <c r="D15"/>
  <c r="D14" s="1"/>
  <c r="C131"/>
  <c r="F93" l="1"/>
  <c r="F13" s="1"/>
  <c r="E93"/>
  <c r="E13" s="1"/>
  <c r="E134"/>
  <c r="E133" s="1"/>
  <c r="F142"/>
  <c r="D206"/>
  <c r="D94"/>
  <c r="D128"/>
  <c r="D75"/>
  <c r="D42"/>
  <c r="D36" s="1"/>
  <c r="D173"/>
  <c r="D142"/>
  <c r="D135"/>
  <c r="D117"/>
  <c r="D88"/>
  <c r="D84" s="1"/>
  <c r="D51"/>
  <c r="D50" s="1"/>
  <c r="D30"/>
  <c r="D21"/>
  <c r="D20" s="1"/>
  <c r="E12" l="1"/>
  <c r="F134"/>
  <c r="F133" s="1"/>
  <c r="D93"/>
  <c r="D13" s="1"/>
  <c r="D134"/>
  <c r="D133" s="1"/>
  <c r="C129"/>
  <c r="C175"/>
  <c r="M175" s="1"/>
  <c r="C203"/>
  <c r="M203" s="1"/>
  <c r="C210"/>
  <c r="M210" s="1"/>
  <c r="C207"/>
  <c r="M207" s="1"/>
  <c r="C154"/>
  <c r="M154" s="1"/>
  <c r="C157"/>
  <c r="M157" s="1"/>
  <c r="C128" l="1"/>
  <c r="D12"/>
  <c r="F12" l="1"/>
  <c r="C138" l="1"/>
  <c r="M138" s="1"/>
  <c r="C109"/>
  <c r="C95"/>
  <c r="C113"/>
  <c r="C115"/>
  <c r="C118"/>
  <c r="C120"/>
  <c r="C123"/>
  <c r="M123" s="1"/>
  <c r="C126"/>
  <c r="C111"/>
  <c r="C102"/>
  <c r="M102" s="1"/>
  <c r="C99"/>
  <c r="M99" s="1"/>
  <c r="C97"/>
  <c r="C86"/>
  <c r="C122" l="1"/>
  <c r="M122" s="1"/>
  <c r="C117"/>
  <c r="C94"/>
  <c r="M94" s="1"/>
  <c r="C22"/>
  <c r="C93" l="1"/>
  <c r="M93" s="1"/>
  <c r="C15"/>
  <c r="M15" s="1"/>
  <c r="C67" l="1"/>
  <c r="M67" s="1"/>
  <c r="C66" l="1"/>
  <c r="M66" s="1"/>
  <c r="C151"/>
  <c r="M151" s="1"/>
  <c r="C156"/>
  <c r="M156" s="1"/>
  <c r="C160"/>
  <c r="M160" s="1"/>
  <c r="C72"/>
  <c r="C24"/>
  <c r="C26"/>
  <c r="C28"/>
  <c r="M28" s="1"/>
  <c r="C31"/>
  <c r="C33"/>
  <c r="M33" s="1"/>
  <c r="C37"/>
  <c r="C39"/>
  <c r="C43"/>
  <c r="M43" s="1"/>
  <c r="C45"/>
  <c r="C48"/>
  <c r="C52"/>
  <c r="C54"/>
  <c r="M54" s="1"/>
  <c r="C56"/>
  <c r="M56" s="1"/>
  <c r="C58"/>
  <c r="M58" s="1"/>
  <c r="C64"/>
  <c r="C77"/>
  <c r="M77" s="1"/>
  <c r="C80"/>
  <c r="M80" s="1"/>
  <c r="C85"/>
  <c r="C89"/>
  <c r="C91"/>
  <c r="C136"/>
  <c r="M136" s="1"/>
  <c r="C144"/>
  <c r="C190"/>
  <c r="M190" s="1"/>
  <c r="C192"/>
  <c r="M192" s="1"/>
  <c r="C194"/>
  <c r="M194" s="1"/>
  <c r="C200"/>
  <c r="M200" s="1"/>
  <c r="C135" l="1"/>
  <c r="M135" s="1"/>
  <c r="C159"/>
  <c r="M159" s="1"/>
  <c r="C14"/>
  <c r="M14" s="1"/>
  <c r="C143"/>
  <c r="C88"/>
  <c r="C202"/>
  <c r="M202" s="1"/>
  <c r="C174"/>
  <c r="M174" s="1"/>
  <c r="C76"/>
  <c r="M76" s="1"/>
  <c r="C42"/>
  <c r="M42" s="1"/>
  <c r="C79"/>
  <c r="M79" s="1"/>
  <c r="C47"/>
  <c r="C70"/>
  <c r="C153"/>
  <c r="M153" s="1"/>
  <c r="C63"/>
  <c r="C209"/>
  <c r="M209" s="1"/>
  <c r="C30"/>
  <c r="M30" s="1"/>
  <c r="C51"/>
  <c r="M51" s="1"/>
  <c r="C21"/>
  <c r="M21" s="1"/>
  <c r="C206" l="1"/>
  <c r="M206" s="1"/>
  <c r="C50"/>
  <c r="M50" s="1"/>
  <c r="C142"/>
  <c r="M142" s="1"/>
  <c r="C173"/>
  <c r="M173" s="1"/>
  <c r="C84"/>
  <c r="C20"/>
  <c r="M20" s="1"/>
  <c r="C69"/>
  <c r="C75"/>
  <c r="M75" s="1"/>
  <c r="C36"/>
  <c r="M36" s="1"/>
  <c r="C13" l="1"/>
  <c r="M13" s="1"/>
  <c r="C134"/>
  <c r="M134" s="1"/>
  <c r="C133" l="1"/>
  <c r="M133" s="1"/>
  <c r="C12" l="1"/>
  <c r="M12" s="1"/>
</calcChain>
</file>

<file path=xl/sharedStrings.xml><?xml version="1.0" encoding="utf-8"?>
<sst xmlns="http://schemas.openxmlformats.org/spreadsheetml/2006/main" count="413" uniqueCount="407">
  <si>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</si>
  <si>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</si>
  <si>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</si>
  <si>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</si>
  <si>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</si>
  <si>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</si>
  <si>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</si>
  <si>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</si>
  <si>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</si>
  <si>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</si>
  <si>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</si>
  <si>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</si>
  <si>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</si>
  <si>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</si>
  <si>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</si>
  <si>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</si>
  <si>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</si>
  <si>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</si>
  <si>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</si>
  <si>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</si>
  <si>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</si>
  <si>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</si>
  <si>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</si>
  <si>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</si>
  <si>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</si>
  <si>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</si>
  <si>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</si>
  <si>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</si>
  <si>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</si>
  <si>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</si>
  <si>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</si>
  <si>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</si>
  <si>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</si>
  <si>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</si>
  <si>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</si>
  <si>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</si>
  <si>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</si>
  <si>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</si>
  <si>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</si>
  <si>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</si>
  <si>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</si>
  <si>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</si>
  <si>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</si>
  <si>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</si>
  <si>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</si>
  <si>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</si>
  <si>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</si>
  <si>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</si>
  <si>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</si>
  <si>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</si>
  <si>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</si>
  <si>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</si>
  <si>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</si>
  <si>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</si>
  <si>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</si>
  <si>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</si>
  <si>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</si>
  <si>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</si>
  <si>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</si>
  <si>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</si>
  <si>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</si>
  <si>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</si>
  <si>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</si>
  <si>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</si>
  <si>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</si>
  <si>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</si>
  <si>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</si>
  <si>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</si>
  <si>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</si>
  <si>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</si>
  <si>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</si>
  <si>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</si>
  <si>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</si>
  <si>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</si>
  <si>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</si>
  <si>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</si>
  <si>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</si>
  <si>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</si>
  <si>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</si>
  <si>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</si>
  <si>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</si>
  <si>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</si>
  <si>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</si>
  <si>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</si>
  <si>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</si>
  <si>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</si>
  <si>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</si>
  <si>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</si>
  <si>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</si>
  <si>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</si>
  <si>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</si>
  <si>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</si>
  <si>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</si>
  <si>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</si>
  <si>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</si>
  <si>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</si>
  <si>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</si>
  <si>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</si>
  <si>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</si>
  <si>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</si>
  <si>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</si>
  <si>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</si>
  <si>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</si>
  <si>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</si>
  <si>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</si>
  <si>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</si>
  <si>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</si>
  <si>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</si>
  <si>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</si>
  <si>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</si>
  <si>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</si>
  <si>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</si>
  <si>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</si>
  <si>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</si>
  <si>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</si>
  <si>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</si>
  <si>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</si>
  <si>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</si>
  <si>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</si>
  <si>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</si>
  <si>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</si>
  <si>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</si>
  <si>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</si>
  <si>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</si>
  <si>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</si>
  <si>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</si>
  <si>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</si>
  <si>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</si>
  <si>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</si>
  <si>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</si>
  <si>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</si>
  <si>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</si>
  <si>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</si>
  <si>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</si>
  <si>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</si>
  <si>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</si>
  <si>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</si>
  <si>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</si>
  <si>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</si>
  <si>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</si>
  <si>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</si>
  <si>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</si>
  <si>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</si>
  <si>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</si>
  <si>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</si>
  <si>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</si>
  <si>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</si>
  <si>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</si>
  <si>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</si>
  <si>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</si>
  <si>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</si>
  <si>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</si>
  <si>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</si>
  <si>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</si>
  <si>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</si>
  <si>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</si>
  <si>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</si>
  <si>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</si>
  <si>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</si>
  <si>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</si>
  <si>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</si>
  <si>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</si>
  <si>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</si>
  <si>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</si>
  <si>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</si>
  <si>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</si>
  <si>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</si>
  <si>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</si>
  <si>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</si>
  <si>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</si>
  <si>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</si>
  <si>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</si>
  <si>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</si>
  <si>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</si>
  <si>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</si>
  <si>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</si>
  <si>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</si>
  <si>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</si>
  <si>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</si>
  <si>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</si>
  <si>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</si>
  <si>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</si>
  <si>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</si>
  <si>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</si>
  <si>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</si>
  <si>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</si>
  <si>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</si>
  <si>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</si>
  <si>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</si>
  <si>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</si>
  <si>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</si>
  <si>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</si>
  <si>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</si>
  <si>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</si>
  <si>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</si>
  <si>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</si>
  <si>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</si>
  <si>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</si>
  <si>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</si>
  <si>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</si>
  <si>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</si>
  <si>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</si>
  <si>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</si>
  <si>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</si>
  <si>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</si>
  <si>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</si>
  <si>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</si>
  <si>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</si>
  <si>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</si>
  <si>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</si>
  <si>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</si>
  <si>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</si>
  <si>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</si>
  <si>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</si>
  <si>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</si>
  <si>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</si>
  <si>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</si>
  <si>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</si>
  <si>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</si>
  <si>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</si>
  <si>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</si>
  <si>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</si>
  <si>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</si>
  <si>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</si>
  <si>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</si>
  <si>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</si>
  <si>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</si>
  <si>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</si>
  <si>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</si>
  <si>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</si>
  <si>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</si>
  <si>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</si>
  <si>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</si>
  <si>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</si>
  <si>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</si>
  <si>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</si>
  <si>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</si>
  <si>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</si>
  <si>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</si>
  <si>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</si>
  <si>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</si>
  <si>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</si>
  <si>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</si>
  <si>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</si>
  <si>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</si>
  <si>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</si>
  <si>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</si>
  <si>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</si>
  <si>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</si>
  <si>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</si>
  <si>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</si>
  <si>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</si>
  <si>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</si>
  <si>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</si>
  <si>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</si>
  <si>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</si>
  <si>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</si>
  <si>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</si>
  <si>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</si>
  <si>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</si>
  <si>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</si>
  <si>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</si>
  <si>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</si>
  <si>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</si>
  <si>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</si>
  <si>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</si>
  <si>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</si>
  <si>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</si>
  <si>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</si>
  <si>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</si>
  <si>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</si>
  <si>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</si>
  <si>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</si>
  <si>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</si>
  <si>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</si>
  <si>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</si>
  <si>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</si>
  <si>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</si>
  <si>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</si>
  <si>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</si>
  <si>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</si>
  <si>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</si>
  <si>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</si>
  <si>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</si>
  <si>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</si>
  <si>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</si>
  <si>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</si>
  <si>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</si>
  <si>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</si>
  <si>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</si>
  <si>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</si>
  <si>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</si>
  <si>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</si>
  <si>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</si>
  <si>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</si>
  <si>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</si>
  <si>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</si>
  <si>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</si>
  <si>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</si>
  <si>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</si>
  <si>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</si>
  <si>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</si>
  <si>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</si>
  <si>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</si>
  <si>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</si>
  <si>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</si>
  <si>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</si>
  <si>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</si>
  <si>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</si>
  <si>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</si>
  <si>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</si>
  <si>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</si>
  <si>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</si>
  <si>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</si>
  <si>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</si>
  <si>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</si>
  <si>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</si>
  <si>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</si>
  <si>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</si>
  <si>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</si>
  <si>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</si>
  <si>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</si>
  <si>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</si>
  <si>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</si>
  <si>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</si>
  <si>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</si>
  <si>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</si>
  <si>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</si>
  <si>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</si>
  <si>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</si>
  <si>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</si>
  <si>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</si>
  <si>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Изменения 25.03.2021</t>
  </si>
  <si>
    <t>5</t>
  </si>
  <si>
    <t>Изменения 22.04.2021</t>
  </si>
  <si>
    <t>Субсидии на приведение в нормативное состояние помещений, приобретение и установку модульных конструкций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</si>
  <si>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</si>
  <si>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 xml:space="preserve">000 2 02 25 467 14 0000 150 </t>
  </si>
  <si>
    <t xml:space="preserve">000 2 02 25 467 00 0000 150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</si>
  <si>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</si>
  <si>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</si>
  <si>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000 2 02 25 519 00 0000 150 </t>
  </si>
  <si>
    <t xml:space="preserve">000 2 02 25 519 14 0000 150 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</si>
  <si>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</si>
  <si>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</si>
  <si>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 xml:space="preserve">000 2 02 35 134 14 0000 150 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</si>
  <si>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</si>
  <si>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</si>
  <si>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000 2 02 35 134 00 0000 150 </t>
  </si>
  <si>
    <t xml:space="preserve">000 2 02 35 469 00 0000 150 </t>
  </si>
  <si>
    <t xml:space="preserve">000 2 02 35 469 14 0000 150 </t>
  </si>
  <si>
    <t>Субвенции бюджетам на проведение Всероссийской переписи населения 2020 года</t>
  </si>
  <si>
    <t>Субвенции бюджетам муниципальных округов на проведение Всероссийской переписи населения 2020 года</t>
  </si>
  <si>
    <t xml:space="preserve">000 2 07 00 000 00 0000 000 </t>
  </si>
  <si>
    <t>ПРОЧИЕ БЕЗВОЗМЕЗДНЫЕ ПОСТУПЛЕНИЯ</t>
  </si>
  <si>
    <t xml:space="preserve">000 2 07 04 000 14 0000 150 </t>
  </si>
  <si>
    <t xml:space="preserve">000 2 07 04 020 14 0000 150 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</si>
  <si>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</si>
  <si>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</si>
  <si>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Изменения 27.05.2021</t>
  </si>
  <si>
    <t>6</t>
  </si>
  <si>
    <t>Иные межбюджетные трансферты на ввод в эксплуатацию модульных зданий</t>
  </si>
  <si>
    <t>Субсидии на ремонт окон здания МКУК "Уинский народный краеведческий музей им. М.Е. Игошева"</t>
  </si>
  <si>
    <t>Изменения 30.06.2021</t>
  </si>
  <si>
    <t>Субсидии на улучшение качества систем теплоснабжения на территориях муниципальных образований Пермского края</t>
  </si>
  <si>
    <t xml:space="preserve">000 2 07 04 050 14 0000 150 </t>
  </si>
  <si>
    <t>Изменения 02.08.2021</t>
  </si>
  <si>
    <t>Иные межбюджетные трансферты на призовые выплаты главе муниципального образования по достижению наиболее результативных значений показателей управленческой деятельности</t>
  </si>
  <si>
    <t>Изменения 23.09.2021</t>
  </si>
  <si>
    <t>7</t>
  </si>
  <si>
    <t>Субсидии на ремонт потолка здания МКОУ ДО "Уинская детско-юношеская спортивная школа единоборств "ЮНИКС"</t>
  </si>
  <si>
    <t>Изменения 25.11.2021</t>
  </si>
  <si>
    <t>8</t>
  </si>
  <si>
    <t>Изменения 23.12.2021</t>
  </si>
  <si>
    <t>9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</si>
  <si>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</si>
  <si>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</si>
  <si>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000 1 11 05 300 00 0000 120 </t>
  </si>
  <si>
    <t xml:space="preserve">000 1 11 05 320 00 0000 120 </t>
  </si>
  <si>
    <t xml:space="preserve">000 1 11 05 324 14 0000 120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</si>
  <si>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</si>
  <si>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</si>
  <si>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</si>
  <si>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000 1 13 02 990 00 0000 130 </t>
  </si>
  <si>
    <t xml:space="preserve">000 1 13 02 994 14 0000 130 </t>
  </si>
  <si>
    <t>Прочие доходы от компенсации затрат бюджетов муниципальных округов</t>
  </si>
  <si>
    <t>Прочие доходы от компенсации затрат государства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</si>
  <si>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</si>
  <si>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</si>
  <si>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</si>
  <si>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</si>
  <si>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000 1 16 01140 01 0000 140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</si>
  <si>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</si>
  <si>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</si>
  <si>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</si>
  <si>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</si>
  <si>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</si>
  <si>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</si>
  <si>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</si>
  <si>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</si>
  <si>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</si>
  <si>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000 2 02 16 549 14 0000 150 </t>
  </si>
  <si>
    <t>Дотации (гранты) бюджетам муниципальных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</si>
  <si>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</si>
  <si>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 xml:space="preserve">000 2 02 16 549 00 0000 150 </t>
  </si>
  <si>
    <t>Иные межбюджетные трансферты на премию "Гордость Пермского края"</t>
  </si>
  <si>
    <t xml:space="preserve">от 23 декабря 2021 г. №  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</si>
</sst>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workbookViewId="0">
      <pane xSplit="2" ySplit="11" topLeftCell="C72" activePane="bottomRight" state="frozen"/>
      <selection pane="topRight" activeCell="C1" sqref="C1"/>
      <selection pane="bottomLeft" activeCell="A12" sqref="A12"/>
      <selection pane="bottomRight" activeCell="O81" sqref="O81"/>
    </sheetView>
  </sheetViews>
  <sheetFormatPr defaultColWidth="9.140625" defaultRowHeight="18" customHeight="1"/>
  <cols>
    <col min="1" max="1" width="36.42578125" style="4" bestFit="1" customWidth="1"/>
    <col min="2" max="2" width="95.5703125" style="4" bestFit="1" customWidth="1"/>
    <col min="3" max="3" width="22" style="4" hidden="1" customWidth="1"/>
    <col min="4" max="4" width="18" style="4" hidden="1" customWidth="1"/>
    <col min="5" max="5" width="16.42578125" style="4" hidden="1" customWidth="1"/>
    <col min="6" max="6" width="17.28515625" style="4" hidden="1" customWidth="1"/>
    <col min="7" max="7" width="16.42578125" style="4" hidden="1" customWidth="1"/>
    <col min="8" max="8" width="18.85546875" style="4" hidden="1" customWidth="1"/>
    <col min="9" max="9" width="15.140625" style="4" hidden="1" customWidth="1"/>
    <col min="10" max="11" width="16.42578125" style="4" hidden="1" customWidth="1"/>
    <col min="12" max="12" width="18.28515625" style="4" hidden="1" customWidth="1"/>
    <col min="13" max="13" width="41.28515625" style="4" bestFit="1" customWidth="1"/>
    <col min="14" max="16384" width="9.140625" style="4"/>
  </cols>
  <sheetData>
    <row r="1" spans="1:13" ht="18" customHeight="1">
      <c r="C1" s="10"/>
      <c r="M1" s="10" t="s">
        <v>179</v>
      </c>
    </row>
    <row r="2" spans="1:13" ht="18" customHeight="1">
      <c r="C2" s="10"/>
      <c r="M2" s="10" t="s">
        <v>180</v>
      </c>
    </row>
    <row r="3" spans="1:13" ht="18" customHeight="1">
      <c r="C3" s="10"/>
      <c r="M3" s="10" t="s">
        <v>181</v>
      </c>
    </row>
    <row r="4" spans="1:13" ht="18" customHeight="1">
      <c r="C4" s="10"/>
      <c r="M4" s="10" t="s">
        <v>406</v>
      </c>
    </row>
    <row r="5" spans="1:13" ht="18.7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30" customHeight="1">
      <c r="A6" s="35" t="s">
        <v>320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5" customHeight="1">
      <c r="A8" s="39" t="s">
        <v>145</v>
      </c>
      <c r="B8" s="39" t="s">
        <v>315</v>
      </c>
      <c r="C8" s="36" t="s">
        <v>322</v>
      </c>
      <c r="D8" s="36" t="s">
        <v>321</v>
      </c>
      <c r="E8" s="36" t="s">
        <v>332</v>
      </c>
      <c r="F8" s="36" t="s">
        <v>334</v>
      </c>
      <c r="G8" s="36" t="s">
        <v>359</v>
      </c>
      <c r="H8" s="36" t="s">
        <v>363</v>
      </c>
      <c r="I8" s="36" t="s">
        <v>366</v>
      </c>
      <c r="J8" s="36" t="s">
        <v>368</v>
      </c>
      <c r="K8" s="36" t="s">
        <v>371</v>
      </c>
      <c r="L8" s="36" t="s">
        <v>373</v>
      </c>
      <c r="M8" s="36" t="s">
        <v>182</v>
      </c>
    </row>
    <row r="9" spans="1:13" ht="15" customHeight="1">
      <c r="A9" s="39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24.75" customHeight="1">
      <c r="A10" s="39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8.399999999999999" customHeight="1">
      <c r="A11" s="1" t="s">
        <v>0</v>
      </c>
      <c r="B11" s="1" t="s">
        <v>1</v>
      </c>
      <c r="C11" s="1" t="s">
        <v>2</v>
      </c>
      <c r="D11" s="1" t="s">
        <v>250</v>
      </c>
      <c r="E11" s="1" t="s">
        <v>333</v>
      </c>
      <c r="F11" s="1" t="s">
        <v>333</v>
      </c>
      <c r="G11" s="1" t="s">
        <v>360</v>
      </c>
      <c r="H11" s="1" t="s">
        <v>360</v>
      </c>
      <c r="I11" s="1" t="s">
        <v>360</v>
      </c>
      <c r="J11" s="1" t="s">
        <v>369</v>
      </c>
      <c r="K11" s="1" t="s">
        <v>372</v>
      </c>
      <c r="L11" s="1" t="s">
        <v>374</v>
      </c>
      <c r="M11" s="1" t="s">
        <v>2</v>
      </c>
    </row>
    <row r="12" spans="1:13" s="2" customFormat="1" ht="31.5" customHeight="1">
      <c r="A12" s="5"/>
      <c r="B12" s="6" t="s">
        <v>3</v>
      </c>
      <c r="C12" s="11">
        <f t="shared" ref="C12:H12" si="0">C13+C133</f>
        <v>550448252.78999996</v>
      </c>
      <c r="D12" s="11">
        <f t="shared" si="0"/>
        <v>14932479.699999999</v>
      </c>
      <c r="E12" s="11">
        <f t="shared" si="0"/>
        <v>1706434.59</v>
      </c>
      <c r="F12" s="11">
        <f t="shared" si="0"/>
        <v>-1616444.3099999994</v>
      </c>
      <c r="G12" s="11">
        <f t="shared" si="0"/>
        <v>1858785.75</v>
      </c>
      <c r="H12" s="11">
        <f t="shared" si="0"/>
        <v>-91163268.650000006</v>
      </c>
      <c r="I12" s="11">
        <f t="shared" ref="I12:J12" si="1">I13+I133</f>
        <v>55000</v>
      </c>
      <c r="J12" s="11">
        <f t="shared" si="1"/>
        <v>6175625</v>
      </c>
      <c r="K12" s="11">
        <f t="shared" ref="K12:L12" si="2">K13+K133</f>
        <v>2635366.71</v>
      </c>
      <c r="L12" s="11">
        <f t="shared" si="2"/>
        <v>30567886.48</v>
      </c>
      <c r="M12" s="11">
        <f>C12+D12+E12+F12+G12+H12+I12+J12+K12+L12</f>
        <v>515600118.06000012</v>
      </c>
    </row>
    <row r="13" spans="1:13" ht="31.5" customHeight="1">
      <c r="A13" s="5" t="s">
        <v>4</v>
      </c>
      <c r="B13" s="6" t="s">
        <v>5</v>
      </c>
      <c r="C13" s="11">
        <f t="shared" ref="C13:H13" si="3">C14+C20+C30+C36+C47+C50+C69+C75+C84+C93+C128</f>
        <v>77075919.090000004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77096.44</v>
      </c>
      <c r="I13" s="11">
        <f t="shared" ref="I13:J13" si="4">I14+I20+I30+I36+I47+I50+I69+I75+I84+I93+I128</f>
        <v>0</v>
      </c>
      <c r="J13" s="11">
        <f t="shared" si="4"/>
        <v>0</v>
      </c>
      <c r="K13" s="11">
        <f t="shared" ref="K13:L13" si="5">K14+K20+K30+K36+K47+K50+K69+K75+K84+K93+K128</f>
        <v>-958585.29</v>
      </c>
      <c r="L13" s="11">
        <f t="shared" si="5"/>
        <v>7546604</v>
      </c>
      <c r="M13" s="11">
        <f t="shared" ref="M13:M80" si="6">C13+D13+E13+F13+G13+H13+I13+J13+K13+L13</f>
        <v>83741034.239999995</v>
      </c>
    </row>
    <row r="14" spans="1:13" ht="30.75" customHeight="1">
      <c r="A14" s="5" t="s">
        <v>6</v>
      </c>
      <c r="B14" s="6" t="s">
        <v>7</v>
      </c>
      <c r="C14" s="11">
        <f t="shared" ref="C14:L14" si="7">C15</f>
        <v>20404000</v>
      </c>
      <c r="D14" s="11">
        <f t="shared" si="7"/>
        <v>0</v>
      </c>
      <c r="E14" s="11">
        <f t="shared" si="7"/>
        <v>0</v>
      </c>
      <c r="F14" s="11">
        <f t="shared" si="7"/>
        <v>0</v>
      </c>
      <c r="G14" s="11">
        <f t="shared" si="7"/>
        <v>0</v>
      </c>
      <c r="H14" s="11">
        <f t="shared" si="7"/>
        <v>0</v>
      </c>
      <c r="I14" s="11">
        <f t="shared" si="7"/>
        <v>0</v>
      </c>
      <c r="J14" s="11">
        <f t="shared" si="7"/>
        <v>0</v>
      </c>
      <c r="K14" s="11">
        <f t="shared" si="7"/>
        <v>0</v>
      </c>
      <c r="L14" s="11">
        <f t="shared" si="7"/>
        <v>1840740</v>
      </c>
      <c r="M14" s="11">
        <f t="shared" si="6"/>
        <v>22244740</v>
      </c>
    </row>
    <row r="15" spans="1:13" ht="27.75" customHeight="1">
      <c r="A15" s="7" t="s">
        <v>8</v>
      </c>
      <c r="B15" s="8" t="s">
        <v>9</v>
      </c>
      <c r="C15" s="12">
        <f t="shared" ref="C15:H15" si="8">C16+C18+C17</f>
        <v>20404000</v>
      </c>
      <c r="D15" s="12">
        <f t="shared" si="8"/>
        <v>0</v>
      </c>
      <c r="E15" s="12">
        <f t="shared" si="8"/>
        <v>0</v>
      </c>
      <c r="F15" s="12">
        <f t="shared" si="8"/>
        <v>0</v>
      </c>
      <c r="G15" s="12">
        <f t="shared" si="8"/>
        <v>0</v>
      </c>
      <c r="H15" s="12">
        <f t="shared" si="8"/>
        <v>0</v>
      </c>
      <c r="I15" s="12">
        <f t="shared" ref="I15:J15" si="9">I16+I18+I17</f>
        <v>0</v>
      </c>
      <c r="J15" s="12">
        <f t="shared" si="9"/>
        <v>0</v>
      </c>
      <c r="K15" s="12">
        <f t="shared" ref="K15" si="10">K16+K18+K17</f>
        <v>0</v>
      </c>
      <c r="L15" s="12">
        <f>L16+L18+L17+L19</f>
        <v>1840740</v>
      </c>
      <c r="M15" s="12">
        <f t="shared" si="6"/>
        <v>22244740</v>
      </c>
    </row>
    <row r="16" spans="1:13" ht="75">
      <c r="A16" s="7" t="s">
        <v>10</v>
      </c>
      <c r="B16" s="8" t="s">
        <v>11</v>
      </c>
      <c r="C16" s="12">
        <v>20261000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1796940</v>
      </c>
      <c r="M16" s="12">
        <f t="shared" si="6"/>
        <v>22057940</v>
      </c>
    </row>
    <row r="17" spans="1:13" ht="112.5" hidden="1">
      <c r="A17" s="7" t="s">
        <v>183</v>
      </c>
      <c r="B17" s="8" t="s">
        <v>184</v>
      </c>
      <c r="C17" s="12">
        <v>20000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 t="shared" si="6"/>
        <v>20000</v>
      </c>
    </row>
    <row r="18" spans="1:13" ht="56.25">
      <c r="A18" s="7" t="s">
        <v>12</v>
      </c>
      <c r="B18" s="8" t="s">
        <v>13</v>
      </c>
      <c r="C18" s="12">
        <v>123000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20200</v>
      </c>
      <c r="M18" s="12">
        <f t="shared" si="6"/>
        <v>143200</v>
      </c>
    </row>
    <row r="19" spans="1:13" ht="93.75">
      <c r="A19" s="7" t="s">
        <v>375</v>
      </c>
      <c r="B19" s="8" t="s">
        <v>376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23600</v>
      </c>
      <c r="M19" s="12">
        <f t="shared" si="6"/>
        <v>23600</v>
      </c>
    </row>
    <row r="20" spans="1:13" ht="37.5">
      <c r="A20" s="5" t="s">
        <v>14</v>
      </c>
      <c r="B20" s="6" t="s">
        <v>15</v>
      </c>
      <c r="C20" s="11">
        <f t="shared" ref="C20:L20" si="11">C21</f>
        <v>7926000</v>
      </c>
      <c r="D20" s="11">
        <f t="shared" si="11"/>
        <v>0</v>
      </c>
      <c r="E20" s="11">
        <f t="shared" si="11"/>
        <v>0</v>
      </c>
      <c r="F20" s="11">
        <f t="shared" si="11"/>
        <v>0</v>
      </c>
      <c r="G20" s="11">
        <f t="shared" si="11"/>
        <v>0</v>
      </c>
      <c r="H20" s="11">
        <f t="shared" si="11"/>
        <v>0</v>
      </c>
      <c r="I20" s="11">
        <f t="shared" si="11"/>
        <v>0</v>
      </c>
      <c r="J20" s="11">
        <f t="shared" si="11"/>
        <v>0</v>
      </c>
      <c r="K20" s="11">
        <f t="shared" si="11"/>
        <v>0</v>
      </c>
      <c r="L20" s="11">
        <f t="shared" si="11"/>
        <v>1300400</v>
      </c>
      <c r="M20" s="11">
        <f t="shared" si="6"/>
        <v>9226400</v>
      </c>
    </row>
    <row r="21" spans="1:13" ht="37.5">
      <c r="A21" s="7" t="s">
        <v>16</v>
      </c>
      <c r="B21" s="8" t="s">
        <v>17</v>
      </c>
      <c r="C21" s="12">
        <f t="shared" ref="C21" si="12">C22+C24+C26+C28</f>
        <v>7926000</v>
      </c>
      <c r="D21" s="12">
        <f t="shared" ref="D21:E21" si="13">D22+D24+D26+D28</f>
        <v>0</v>
      </c>
      <c r="E21" s="12">
        <f t="shared" si="13"/>
        <v>0</v>
      </c>
      <c r="F21" s="12">
        <f t="shared" ref="F21:G21" si="14">F22+F24+F26+F28</f>
        <v>0</v>
      </c>
      <c r="G21" s="12">
        <f t="shared" si="14"/>
        <v>0</v>
      </c>
      <c r="H21" s="12">
        <f t="shared" ref="H21:I21" si="15">H22+H24+H26+H28</f>
        <v>0</v>
      </c>
      <c r="I21" s="12">
        <f t="shared" si="15"/>
        <v>0</v>
      </c>
      <c r="J21" s="12">
        <f t="shared" ref="J21:K21" si="16">J22+J24+J26+J28</f>
        <v>0</v>
      </c>
      <c r="K21" s="12">
        <f t="shared" si="16"/>
        <v>0</v>
      </c>
      <c r="L21" s="12">
        <f t="shared" ref="L21" si="17">L22+L24+L26+L28</f>
        <v>1300400</v>
      </c>
      <c r="M21" s="12">
        <f t="shared" si="6"/>
        <v>9226400</v>
      </c>
    </row>
    <row r="22" spans="1:13" ht="75">
      <c r="A22" s="7" t="s">
        <v>18</v>
      </c>
      <c r="B22" s="8" t="s">
        <v>19</v>
      </c>
      <c r="C22" s="12">
        <f t="shared" ref="C22:L22" si="18">C23</f>
        <v>3714000</v>
      </c>
      <c r="D22" s="12">
        <f t="shared" si="18"/>
        <v>0</v>
      </c>
      <c r="E22" s="12">
        <f t="shared" si="18"/>
        <v>0</v>
      </c>
      <c r="F22" s="12">
        <f t="shared" si="18"/>
        <v>0</v>
      </c>
      <c r="G22" s="12">
        <f t="shared" si="18"/>
        <v>0</v>
      </c>
      <c r="H22" s="12">
        <f t="shared" si="18"/>
        <v>0</v>
      </c>
      <c r="I22" s="12">
        <f t="shared" si="18"/>
        <v>0</v>
      </c>
      <c r="J22" s="12">
        <f t="shared" si="18"/>
        <v>0</v>
      </c>
      <c r="K22" s="12">
        <f t="shared" si="18"/>
        <v>0</v>
      </c>
      <c r="L22" s="12">
        <f t="shared" si="18"/>
        <v>538800</v>
      </c>
      <c r="M22" s="12">
        <f t="shared" si="6"/>
        <v>4252800</v>
      </c>
    </row>
    <row r="23" spans="1:13" ht="112.5">
      <c r="A23" s="7" t="s">
        <v>20</v>
      </c>
      <c r="B23" s="8" t="s">
        <v>21</v>
      </c>
      <c r="C23" s="12">
        <v>3714000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538800</v>
      </c>
      <c r="M23" s="12">
        <f t="shared" si="6"/>
        <v>4252800</v>
      </c>
    </row>
    <row r="24" spans="1:13" ht="93.75">
      <c r="A24" s="7" t="s">
        <v>22</v>
      </c>
      <c r="B24" s="8" t="s">
        <v>23</v>
      </c>
      <c r="C24" s="12">
        <f t="shared" ref="C24:L24" si="19">C25</f>
        <v>25000</v>
      </c>
      <c r="D24" s="12">
        <f t="shared" si="19"/>
        <v>0</v>
      </c>
      <c r="E24" s="12">
        <f t="shared" si="19"/>
        <v>0</v>
      </c>
      <c r="F24" s="12">
        <f t="shared" si="19"/>
        <v>0</v>
      </c>
      <c r="G24" s="12">
        <f t="shared" si="19"/>
        <v>0</v>
      </c>
      <c r="H24" s="12">
        <f t="shared" si="19"/>
        <v>0</v>
      </c>
      <c r="I24" s="12">
        <f t="shared" si="19"/>
        <v>0</v>
      </c>
      <c r="J24" s="12">
        <f t="shared" si="19"/>
        <v>0</v>
      </c>
      <c r="K24" s="12">
        <f t="shared" si="19"/>
        <v>0</v>
      </c>
      <c r="L24" s="12">
        <f t="shared" si="19"/>
        <v>5000</v>
      </c>
      <c r="M24" s="12">
        <f t="shared" si="6"/>
        <v>30000</v>
      </c>
    </row>
    <row r="25" spans="1:13" ht="131.25">
      <c r="A25" s="7" t="s">
        <v>24</v>
      </c>
      <c r="B25" s="8" t="s">
        <v>25</v>
      </c>
      <c r="C25" s="12">
        <v>25000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5000</v>
      </c>
      <c r="M25" s="12">
        <f t="shared" si="6"/>
        <v>30000</v>
      </c>
    </row>
    <row r="26" spans="1:13" ht="75">
      <c r="A26" s="7" t="s">
        <v>26</v>
      </c>
      <c r="B26" s="8" t="s">
        <v>27</v>
      </c>
      <c r="C26" s="12">
        <f t="shared" ref="C26:L26" si="20">C27</f>
        <v>4915000</v>
      </c>
      <c r="D26" s="12">
        <f t="shared" si="20"/>
        <v>0</v>
      </c>
      <c r="E26" s="12">
        <f t="shared" si="20"/>
        <v>0</v>
      </c>
      <c r="F26" s="12">
        <f t="shared" si="20"/>
        <v>0</v>
      </c>
      <c r="G26" s="12">
        <f t="shared" si="20"/>
        <v>0</v>
      </c>
      <c r="H26" s="12">
        <f t="shared" si="20"/>
        <v>0</v>
      </c>
      <c r="I26" s="12">
        <f t="shared" si="20"/>
        <v>0</v>
      </c>
      <c r="J26" s="12">
        <f t="shared" si="20"/>
        <v>0</v>
      </c>
      <c r="K26" s="12">
        <f t="shared" si="20"/>
        <v>0</v>
      </c>
      <c r="L26" s="12">
        <f t="shared" si="20"/>
        <v>756600</v>
      </c>
      <c r="M26" s="12">
        <f t="shared" si="6"/>
        <v>5671600</v>
      </c>
    </row>
    <row r="27" spans="1:13" ht="112.5">
      <c r="A27" s="7" t="s">
        <v>28</v>
      </c>
      <c r="B27" s="8" t="s">
        <v>29</v>
      </c>
      <c r="C27" s="12">
        <v>4915000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756600</v>
      </c>
      <c r="M27" s="12">
        <f t="shared" si="6"/>
        <v>5671600</v>
      </c>
    </row>
    <row r="28" spans="1:13" ht="75" hidden="1">
      <c r="A28" s="7" t="s">
        <v>30</v>
      </c>
      <c r="B28" s="8" t="s">
        <v>31</v>
      </c>
      <c r="C28" s="12">
        <f t="shared" ref="C28:L28" si="21">C29</f>
        <v>-728000</v>
      </c>
      <c r="D28" s="12">
        <f t="shared" si="21"/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 t="shared" si="21"/>
        <v>0</v>
      </c>
      <c r="J28" s="12">
        <f t="shared" si="21"/>
        <v>0</v>
      </c>
      <c r="K28" s="12">
        <f t="shared" si="21"/>
        <v>0</v>
      </c>
      <c r="L28" s="12">
        <f t="shared" si="21"/>
        <v>0</v>
      </c>
      <c r="M28" s="12">
        <f t="shared" si="6"/>
        <v>-728000</v>
      </c>
    </row>
    <row r="29" spans="1:13" ht="112.5" hidden="1">
      <c r="A29" s="7" t="s">
        <v>32</v>
      </c>
      <c r="B29" s="8" t="s">
        <v>33</v>
      </c>
      <c r="C29" s="12">
        <v>-728000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f t="shared" si="6"/>
        <v>-728000</v>
      </c>
    </row>
    <row r="30" spans="1:13" ht="30.75" customHeight="1">
      <c r="A30" s="5" t="s">
        <v>34</v>
      </c>
      <c r="B30" s="6" t="s">
        <v>35</v>
      </c>
      <c r="C30" s="11">
        <f t="shared" ref="C30" si="22">C31+C33</f>
        <v>393000</v>
      </c>
      <c r="D30" s="11">
        <f t="shared" ref="D30:E30" si="23">D31+D33</f>
        <v>0</v>
      </c>
      <c r="E30" s="11">
        <f t="shared" si="23"/>
        <v>0</v>
      </c>
      <c r="F30" s="11">
        <f t="shared" ref="F30:G30" si="24">F31+F33</f>
        <v>0</v>
      </c>
      <c r="G30" s="11">
        <f t="shared" si="24"/>
        <v>0</v>
      </c>
      <c r="H30" s="11">
        <f t="shared" ref="H30:I30" si="25">H31+H33</f>
        <v>0</v>
      </c>
      <c r="I30" s="11">
        <f t="shared" si="25"/>
        <v>0</v>
      </c>
      <c r="J30" s="11">
        <f t="shared" ref="J30:K30" si="26">J31+J33</f>
        <v>0</v>
      </c>
      <c r="K30" s="11">
        <f t="shared" si="26"/>
        <v>0</v>
      </c>
      <c r="L30" s="11">
        <f t="shared" ref="L30" si="27">L31+L33</f>
        <v>-18500</v>
      </c>
      <c r="M30" s="11">
        <f t="shared" si="6"/>
        <v>374500</v>
      </c>
    </row>
    <row r="31" spans="1:13" ht="30" customHeight="1">
      <c r="A31" s="7" t="s">
        <v>36</v>
      </c>
      <c r="B31" s="8" t="s">
        <v>37</v>
      </c>
      <c r="C31" s="12">
        <f t="shared" ref="C31:L31" si="28">C32</f>
        <v>71000</v>
      </c>
      <c r="D31" s="12">
        <f t="shared" si="28"/>
        <v>0</v>
      </c>
      <c r="E31" s="12">
        <f t="shared" si="28"/>
        <v>0</v>
      </c>
      <c r="F31" s="12">
        <f t="shared" si="28"/>
        <v>0</v>
      </c>
      <c r="G31" s="12">
        <f t="shared" si="28"/>
        <v>0</v>
      </c>
      <c r="H31" s="12">
        <f t="shared" si="28"/>
        <v>0</v>
      </c>
      <c r="I31" s="12">
        <f t="shared" si="28"/>
        <v>0</v>
      </c>
      <c r="J31" s="12">
        <f t="shared" si="28"/>
        <v>0</v>
      </c>
      <c r="K31" s="12">
        <f t="shared" si="28"/>
        <v>0</v>
      </c>
      <c r="L31" s="12">
        <f t="shared" si="28"/>
        <v>-18500</v>
      </c>
      <c r="M31" s="12">
        <f t="shared" si="6"/>
        <v>52500</v>
      </c>
    </row>
    <row r="32" spans="1:13" ht="31.5" customHeight="1">
      <c r="A32" s="7" t="s">
        <v>38</v>
      </c>
      <c r="B32" s="8" t="s">
        <v>37</v>
      </c>
      <c r="C32" s="12">
        <v>71000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-18500</v>
      </c>
      <c r="M32" s="12">
        <f t="shared" si="6"/>
        <v>52500</v>
      </c>
    </row>
    <row r="33" spans="1:13" ht="37.5" hidden="1">
      <c r="A33" s="7" t="s">
        <v>39</v>
      </c>
      <c r="B33" s="8" t="s">
        <v>40</v>
      </c>
      <c r="C33" s="12">
        <f t="shared" ref="C33" si="29">C34</f>
        <v>322000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f t="shared" si="6"/>
        <v>322000</v>
      </c>
    </row>
    <row r="34" spans="1:13" ht="37.5" hidden="1">
      <c r="A34" s="7" t="s">
        <v>41</v>
      </c>
      <c r="B34" s="8" t="s">
        <v>42</v>
      </c>
      <c r="C34" s="12">
        <v>322000</v>
      </c>
      <c r="D34" s="12">
        <v>-322000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f t="shared" si="6"/>
        <v>0</v>
      </c>
    </row>
    <row r="35" spans="1:13" ht="37.5" hidden="1">
      <c r="A35" s="7" t="s">
        <v>330</v>
      </c>
      <c r="B35" s="8" t="s">
        <v>331</v>
      </c>
      <c r="C35" s="12">
        <v>0</v>
      </c>
      <c r="D35" s="12">
        <v>322000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f t="shared" si="6"/>
        <v>322000</v>
      </c>
    </row>
    <row r="36" spans="1:13" ht="28.5" customHeight="1">
      <c r="A36" s="5" t="s">
        <v>43</v>
      </c>
      <c r="B36" s="6" t="s">
        <v>44</v>
      </c>
      <c r="C36" s="11">
        <f t="shared" ref="C36" si="30">C37+C39+C42</f>
        <v>14246000</v>
      </c>
      <c r="D36" s="11">
        <f t="shared" ref="D36:E36" si="31">D37+D39+D42</f>
        <v>0</v>
      </c>
      <c r="E36" s="11">
        <f t="shared" si="31"/>
        <v>0</v>
      </c>
      <c r="F36" s="11">
        <f t="shared" ref="F36:G36" si="32">F37+F39+F42</f>
        <v>0</v>
      </c>
      <c r="G36" s="11">
        <f t="shared" si="32"/>
        <v>0</v>
      </c>
      <c r="H36" s="11">
        <f t="shared" ref="H36:I36" si="33">H37+H39+H42</f>
        <v>0</v>
      </c>
      <c r="I36" s="11">
        <f t="shared" si="33"/>
        <v>0</v>
      </c>
      <c r="J36" s="11">
        <f t="shared" ref="J36:K36" si="34">J37+J39+J42</f>
        <v>0</v>
      </c>
      <c r="K36" s="11">
        <f t="shared" si="34"/>
        <v>0</v>
      </c>
      <c r="L36" s="11">
        <f t="shared" ref="L36" si="35">L37+L39+L42</f>
        <v>308000</v>
      </c>
      <c r="M36" s="11">
        <f t="shared" si="6"/>
        <v>14554000</v>
      </c>
    </row>
    <row r="37" spans="1:13" ht="18.75">
      <c r="A37" s="7" t="s">
        <v>45</v>
      </c>
      <c r="B37" s="8" t="s">
        <v>46</v>
      </c>
      <c r="C37" s="12">
        <f t="shared" ref="C37:L37" si="36">C38</f>
        <v>1579000</v>
      </c>
      <c r="D37" s="12">
        <f t="shared" si="36"/>
        <v>0</v>
      </c>
      <c r="E37" s="12">
        <f t="shared" si="36"/>
        <v>0</v>
      </c>
      <c r="F37" s="12">
        <f t="shared" si="36"/>
        <v>0</v>
      </c>
      <c r="G37" s="12">
        <f t="shared" si="36"/>
        <v>0</v>
      </c>
      <c r="H37" s="12">
        <f t="shared" si="36"/>
        <v>0</v>
      </c>
      <c r="I37" s="12">
        <f t="shared" si="36"/>
        <v>0</v>
      </c>
      <c r="J37" s="12">
        <f t="shared" si="36"/>
        <v>0</v>
      </c>
      <c r="K37" s="12">
        <f t="shared" si="36"/>
        <v>0</v>
      </c>
      <c r="L37" s="12">
        <f t="shared" si="36"/>
        <v>163000</v>
      </c>
      <c r="M37" s="12">
        <f t="shared" si="6"/>
        <v>1742000</v>
      </c>
    </row>
    <row r="38" spans="1:13" ht="56.25">
      <c r="A38" s="7" t="s">
        <v>310</v>
      </c>
      <c r="B38" s="8" t="s">
        <v>309</v>
      </c>
      <c r="C38" s="12">
        <v>1579000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163000</v>
      </c>
      <c r="M38" s="12">
        <f t="shared" si="6"/>
        <v>1742000</v>
      </c>
    </row>
    <row r="39" spans="1:13" ht="24" customHeight="1">
      <c r="A39" s="7" t="s">
        <v>47</v>
      </c>
      <c r="B39" s="8" t="s">
        <v>48</v>
      </c>
      <c r="C39" s="12">
        <f t="shared" ref="C39" si="37">C40+C41</f>
        <v>10661000</v>
      </c>
      <c r="D39" s="12">
        <f t="shared" ref="D39:E39" si="38">D40+D41</f>
        <v>0</v>
      </c>
      <c r="E39" s="12">
        <f t="shared" si="38"/>
        <v>0</v>
      </c>
      <c r="F39" s="12">
        <f t="shared" ref="F39:G39" si="39">F40+F41</f>
        <v>0</v>
      </c>
      <c r="G39" s="12">
        <f t="shared" si="39"/>
        <v>0</v>
      </c>
      <c r="H39" s="12">
        <f t="shared" ref="H39:I39" si="40">H40+H41</f>
        <v>0</v>
      </c>
      <c r="I39" s="12">
        <f t="shared" si="40"/>
        <v>0</v>
      </c>
      <c r="J39" s="12">
        <f t="shared" ref="J39:K39" si="41">J40+J41</f>
        <v>0</v>
      </c>
      <c r="K39" s="12">
        <f t="shared" si="41"/>
        <v>0</v>
      </c>
      <c r="L39" s="12">
        <f t="shared" ref="L39" si="42">L40+L41</f>
        <v>0</v>
      </c>
      <c r="M39" s="12">
        <f t="shared" si="6"/>
        <v>10661000</v>
      </c>
    </row>
    <row r="40" spans="1:13" ht="18.75">
      <c r="A40" s="7" t="s">
        <v>49</v>
      </c>
      <c r="B40" s="8" t="s">
        <v>50</v>
      </c>
      <c r="C40" s="12">
        <v>935000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192200</v>
      </c>
      <c r="M40" s="12">
        <f t="shared" si="6"/>
        <v>1127200</v>
      </c>
    </row>
    <row r="41" spans="1:13" ht="18.75">
      <c r="A41" s="7" t="s">
        <v>51</v>
      </c>
      <c r="B41" s="8" t="s">
        <v>52</v>
      </c>
      <c r="C41" s="12">
        <v>9726000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-192200</v>
      </c>
      <c r="M41" s="12">
        <f t="shared" si="6"/>
        <v>9533800</v>
      </c>
    </row>
    <row r="42" spans="1:13" ht="18.75">
      <c r="A42" s="7" t="s">
        <v>53</v>
      </c>
      <c r="B42" s="8" t="s">
        <v>54</v>
      </c>
      <c r="C42" s="12">
        <f t="shared" ref="C42" si="43">C43+C45</f>
        <v>2006000</v>
      </c>
      <c r="D42" s="12">
        <f t="shared" ref="D42:E42" si="44">D43+D45</f>
        <v>0</v>
      </c>
      <c r="E42" s="12">
        <f t="shared" si="44"/>
        <v>0</v>
      </c>
      <c r="F42" s="12">
        <f t="shared" ref="F42:G42" si="45">F43+F45</f>
        <v>0</v>
      </c>
      <c r="G42" s="12">
        <f t="shared" si="45"/>
        <v>0</v>
      </c>
      <c r="H42" s="12">
        <f t="shared" ref="H42:I42" si="46">H43+H45</f>
        <v>0</v>
      </c>
      <c r="I42" s="12">
        <f t="shared" si="46"/>
        <v>0</v>
      </c>
      <c r="J42" s="12">
        <f t="shared" ref="J42:K42" si="47">J43+J45</f>
        <v>0</v>
      </c>
      <c r="K42" s="12">
        <f t="shared" si="47"/>
        <v>0</v>
      </c>
      <c r="L42" s="12">
        <f t="shared" ref="L42" si="48">L43+L45</f>
        <v>145000</v>
      </c>
      <c r="M42" s="12">
        <f t="shared" si="6"/>
        <v>2151000</v>
      </c>
    </row>
    <row r="43" spans="1:13" ht="18.75" hidden="1">
      <c r="A43" s="7" t="s">
        <v>55</v>
      </c>
      <c r="B43" s="8" t="s">
        <v>56</v>
      </c>
      <c r="C43" s="12">
        <f t="shared" ref="C43:L43" si="49">C44</f>
        <v>808000</v>
      </c>
      <c r="D43" s="12">
        <f t="shared" si="49"/>
        <v>0</v>
      </c>
      <c r="E43" s="12">
        <f t="shared" si="49"/>
        <v>0</v>
      </c>
      <c r="F43" s="12">
        <f t="shared" si="49"/>
        <v>0</v>
      </c>
      <c r="G43" s="12">
        <f t="shared" si="49"/>
        <v>0</v>
      </c>
      <c r="H43" s="12">
        <f t="shared" si="49"/>
        <v>0</v>
      </c>
      <c r="I43" s="12">
        <f t="shared" si="49"/>
        <v>0</v>
      </c>
      <c r="J43" s="12">
        <f t="shared" si="49"/>
        <v>0</v>
      </c>
      <c r="K43" s="12">
        <f t="shared" si="49"/>
        <v>0</v>
      </c>
      <c r="L43" s="12">
        <f t="shared" si="49"/>
        <v>0</v>
      </c>
      <c r="M43" s="12">
        <f t="shared" si="6"/>
        <v>808000</v>
      </c>
    </row>
    <row r="44" spans="1:13" ht="37.5" hidden="1">
      <c r="A44" s="7" t="s">
        <v>311</v>
      </c>
      <c r="B44" s="8" t="s">
        <v>313</v>
      </c>
      <c r="C44" s="12">
        <v>808000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6"/>
        <v>808000</v>
      </c>
    </row>
    <row r="45" spans="1:13" ht="18.75">
      <c r="A45" s="7" t="s">
        <v>57</v>
      </c>
      <c r="B45" s="8" t="s">
        <v>58</v>
      </c>
      <c r="C45" s="12">
        <f t="shared" ref="C45:L45" si="50">C46</f>
        <v>1198000</v>
      </c>
      <c r="D45" s="12">
        <f t="shared" si="50"/>
        <v>0</v>
      </c>
      <c r="E45" s="12">
        <f t="shared" si="50"/>
        <v>0</v>
      </c>
      <c r="F45" s="12">
        <f t="shared" si="50"/>
        <v>0</v>
      </c>
      <c r="G45" s="12">
        <f t="shared" si="50"/>
        <v>0</v>
      </c>
      <c r="H45" s="12">
        <f t="shared" si="50"/>
        <v>0</v>
      </c>
      <c r="I45" s="12">
        <f t="shared" si="50"/>
        <v>0</v>
      </c>
      <c r="J45" s="12">
        <f t="shared" si="50"/>
        <v>0</v>
      </c>
      <c r="K45" s="12">
        <f t="shared" si="50"/>
        <v>0</v>
      </c>
      <c r="L45" s="12">
        <f t="shared" si="50"/>
        <v>145000</v>
      </c>
      <c r="M45" s="12">
        <f t="shared" si="6"/>
        <v>1343000</v>
      </c>
    </row>
    <row r="46" spans="1:13" ht="37.5">
      <c r="A46" s="7" t="s">
        <v>312</v>
      </c>
      <c r="B46" s="8" t="s">
        <v>314</v>
      </c>
      <c r="C46" s="12">
        <v>1198000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145000</v>
      </c>
      <c r="M46" s="12">
        <f t="shared" si="6"/>
        <v>1343000</v>
      </c>
    </row>
    <row r="47" spans="1:13" ht="27.75" customHeight="1">
      <c r="A47" s="5" t="s">
        <v>59</v>
      </c>
      <c r="B47" s="6" t="s">
        <v>60</v>
      </c>
      <c r="C47" s="11">
        <f t="shared" ref="C47:L48" si="51">C48</f>
        <v>713000</v>
      </c>
      <c r="D47" s="11">
        <f t="shared" si="51"/>
        <v>0</v>
      </c>
      <c r="E47" s="11">
        <f t="shared" si="51"/>
        <v>0</v>
      </c>
      <c r="F47" s="11">
        <f t="shared" si="51"/>
        <v>0</v>
      </c>
      <c r="G47" s="11">
        <f t="shared" si="51"/>
        <v>0</v>
      </c>
      <c r="H47" s="11">
        <f t="shared" si="51"/>
        <v>0</v>
      </c>
      <c r="I47" s="11">
        <f t="shared" si="51"/>
        <v>0</v>
      </c>
      <c r="J47" s="11">
        <f t="shared" si="51"/>
        <v>0</v>
      </c>
      <c r="K47" s="11">
        <f t="shared" si="51"/>
        <v>0</v>
      </c>
      <c r="L47" s="11">
        <f t="shared" si="51"/>
        <v>75000</v>
      </c>
      <c r="M47" s="11">
        <f t="shared" si="6"/>
        <v>788000</v>
      </c>
    </row>
    <row r="48" spans="1:13" ht="37.5">
      <c r="A48" s="7" t="s">
        <v>61</v>
      </c>
      <c r="B48" s="8" t="s">
        <v>62</v>
      </c>
      <c r="C48" s="12">
        <f t="shared" si="51"/>
        <v>713000</v>
      </c>
      <c r="D48" s="12">
        <f t="shared" si="51"/>
        <v>0</v>
      </c>
      <c r="E48" s="12">
        <f t="shared" si="51"/>
        <v>0</v>
      </c>
      <c r="F48" s="12">
        <f t="shared" si="51"/>
        <v>0</v>
      </c>
      <c r="G48" s="12">
        <f t="shared" si="51"/>
        <v>0</v>
      </c>
      <c r="H48" s="12">
        <f t="shared" si="51"/>
        <v>0</v>
      </c>
      <c r="I48" s="12">
        <f t="shared" si="51"/>
        <v>0</v>
      </c>
      <c r="J48" s="12">
        <f t="shared" si="51"/>
        <v>0</v>
      </c>
      <c r="K48" s="12">
        <f t="shared" si="51"/>
        <v>0</v>
      </c>
      <c r="L48" s="12">
        <f t="shared" si="51"/>
        <v>75000</v>
      </c>
      <c r="M48" s="12">
        <f t="shared" si="6"/>
        <v>788000</v>
      </c>
    </row>
    <row r="49" spans="1:13" ht="56.25">
      <c r="A49" s="7" t="s">
        <v>63</v>
      </c>
      <c r="B49" s="8" t="s">
        <v>64</v>
      </c>
      <c r="C49" s="12">
        <v>713000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75000</v>
      </c>
      <c r="M49" s="12">
        <f t="shared" si="6"/>
        <v>788000</v>
      </c>
    </row>
    <row r="50" spans="1:13" ht="37.5">
      <c r="A50" s="5" t="s">
        <v>65</v>
      </c>
      <c r="B50" s="6" t="s">
        <v>66</v>
      </c>
      <c r="C50" s="11">
        <f t="shared" ref="C50:H50" si="52">C51+C63+C66</f>
        <v>20329100</v>
      </c>
      <c r="D50" s="11">
        <f t="shared" si="52"/>
        <v>0</v>
      </c>
      <c r="E50" s="11">
        <f t="shared" si="52"/>
        <v>0</v>
      </c>
      <c r="F50" s="11">
        <f t="shared" si="52"/>
        <v>0</v>
      </c>
      <c r="G50" s="11">
        <f t="shared" si="52"/>
        <v>0</v>
      </c>
      <c r="H50" s="11">
        <f t="shared" si="52"/>
        <v>0</v>
      </c>
      <c r="I50" s="11">
        <f t="shared" ref="I50:J50" si="53">I51+I63+I66</f>
        <v>0</v>
      </c>
      <c r="J50" s="11">
        <f t="shared" si="53"/>
        <v>0</v>
      </c>
      <c r="K50" s="11">
        <f t="shared" ref="K50" si="54">K51+K63+K66</f>
        <v>0</v>
      </c>
      <c r="L50" s="11">
        <f>L51+L63+L66+L60</f>
        <v>2679150</v>
      </c>
      <c r="M50" s="11">
        <f t="shared" si="6"/>
        <v>23008250</v>
      </c>
    </row>
    <row r="51" spans="1:13" ht="93.75">
      <c r="A51" s="7" t="s">
        <v>67</v>
      </c>
      <c r="B51" s="8" t="s">
        <v>68</v>
      </c>
      <c r="C51" s="12">
        <f t="shared" ref="C51" si="55">C52+C54+C56+C58</f>
        <v>19980600</v>
      </c>
      <c r="D51" s="12">
        <f t="shared" ref="D51:E51" si="56">D52+D54+D56+D58</f>
        <v>0</v>
      </c>
      <c r="E51" s="12">
        <f t="shared" si="56"/>
        <v>0</v>
      </c>
      <c r="F51" s="12">
        <f t="shared" ref="F51:G51" si="57">F52+F54+F56+F58</f>
        <v>0</v>
      </c>
      <c r="G51" s="12">
        <f t="shared" si="57"/>
        <v>0</v>
      </c>
      <c r="H51" s="12">
        <f t="shared" ref="H51:I51" si="58">H52+H54+H56+H58</f>
        <v>0</v>
      </c>
      <c r="I51" s="12">
        <f t="shared" si="58"/>
        <v>0</v>
      </c>
      <c r="J51" s="12">
        <f t="shared" ref="J51:K51" si="59">J52+J54+J56+J58</f>
        <v>0</v>
      </c>
      <c r="K51" s="12">
        <f t="shared" si="59"/>
        <v>0</v>
      </c>
      <c r="L51" s="12">
        <f t="shared" ref="L51" si="60">L52+L54+L56+L58</f>
        <v>730000</v>
      </c>
      <c r="M51" s="12">
        <f t="shared" si="6"/>
        <v>20710600</v>
      </c>
    </row>
    <row r="52" spans="1:13" ht="75">
      <c r="A52" s="7" t="s">
        <v>69</v>
      </c>
      <c r="B52" s="8" t="s">
        <v>70</v>
      </c>
      <c r="C52" s="12">
        <f t="shared" ref="C52:L52" si="61">C53</f>
        <v>18960800</v>
      </c>
      <c r="D52" s="12">
        <f t="shared" si="61"/>
        <v>0</v>
      </c>
      <c r="E52" s="12">
        <f t="shared" si="61"/>
        <v>0</v>
      </c>
      <c r="F52" s="12">
        <f t="shared" si="61"/>
        <v>0</v>
      </c>
      <c r="G52" s="12">
        <f t="shared" si="61"/>
        <v>0</v>
      </c>
      <c r="H52" s="12">
        <f t="shared" si="61"/>
        <v>0</v>
      </c>
      <c r="I52" s="12">
        <f t="shared" si="61"/>
        <v>0</v>
      </c>
      <c r="J52" s="12">
        <f t="shared" si="61"/>
        <v>0</v>
      </c>
      <c r="K52" s="12">
        <f t="shared" si="61"/>
        <v>0</v>
      </c>
      <c r="L52" s="12">
        <f t="shared" si="61"/>
        <v>730000</v>
      </c>
      <c r="M52" s="12">
        <f t="shared" si="6"/>
        <v>19690800</v>
      </c>
    </row>
    <row r="53" spans="1:13" ht="93.75">
      <c r="A53" s="7" t="s">
        <v>252</v>
      </c>
      <c r="B53" s="8" t="s">
        <v>251</v>
      </c>
      <c r="C53" s="12">
        <v>18960800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730000</v>
      </c>
      <c r="M53" s="12">
        <f t="shared" si="6"/>
        <v>19690800</v>
      </c>
    </row>
    <row r="54" spans="1:13" ht="75" hidden="1">
      <c r="A54" s="7" t="s">
        <v>71</v>
      </c>
      <c r="B54" s="8" t="s">
        <v>72</v>
      </c>
      <c r="C54" s="12">
        <f t="shared" ref="C54:L54" si="62">C55</f>
        <v>88000</v>
      </c>
      <c r="D54" s="12">
        <f t="shared" si="62"/>
        <v>0</v>
      </c>
      <c r="E54" s="12">
        <f t="shared" si="62"/>
        <v>0</v>
      </c>
      <c r="F54" s="12">
        <f t="shared" si="62"/>
        <v>0</v>
      </c>
      <c r="G54" s="12">
        <f t="shared" si="62"/>
        <v>0</v>
      </c>
      <c r="H54" s="12">
        <f t="shared" si="62"/>
        <v>0</v>
      </c>
      <c r="I54" s="12">
        <f t="shared" si="62"/>
        <v>0</v>
      </c>
      <c r="J54" s="12">
        <f t="shared" si="62"/>
        <v>0</v>
      </c>
      <c r="K54" s="12">
        <f t="shared" si="62"/>
        <v>0</v>
      </c>
      <c r="L54" s="12">
        <f t="shared" si="62"/>
        <v>0</v>
      </c>
      <c r="M54" s="12">
        <f t="shared" si="6"/>
        <v>88000</v>
      </c>
    </row>
    <row r="55" spans="1:13" ht="75" hidden="1">
      <c r="A55" s="7" t="s">
        <v>253</v>
      </c>
      <c r="B55" s="8" t="s">
        <v>254</v>
      </c>
      <c r="C55" s="12">
        <v>88000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f t="shared" si="6"/>
        <v>88000</v>
      </c>
    </row>
    <row r="56" spans="1:13" ht="93.75" hidden="1">
      <c r="A56" s="7" t="s">
        <v>73</v>
      </c>
      <c r="B56" s="8" t="s">
        <v>74</v>
      </c>
      <c r="C56" s="12">
        <f t="shared" ref="C56:L56" si="63">C57</f>
        <v>148500</v>
      </c>
      <c r="D56" s="12">
        <f t="shared" si="63"/>
        <v>0</v>
      </c>
      <c r="E56" s="12">
        <f t="shared" si="63"/>
        <v>0</v>
      </c>
      <c r="F56" s="12">
        <f t="shared" si="63"/>
        <v>0</v>
      </c>
      <c r="G56" s="12">
        <f t="shared" si="63"/>
        <v>0</v>
      </c>
      <c r="H56" s="12">
        <f t="shared" si="63"/>
        <v>0</v>
      </c>
      <c r="I56" s="12">
        <f t="shared" si="63"/>
        <v>0</v>
      </c>
      <c r="J56" s="12">
        <f t="shared" si="63"/>
        <v>0</v>
      </c>
      <c r="K56" s="12">
        <f t="shared" si="63"/>
        <v>0</v>
      </c>
      <c r="L56" s="12">
        <f t="shared" si="63"/>
        <v>0</v>
      </c>
      <c r="M56" s="12">
        <f t="shared" si="6"/>
        <v>148500</v>
      </c>
    </row>
    <row r="57" spans="1:13" ht="75" hidden="1">
      <c r="A57" s="7" t="s">
        <v>255</v>
      </c>
      <c r="B57" s="8" t="s">
        <v>256</v>
      </c>
      <c r="C57" s="12">
        <v>148500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f t="shared" si="6"/>
        <v>148500</v>
      </c>
    </row>
    <row r="58" spans="1:13" ht="37.5" hidden="1">
      <c r="A58" s="7" t="s">
        <v>75</v>
      </c>
      <c r="B58" s="8" t="s">
        <v>76</v>
      </c>
      <c r="C58" s="12">
        <f t="shared" ref="C58:L58" si="64">C59</f>
        <v>783300</v>
      </c>
      <c r="D58" s="12">
        <f t="shared" si="64"/>
        <v>0</v>
      </c>
      <c r="E58" s="12">
        <f t="shared" si="64"/>
        <v>0</v>
      </c>
      <c r="F58" s="12">
        <f t="shared" si="64"/>
        <v>0</v>
      </c>
      <c r="G58" s="12">
        <f t="shared" si="64"/>
        <v>0</v>
      </c>
      <c r="H58" s="12">
        <f t="shared" si="64"/>
        <v>0</v>
      </c>
      <c r="I58" s="12">
        <f t="shared" si="64"/>
        <v>0</v>
      </c>
      <c r="J58" s="12">
        <f t="shared" si="64"/>
        <v>0</v>
      </c>
      <c r="K58" s="12">
        <f t="shared" si="64"/>
        <v>0</v>
      </c>
      <c r="L58" s="12">
        <f t="shared" si="64"/>
        <v>0</v>
      </c>
      <c r="M58" s="12">
        <f t="shared" si="6"/>
        <v>783300</v>
      </c>
    </row>
    <row r="59" spans="1:13" ht="37.5" hidden="1">
      <c r="A59" s="7" t="s">
        <v>257</v>
      </c>
      <c r="B59" s="8" t="s">
        <v>258</v>
      </c>
      <c r="C59" s="12">
        <v>783300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f t="shared" si="6"/>
        <v>783300</v>
      </c>
    </row>
    <row r="60" spans="1:13" ht="37.5">
      <c r="A60" s="7" t="s">
        <v>377</v>
      </c>
      <c r="B60" s="8" t="s">
        <v>380</v>
      </c>
      <c r="C60" s="12"/>
      <c r="D60" s="12"/>
      <c r="E60" s="12"/>
      <c r="F60" s="12"/>
      <c r="G60" s="12"/>
      <c r="H60" s="12"/>
      <c r="I60" s="12"/>
      <c r="J60" s="12"/>
      <c r="K60" s="12"/>
      <c r="L60" s="12">
        <f>L61</f>
        <v>1933400</v>
      </c>
      <c r="M60" s="12">
        <f t="shared" si="6"/>
        <v>1933400</v>
      </c>
    </row>
    <row r="61" spans="1:13" ht="37.5">
      <c r="A61" s="7" t="s">
        <v>378</v>
      </c>
      <c r="B61" s="8" t="s">
        <v>381</v>
      </c>
      <c r="C61" s="12"/>
      <c r="D61" s="12"/>
      <c r="E61" s="12"/>
      <c r="F61" s="12"/>
      <c r="G61" s="12"/>
      <c r="H61" s="12"/>
      <c r="I61" s="12"/>
      <c r="J61" s="12"/>
      <c r="K61" s="12"/>
      <c r="L61" s="12">
        <f>L62</f>
        <v>1933400</v>
      </c>
      <c r="M61" s="12">
        <f t="shared" si="6"/>
        <v>1933400</v>
      </c>
    </row>
    <row r="62" spans="1:13" ht="93.75">
      <c r="A62" s="7" t="s">
        <v>379</v>
      </c>
      <c r="B62" s="8" t="s">
        <v>382</v>
      </c>
      <c r="C62" s="12"/>
      <c r="D62" s="12"/>
      <c r="E62" s="12"/>
      <c r="F62" s="12"/>
      <c r="G62" s="12"/>
      <c r="H62" s="12"/>
      <c r="I62" s="12"/>
      <c r="J62" s="12"/>
      <c r="K62" s="12"/>
      <c r="L62" s="12">
        <v>1933400</v>
      </c>
      <c r="M62" s="12">
        <f t="shared" si="6"/>
        <v>1933400</v>
      </c>
    </row>
    <row r="63" spans="1:13" ht="18.75">
      <c r="A63" s="7" t="s">
        <v>77</v>
      </c>
      <c r="B63" s="8" t="s">
        <v>78</v>
      </c>
      <c r="C63" s="12">
        <f t="shared" ref="C63:L64" si="65">C64</f>
        <v>10500</v>
      </c>
      <c r="D63" s="12">
        <f t="shared" si="65"/>
        <v>0</v>
      </c>
      <c r="E63" s="12">
        <f t="shared" si="65"/>
        <v>0</v>
      </c>
      <c r="F63" s="12">
        <f t="shared" si="65"/>
        <v>0</v>
      </c>
      <c r="G63" s="12">
        <f t="shared" si="65"/>
        <v>0</v>
      </c>
      <c r="H63" s="12">
        <f t="shared" si="65"/>
        <v>0</v>
      </c>
      <c r="I63" s="12">
        <f t="shared" si="65"/>
        <v>0</v>
      </c>
      <c r="J63" s="12">
        <f t="shared" si="65"/>
        <v>0</v>
      </c>
      <c r="K63" s="12">
        <f t="shared" si="65"/>
        <v>0</v>
      </c>
      <c r="L63" s="12">
        <f t="shared" si="65"/>
        <v>15750</v>
      </c>
      <c r="M63" s="12">
        <f t="shared" si="6"/>
        <v>26250</v>
      </c>
    </row>
    <row r="64" spans="1:13" ht="56.25">
      <c r="A64" s="7" t="s">
        <v>79</v>
      </c>
      <c r="B64" s="8" t="s">
        <v>80</v>
      </c>
      <c r="C64" s="12">
        <f t="shared" si="65"/>
        <v>10500</v>
      </c>
      <c r="D64" s="12">
        <f t="shared" si="65"/>
        <v>0</v>
      </c>
      <c r="E64" s="12">
        <f t="shared" si="65"/>
        <v>0</v>
      </c>
      <c r="F64" s="12">
        <f t="shared" si="65"/>
        <v>0</v>
      </c>
      <c r="G64" s="12">
        <f t="shared" si="65"/>
        <v>0</v>
      </c>
      <c r="H64" s="12">
        <f t="shared" si="65"/>
        <v>0</v>
      </c>
      <c r="I64" s="12">
        <f t="shared" si="65"/>
        <v>0</v>
      </c>
      <c r="J64" s="12">
        <f t="shared" si="65"/>
        <v>0</v>
      </c>
      <c r="K64" s="12">
        <f t="shared" si="65"/>
        <v>0</v>
      </c>
      <c r="L64" s="12">
        <f t="shared" si="65"/>
        <v>15750</v>
      </c>
      <c r="M64" s="12">
        <f t="shared" si="6"/>
        <v>26250</v>
      </c>
    </row>
    <row r="65" spans="1:13" ht="56.25">
      <c r="A65" s="7" t="s">
        <v>259</v>
      </c>
      <c r="B65" s="8" t="s">
        <v>260</v>
      </c>
      <c r="C65" s="12">
        <v>10500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15750</v>
      </c>
      <c r="M65" s="12">
        <f t="shared" si="6"/>
        <v>26250</v>
      </c>
    </row>
    <row r="66" spans="1:13" ht="93.75" hidden="1">
      <c r="A66" s="7" t="s">
        <v>81</v>
      </c>
      <c r="B66" s="8" t="s">
        <v>82</v>
      </c>
      <c r="C66" s="12">
        <f t="shared" ref="C66:L66" si="66">C67</f>
        <v>338000</v>
      </c>
      <c r="D66" s="12">
        <f t="shared" si="66"/>
        <v>0</v>
      </c>
      <c r="E66" s="12">
        <f t="shared" si="66"/>
        <v>0</v>
      </c>
      <c r="F66" s="12">
        <f t="shared" si="66"/>
        <v>0</v>
      </c>
      <c r="G66" s="12">
        <f t="shared" si="66"/>
        <v>0</v>
      </c>
      <c r="H66" s="12">
        <f t="shared" si="66"/>
        <v>0</v>
      </c>
      <c r="I66" s="12">
        <f t="shared" si="66"/>
        <v>0</v>
      </c>
      <c r="J66" s="12">
        <f t="shared" si="66"/>
        <v>0</v>
      </c>
      <c r="K66" s="12">
        <f t="shared" si="66"/>
        <v>0</v>
      </c>
      <c r="L66" s="12">
        <f t="shared" si="66"/>
        <v>0</v>
      </c>
      <c r="M66" s="12">
        <f t="shared" si="6"/>
        <v>338000</v>
      </c>
    </row>
    <row r="67" spans="1:13" ht="93.75" hidden="1">
      <c r="A67" s="7" t="s">
        <v>177</v>
      </c>
      <c r="B67" s="8" t="s">
        <v>176</v>
      </c>
      <c r="C67" s="12">
        <f t="shared" ref="C67:L67" si="67">C68</f>
        <v>338000</v>
      </c>
      <c r="D67" s="12">
        <f t="shared" si="67"/>
        <v>0</v>
      </c>
      <c r="E67" s="12">
        <f t="shared" si="67"/>
        <v>0</v>
      </c>
      <c r="F67" s="12">
        <f t="shared" si="67"/>
        <v>0</v>
      </c>
      <c r="G67" s="12">
        <f t="shared" si="67"/>
        <v>0</v>
      </c>
      <c r="H67" s="12">
        <f t="shared" si="67"/>
        <v>0</v>
      </c>
      <c r="I67" s="12">
        <f t="shared" si="67"/>
        <v>0</v>
      </c>
      <c r="J67" s="12">
        <f t="shared" si="67"/>
        <v>0</v>
      </c>
      <c r="K67" s="12">
        <f t="shared" si="67"/>
        <v>0</v>
      </c>
      <c r="L67" s="12">
        <f t="shared" si="67"/>
        <v>0</v>
      </c>
      <c r="M67" s="12">
        <f t="shared" si="6"/>
        <v>338000</v>
      </c>
    </row>
    <row r="68" spans="1:13" ht="75" hidden="1">
      <c r="A68" s="7" t="s">
        <v>261</v>
      </c>
      <c r="B68" s="8" t="s">
        <v>262</v>
      </c>
      <c r="C68" s="12">
        <v>338000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f t="shared" si="6"/>
        <v>338000</v>
      </c>
    </row>
    <row r="69" spans="1:13" ht="18.75">
      <c r="A69" s="5" t="s">
        <v>83</v>
      </c>
      <c r="B69" s="6" t="s">
        <v>84</v>
      </c>
      <c r="C69" s="11">
        <f t="shared" ref="C69:L69" si="68">C70</f>
        <v>61300</v>
      </c>
      <c r="D69" s="11">
        <f t="shared" si="68"/>
        <v>0</v>
      </c>
      <c r="E69" s="11">
        <f t="shared" si="68"/>
        <v>0</v>
      </c>
      <c r="F69" s="11">
        <f t="shared" si="68"/>
        <v>0</v>
      </c>
      <c r="G69" s="11">
        <f t="shared" si="68"/>
        <v>0</v>
      </c>
      <c r="H69" s="11">
        <f t="shared" si="68"/>
        <v>0</v>
      </c>
      <c r="I69" s="11">
        <f t="shared" si="68"/>
        <v>0</v>
      </c>
      <c r="J69" s="11">
        <f t="shared" si="68"/>
        <v>0</v>
      </c>
      <c r="K69" s="11">
        <f t="shared" si="68"/>
        <v>0</v>
      </c>
      <c r="L69" s="11">
        <f t="shared" si="68"/>
        <v>59378</v>
      </c>
      <c r="M69" s="11">
        <f t="shared" si="6"/>
        <v>120678</v>
      </c>
    </row>
    <row r="70" spans="1:13" ht="18.75">
      <c r="A70" s="7" t="s">
        <v>85</v>
      </c>
      <c r="B70" s="8" t="s">
        <v>86</v>
      </c>
      <c r="C70" s="12">
        <f t="shared" ref="C70" si="69">C71+C72+C74</f>
        <v>61300</v>
      </c>
      <c r="D70" s="12">
        <f t="shared" ref="D70:E70" si="70">D71+D72+D74</f>
        <v>0</v>
      </c>
      <c r="E70" s="12">
        <f t="shared" si="70"/>
        <v>0</v>
      </c>
      <c r="F70" s="12">
        <f t="shared" ref="F70:G70" si="71">F71+F72+F74</f>
        <v>0</v>
      </c>
      <c r="G70" s="12">
        <f t="shared" si="71"/>
        <v>0</v>
      </c>
      <c r="H70" s="12">
        <f t="shared" ref="H70:I70" si="72">H71+H72+H74</f>
        <v>0</v>
      </c>
      <c r="I70" s="12">
        <f t="shared" si="72"/>
        <v>0</v>
      </c>
      <c r="J70" s="12">
        <f t="shared" ref="J70:K70" si="73">J71+J72+J74</f>
        <v>0</v>
      </c>
      <c r="K70" s="12">
        <f t="shared" si="73"/>
        <v>0</v>
      </c>
      <c r="L70" s="12">
        <f t="shared" ref="L70" si="74">L71+L72+L74</f>
        <v>59378</v>
      </c>
      <c r="M70" s="12">
        <f t="shared" si="6"/>
        <v>120678</v>
      </c>
    </row>
    <row r="71" spans="1:13" ht="37.5">
      <c r="A71" s="7" t="s">
        <v>87</v>
      </c>
      <c r="B71" s="8" t="s">
        <v>88</v>
      </c>
      <c r="C71" s="12">
        <v>43000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9719</v>
      </c>
      <c r="M71" s="12">
        <f t="shared" si="6"/>
        <v>52719</v>
      </c>
    </row>
    <row r="72" spans="1:13" ht="18.75">
      <c r="A72" s="7" t="s">
        <v>163</v>
      </c>
      <c r="B72" s="8" t="s">
        <v>168</v>
      </c>
      <c r="C72" s="12">
        <f t="shared" ref="C72:L72" si="75">C73</f>
        <v>1500</v>
      </c>
      <c r="D72" s="12">
        <f t="shared" si="75"/>
        <v>0</v>
      </c>
      <c r="E72" s="12">
        <f t="shared" si="75"/>
        <v>0</v>
      </c>
      <c r="F72" s="12">
        <f t="shared" si="75"/>
        <v>0</v>
      </c>
      <c r="G72" s="12">
        <f t="shared" si="75"/>
        <v>0</v>
      </c>
      <c r="H72" s="12">
        <f t="shared" si="75"/>
        <v>0</v>
      </c>
      <c r="I72" s="12">
        <f t="shared" si="75"/>
        <v>0</v>
      </c>
      <c r="J72" s="12">
        <f t="shared" si="75"/>
        <v>0</v>
      </c>
      <c r="K72" s="12">
        <f t="shared" si="75"/>
        <v>0</v>
      </c>
      <c r="L72" s="12">
        <f t="shared" si="75"/>
        <v>-1500</v>
      </c>
      <c r="M72" s="12">
        <f t="shared" si="6"/>
        <v>0</v>
      </c>
    </row>
    <row r="73" spans="1:13" ht="18.75">
      <c r="A73" s="7" t="s">
        <v>165</v>
      </c>
      <c r="B73" s="8" t="s">
        <v>166</v>
      </c>
      <c r="C73" s="12">
        <v>1500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-1500</v>
      </c>
      <c r="M73" s="12">
        <f t="shared" si="6"/>
        <v>0</v>
      </c>
    </row>
    <row r="74" spans="1:13" ht="37.5">
      <c r="A74" s="7" t="s">
        <v>164</v>
      </c>
      <c r="B74" s="8" t="s">
        <v>167</v>
      </c>
      <c r="C74" s="12">
        <v>16800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51159</v>
      </c>
      <c r="M74" s="12">
        <f t="shared" si="6"/>
        <v>67959</v>
      </c>
    </row>
    <row r="75" spans="1:13" ht="37.5">
      <c r="A75" s="5" t="s">
        <v>89</v>
      </c>
      <c r="B75" s="6" t="s">
        <v>90</v>
      </c>
      <c r="C75" s="11">
        <f t="shared" ref="C75" si="76">C76+C79</f>
        <v>9097100</v>
      </c>
      <c r="D75" s="11">
        <f t="shared" ref="D75:E75" si="77">D76+D79</f>
        <v>0</v>
      </c>
      <c r="E75" s="11">
        <f t="shared" si="77"/>
        <v>0</v>
      </c>
      <c r="F75" s="11">
        <f t="shared" ref="F75:G75" si="78">F76+F79</f>
        <v>0</v>
      </c>
      <c r="G75" s="11">
        <f t="shared" si="78"/>
        <v>0</v>
      </c>
      <c r="H75" s="11">
        <f t="shared" ref="H75:I75" si="79">H76+H79</f>
        <v>38483.43</v>
      </c>
      <c r="I75" s="11">
        <f t="shared" si="79"/>
        <v>0</v>
      </c>
      <c r="J75" s="11">
        <f t="shared" ref="J75:K75" si="80">J76+J79</f>
        <v>0</v>
      </c>
      <c r="K75" s="11">
        <f t="shared" si="80"/>
        <v>-958585.29</v>
      </c>
      <c r="L75" s="11">
        <f t="shared" ref="L75" si="81">L76+L79</f>
        <v>506000</v>
      </c>
      <c r="M75" s="11">
        <f t="shared" si="6"/>
        <v>8682998.1400000006</v>
      </c>
    </row>
    <row r="76" spans="1:13" ht="18.75" hidden="1">
      <c r="A76" s="7" t="s">
        <v>91</v>
      </c>
      <c r="B76" s="8" t="s">
        <v>92</v>
      </c>
      <c r="C76" s="12">
        <f t="shared" ref="C76:L77" si="82">C77</f>
        <v>8410400</v>
      </c>
      <c r="D76" s="12">
        <f t="shared" si="82"/>
        <v>0</v>
      </c>
      <c r="E76" s="12">
        <f t="shared" si="82"/>
        <v>0</v>
      </c>
      <c r="F76" s="12">
        <f t="shared" si="82"/>
        <v>0</v>
      </c>
      <c r="G76" s="12">
        <f t="shared" si="82"/>
        <v>0</v>
      </c>
      <c r="H76" s="12">
        <f t="shared" si="82"/>
        <v>38483.43</v>
      </c>
      <c r="I76" s="12">
        <f t="shared" si="82"/>
        <v>0</v>
      </c>
      <c r="J76" s="12">
        <f t="shared" si="82"/>
        <v>0</v>
      </c>
      <c r="K76" s="12">
        <f t="shared" si="82"/>
        <v>-958585.29</v>
      </c>
      <c r="L76" s="12">
        <f t="shared" si="82"/>
        <v>0</v>
      </c>
      <c r="M76" s="12">
        <f t="shared" si="6"/>
        <v>7490298.1399999997</v>
      </c>
    </row>
    <row r="77" spans="1:13" ht="18.75" hidden="1">
      <c r="A77" s="7" t="s">
        <v>93</v>
      </c>
      <c r="B77" s="8" t="s">
        <v>94</v>
      </c>
      <c r="C77" s="12">
        <f t="shared" si="82"/>
        <v>8410400</v>
      </c>
      <c r="D77" s="12">
        <f t="shared" si="82"/>
        <v>0</v>
      </c>
      <c r="E77" s="12">
        <f t="shared" si="82"/>
        <v>0</v>
      </c>
      <c r="F77" s="12">
        <f t="shared" si="82"/>
        <v>0</v>
      </c>
      <c r="G77" s="12">
        <f t="shared" si="82"/>
        <v>0</v>
      </c>
      <c r="H77" s="12">
        <f t="shared" si="82"/>
        <v>38483.43</v>
      </c>
      <c r="I77" s="12">
        <f t="shared" si="82"/>
        <v>0</v>
      </c>
      <c r="J77" s="12">
        <f t="shared" si="82"/>
        <v>0</v>
      </c>
      <c r="K77" s="12">
        <f t="shared" si="82"/>
        <v>-958585.29</v>
      </c>
      <c r="L77" s="12">
        <f t="shared" si="82"/>
        <v>0</v>
      </c>
      <c r="M77" s="12">
        <f t="shared" si="6"/>
        <v>7490298.1399999997</v>
      </c>
    </row>
    <row r="78" spans="1:13" ht="37.5" hidden="1">
      <c r="A78" s="7" t="s">
        <v>263</v>
      </c>
      <c r="B78" s="25" t="s">
        <v>264</v>
      </c>
      <c r="C78" s="12">
        <v>8410400</v>
      </c>
      <c r="D78" s="12">
        <v>0</v>
      </c>
      <c r="E78" s="12">
        <v>0</v>
      </c>
      <c r="F78" s="12">
        <v>0</v>
      </c>
      <c r="G78" s="12">
        <v>0</v>
      </c>
      <c r="H78" s="12">
        <v>38483.43</v>
      </c>
      <c r="I78" s="12">
        <v>0</v>
      </c>
      <c r="J78" s="12">
        <v>0</v>
      </c>
      <c r="K78" s="12">
        <v>-958585.29</v>
      </c>
      <c r="L78" s="12">
        <v>0</v>
      </c>
      <c r="M78" s="12">
        <f t="shared" si="6"/>
        <v>7490298.1399999997</v>
      </c>
    </row>
    <row r="79" spans="1:13" ht="18.75">
      <c r="A79" s="7" t="s">
        <v>95</v>
      </c>
      <c r="B79" s="8" t="s">
        <v>96</v>
      </c>
      <c r="C79" s="12">
        <f t="shared" ref="C79:L80" si="83">C80</f>
        <v>686700</v>
      </c>
      <c r="D79" s="12">
        <f t="shared" si="83"/>
        <v>0</v>
      </c>
      <c r="E79" s="12">
        <f t="shared" si="83"/>
        <v>0</v>
      </c>
      <c r="F79" s="12">
        <f t="shared" si="83"/>
        <v>0</v>
      </c>
      <c r="G79" s="12">
        <f t="shared" si="83"/>
        <v>0</v>
      </c>
      <c r="H79" s="12">
        <f t="shared" si="83"/>
        <v>0</v>
      </c>
      <c r="I79" s="12">
        <f t="shared" si="83"/>
        <v>0</v>
      </c>
      <c r="J79" s="12">
        <f t="shared" si="83"/>
        <v>0</v>
      </c>
      <c r="K79" s="12">
        <f t="shared" si="83"/>
        <v>0</v>
      </c>
      <c r="L79" s="12">
        <f>L80+L82</f>
        <v>506000</v>
      </c>
      <c r="M79" s="12">
        <f t="shared" si="6"/>
        <v>1192700</v>
      </c>
    </row>
    <row r="80" spans="1:13" ht="37.5">
      <c r="A80" s="7" t="s">
        <v>97</v>
      </c>
      <c r="B80" s="8" t="s">
        <v>98</v>
      </c>
      <c r="C80" s="12">
        <f t="shared" si="83"/>
        <v>686700</v>
      </c>
      <c r="D80" s="12">
        <f t="shared" si="83"/>
        <v>0</v>
      </c>
      <c r="E80" s="12">
        <f t="shared" si="83"/>
        <v>0</v>
      </c>
      <c r="F80" s="12">
        <f t="shared" si="83"/>
        <v>0</v>
      </c>
      <c r="G80" s="12">
        <f t="shared" si="83"/>
        <v>0</v>
      </c>
      <c r="H80" s="12">
        <f t="shared" si="83"/>
        <v>0</v>
      </c>
      <c r="I80" s="12">
        <f t="shared" si="83"/>
        <v>0</v>
      </c>
      <c r="J80" s="12">
        <f t="shared" si="83"/>
        <v>0</v>
      </c>
      <c r="K80" s="12">
        <f t="shared" si="83"/>
        <v>0</v>
      </c>
      <c r="L80" s="12">
        <f t="shared" si="83"/>
        <v>70000</v>
      </c>
      <c r="M80" s="12">
        <f t="shared" si="6"/>
        <v>756700</v>
      </c>
    </row>
    <row r="81" spans="1:13" ht="37.5">
      <c r="A81" s="7" t="s">
        <v>265</v>
      </c>
      <c r="B81" s="25" t="s">
        <v>266</v>
      </c>
      <c r="C81" s="12">
        <v>686700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70000</v>
      </c>
      <c r="M81" s="12">
        <f t="shared" ref="M81:M155" si="84">C81+D81+E81+F81+G81+H81+I81+J81+K81+L81</f>
        <v>756700</v>
      </c>
    </row>
    <row r="82" spans="1:13" ht="18.75">
      <c r="A82" s="7" t="s">
        <v>383</v>
      </c>
      <c r="B82" s="26" t="s">
        <v>386</v>
      </c>
      <c r="C82" s="12"/>
      <c r="D82" s="12"/>
      <c r="E82" s="12"/>
      <c r="F82" s="12"/>
      <c r="G82" s="12"/>
      <c r="H82" s="12"/>
      <c r="I82" s="12"/>
      <c r="J82" s="12"/>
      <c r="K82" s="12"/>
      <c r="L82" s="12">
        <f>L83</f>
        <v>436000</v>
      </c>
      <c r="M82" s="12">
        <f t="shared" si="84"/>
        <v>436000</v>
      </c>
    </row>
    <row r="83" spans="1:13" ht="18.75">
      <c r="A83" s="7" t="s">
        <v>384</v>
      </c>
      <c r="B83" s="26" t="s">
        <v>385</v>
      </c>
      <c r="C83" s="12"/>
      <c r="D83" s="12"/>
      <c r="E83" s="12"/>
      <c r="F83" s="12"/>
      <c r="G83" s="12"/>
      <c r="H83" s="12"/>
      <c r="I83" s="12"/>
      <c r="J83" s="12"/>
      <c r="K83" s="12"/>
      <c r="L83" s="12">
        <v>436000</v>
      </c>
      <c r="M83" s="12">
        <f t="shared" si="84"/>
        <v>436000</v>
      </c>
    </row>
    <row r="84" spans="1:13" ht="37.5">
      <c r="A84" s="5" t="s">
        <v>99</v>
      </c>
      <c r="B84" s="6" t="s">
        <v>100</v>
      </c>
      <c r="C84" s="11">
        <f t="shared" ref="C84" si="85">C85+C88</f>
        <v>1210000</v>
      </c>
      <c r="D84" s="11">
        <f t="shared" ref="D84:E84" si="86">D85+D88</f>
        <v>0</v>
      </c>
      <c r="E84" s="11">
        <f t="shared" si="86"/>
        <v>0</v>
      </c>
      <c r="F84" s="11">
        <f t="shared" ref="F84:G84" si="87">F85+F88</f>
        <v>0</v>
      </c>
      <c r="G84" s="11">
        <f t="shared" si="87"/>
        <v>0</v>
      </c>
      <c r="H84" s="11">
        <f t="shared" ref="H84:I84" si="88">H85+H88</f>
        <v>0</v>
      </c>
      <c r="I84" s="11">
        <f t="shared" si="88"/>
        <v>0</v>
      </c>
      <c r="J84" s="11">
        <f t="shared" ref="J84:K84" si="89">J85+J88</f>
        <v>0</v>
      </c>
      <c r="K84" s="11">
        <f t="shared" si="89"/>
        <v>0</v>
      </c>
      <c r="L84" s="11">
        <f t="shared" ref="L84" si="90">L85+L88</f>
        <v>-88780</v>
      </c>
      <c r="M84" s="11">
        <f t="shared" si="84"/>
        <v>1121220</v>
      </c>
    </row>
    <row r="85" spans="1:13" ht="75">
      <c r="A85" s="7" t="s">
        <v>101</v>
      </c>
      <c r="B85" s="8" t="s">
        <v>102</v>
      </c>
      <c r="C85" s="12">
        <f t="shared" ref="C85:L85" si="91">C86</f>
        <v>885000</v>
      </c>
      <c r="D85" s="12">
        <f t="shared" si="91"/>
        <v>0</v>
      </c>
      <c r="E85" s="12">
        <f t="shared" si="91"/>
        <v>0</v>
      </c>
      <c r="F85" s="12">
        <f t="shared" si="91"/>
        <v>0</v>
      </c>
      <c r="G85" s="12">
        <f t="shared" si="91"/>
        <v>0</v>
      </c>
      <c r="H85" s="12">
        <f t="shared" si="91"/>
        <v>0</v>
      </c>
      <c r="I85" s="12">
        <f t="shared" si="91"/>
        <v>0</v>
      </c>
      <c r="J85" s="12">
        <f t="shared" si="91"/>
        <v>0</v>
      </c>
      <c r="K85" s="12">
        <f t="shared" si="91"/>
        <v>0</v>
      </c>
      <c r="L85" s="12">
        <f t="shared" si="91"/>
        <v>-125890</v>
      </c>
      <c r="M85" s="12">
        <f t="shared" si="84"/>
        <v>759110</v>
      </c>
    </row>
    <row r="86" spans="1:13" ht="93.75">
      <c r="A86" s="7" t="s">
        <v>103</v>
      </c>
      <c r="B86" s="8" t="s">
        <v>104</v>
      </c>
      <c r="C86" s="12">
        <f t="shared" ref="C86:L86" si="92">C87</f>
        <v>885000</v>
      </c>
      <c r="D86" s="12">
        <f t="shared" si="92"/>
        <v>0</v>
      </c>
      <c r="E86" s="12">
        <f t="shared" si="92"/>
        <v>0</v>
      </c>
      <c r="F86" s="12">
        <f t="shared" si="92"/>
        <v>0</v>
      </c>
      <c r="G86" s="12">
        <f t="shared" si="92"/>
        <v>0</v>
      </c>
      <c r="H86" s="12">
        <f t="shared" si="92"/>
        <v>0</v>
      </c>
      <c r="I86" s="12">
        <f t="shared" si="92"/>
        <v>0</v>
      </c>
      <c r="J86" s="12">
        <f t="shared" si="92"/>
        <v>0</v>
      </c>
      <c r="K86" s="12">
        <f t="shared" si="92"/>
        <v>0</v>
      </c>
      <c r="L86" s="12">
        <f t="shared" si="92"/>
        <v>-125890</v>
      </c>
      <c r="M86" s="12">
        <f t="shared" si="84"/>
        <v>759110</v>
      </c>
    </row>
    <row r="87" spans="1:13" ht="93.75">
      <c r="A87" s="7" t="s">
        <v>267</v>
      </c>
      <c r="B87" s="25" t="s">
        <v>268</v>
      </c>
      <c r="C87" s="12">
        <v>885000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-125890</v>
      </c>
      <c r="M87" s="12">
        <f t="shared" si="84"/>
        <v>759110</v>
      </c>
    </row>
    <row r="88" spans="1:13" ht="37.5">
      <c r="A88" s="7" t="s">
        <v>105</v>
      </c>
      <c r="B88" s="8" t="s">
        <v>106</v>
      </c>
      <c r="C88" s="12">
        <f t="shared" ref="C88" si="93">C89+C91</f>
        <v>325000</v>
      </c>
      <c r="D88" s="12">
        <f t="shared" ref="D88:E88" si="94">D89+D91</f>
        <v>0</v>
      </c>
      <c r="E88" s="12">
        <f t="shared" si="94"/>
        <v>0</v>
      </c>
      <c r="F88" s="12">
        <f t="shared" ref="F88:G88" si="95">F89+F91</f>
        <v>0</v>
      </c>
      <c r="G88" s="12">
        <f t="shared" si="95"/>
        <v>0</v>
      </c>
      <c r="H88" s="12">
        <f t="shared" ref="H88:I88" si="96">H89+H91</f>
        <v>0</v>
      </c>
      <c r="I88" s="12">
        <f t="shared" si="96"/>
        <v>0</v>
      </c>
      <c r="J88" s="12">
        <f t="shared" ref="J88:K88" si="97">J89+J91</f>
        <v>0</v>
      </c>
      <c r="K88" s="12">
        <f t="shared" si="97"/>
        <v>0</v>
      </c>
      <c r="L88" s="12">
        <f t="shared" ref="L88" si="98">L89+L91</f>
        <v>37110</v>
      </c>
      <c r="M88" s="12">
        <f t="shared" si="84"/>
        <v>362110</v>
      </c>
    </row>
    <row r="89" spans="1:13" ht="37.5">
      <c r="A89" s="7" t="s">
        <v>107</v>
      </c>
      <c r="B89" s="8" t="s">
        <v>108</v>
      </c>
      <c r="C89" s="12">
        <f t="shared" ref="C89:L89" si="99">C90</f>
        <v>25500</v>
      </c>
      <c r="D89" s="12">
        <f t="shared" si="99"/>
        <v>0</v>
      </c>
      <c r="E89" s="12">
        <f t="shared" si="99"/>
        <v>0</v>
      </c>
      <c r="F89" s="12">
        <f t="shared" si="99"/>
        <v>0</v>
      </c>
      <c r="G89" s="12">
        <f t="shared" si="99"/>
        <v>0</v>
      </c>
      <c r="H89" s="12">
        <f t="shared" si="99"/>
        <v>0</v>
      </c>
      <c r="I89" s="12">
        <f t="shared" si="99"/>
        <v>0</v>
      </c>
      <c r="J89" s="12">
        <f t="shared" si="99"/>
        <v>0</v>
      </c>
      <c r="K89" s="12">
        <f t="shared" si="99"/>
        <v>0</v>
      </c>
      <c r="L89" s="12">
        <f t="shared" si="99"/>
        <v>83040</v>
      </c>
      <c r="M89" s="12">
        <f t="shared" si="84"/>
        <v>108540</v>
      </c>
    </row>
    <row r="90" spans="1:13" ht="56.25">
      <c r="A90" s="7" t="s">
        <v>269</v>
      </c>
      <c r="B90" s="25" t="s">
        <v>270</v>
      </c>
      <c r="C90" s="12">
        <v>25500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83040</v>
      </c>
      <c r="M90" s="12">
        <f t="shared" si="84"/>
        <v>108540</v>
      </c>
    </row>
    <row r="91" spans="1:13" ht="56.25">
      <c r="A91" s="7" t="s">
        <v>109</v>
      </c>
      <c r="B91" s="8" t="s">
        <v>110</v>
      </c>
      <c r="C91" s="12">
        <f t="shared" ref="C91:L91" si="100">C92</f>
        <v>299500</v>
      </c>
      <c r="D91" s="12">
        <f t="shared" si="100"/>
        <v>0</v>
      </c>
      <c r="E91" s="12">
        <f t="shared" si="100"/>
        <v>0</v>
      </c>
      <c r="F91" s="12">
        <f t="shared" si="100"/>
        <v>0</v>
      </c>
      <c r="G91" s="12">
        <f t="shared" si="100"/>
        <v>0</v>
      </c>
      <c r="H91" s="12">
        <f t="shared" si="100"/>
        <v>0</v>
      </c>
      <c r="I91" s="12">
        <f t="shared" si="100"/>
        <v>0</v>
      </c>
      <c r="J91" s="12">
        <f t="shared" si="100"/>
        <v>0</v>
      </c>
      <c r="K91" s="12">
        <f t="shared" si="100"/>
        <v>0</v>
      </c>
      <c r="L91" s="12">
        <f t="shared" si="100"/>
        <v>-45930</v>
      </c>
      <c r="M91" s="12">
        <f t="shared" si="84"/>
        <v>253570</v>
      </c>
    </row>
    <row r="92" spans="1:13" ht="56.25">
      <c r="A92" s="7" t="s">
        <v>271</v>
      </c>
      <c r="B92" s="25" t="s">
        <v>272</v>
      </c>
      <c r="C92" s="12">
        <v>299500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-45930</v>
      </c>
      <c r="M92" s="12">
        <f t="shared" si="84"/>
        <v>253570</v>
      </c>
    </row>
    <row r="93" spans="1:13" ht="18.75">
      <c r="A93" s="5" t="s">
        <v>111</v>
      </c>
      <c r="B93" s="6" t="s">
        <v>112</v>
      </c>
      <c r="C93" s="11">
        <f t="shared" ref="C93:H93" si="101">C94+C115+C117+C122+C126</f>
        <v>454000</v>
      </c>
      <c r="D93" s="11">
        <f t="shared" si="101"/>
        <v>0</v>
      </c>
      <c r="E93" s="11">
        <f t="shared" si="101"/>
        <v>0</v>
      </c>
      <c r="F93" s="11">
        <f t="shared" si="101"/>
        <v>0</v>
      </c>
      <c r="G93" s="11">
        <f t="shared" si="101"/>
        <v>0</v>
      </c>
      <c r="H93" s="11">
        <f t="shared" si="101"/>
        <v>0</v>
      </c>
      <c r="I93" s="11">
        <f t="shared" ref="I93:J93" si="102">I94+I115+I117+I122+I126</f>
        <v>0</v>
      </c>
      <c r="J93" s="11">
        <f t="shared" si="102"/>
        <v>0</v>
      </c>
      <c r="K93" s="11">
        <f t="shared" ref="K93:L93" si="103">K94+K115+K117+K122+K126</f>
        <v>0</v>
      </c>
      <c r="L93" s="11">
        <f t="shared" si="103"/>
        <v>632143</v>
      </c>
      <c r="M93" s="11">
        <f t="shared" si="84"/>
        <v>1086143</v>
      </c>
    </row>
    <row r="94" spans="1:13" ht="37.5">
      <c r="A94" s="7" t="s">
        <v>228</v>
      </c>
      <c r="B94" s="8" t="s">
        <v>227</v>
      </c>
      <c r="C94" s="12">
        <f t="shared" ref="C94:H94" si="104">C95+C97+C99+C102+C109+C111+C113</f>
        <v>228000</v>
      </c>
      <c r="D94" s="12">
        <f t="shared" si="104"/>
        <v>0</v>
      </c>
      <c r="E94" s="12">
        <f t="shared" si="104"/>
        <v>0</v>
      </c>
      <c r="F94" s="12">
        <f t="shared" si="104"/>
        <v>0</v>
      </c>
      <c r="G94" s="12">
        <f t="shared" si="104"/>
        <v>0</v>
      </c>
      <c r="H94" s="12">
        <f t="shared" si="104"/>
        <v>0</v>
      </c>
      <c r="I94" s="12">
        <f t="shared" ref="I94:J94" si="105">I95+I97+I99+I102+I109+I111+I113</f>
        <v>0</v>
      </c>
      <c r="J94" s="12">
        <f t="shared" si="105"/>
        <v>0</v>
      </c>
      <c r="K94" s="12">
        <f>K95+K97+K99+K102+K109+K111+K113</f>
        <v>0</v>
      </c>
      <c r="L94" s="12">
        <f>L95+L97+L99+L102+L109+L111+L113+L105+L107</f>
        <v>256384</v>
      </c>
      <c r="M94" s="12">
        <f t="shared" si="84"/>
        <v>484384</v>
      </c>
    </row>
    <row r="95" spans="1:13" ht="56.25">
      <c r="A95" s="7" t="s">
        <v>224</v>
      </c>
      <c r="B95" s="8" t="s">
        <v>226</v>
      </c>
      <c r="C95" s="12">
        <f t="shared" ref="C95:L95" si="106">C96</f>
        <v>5000</v>
      </c>
      <c r="D95" s="12">
        <f t="shared" si="106"/>
        <v>0</v>
      </c>
      <c r="E95" s="12">
        <f t="shared" si="106"/>
        <v>0</v>
      </c>
      <c r="F95" s="12">
        <f t="shared" si="106"/>
        <v>0</v>
      </c>
      <c r="G95" s="12">
        <f t="shared" si="106"/>
        <v>0</v>
      </c>
      <c r="H95" s="12">
        <f t="shared" si="106"/>
        <v>0</v>
      </c>
      <c r="I95" s="12">
        <f t="shared" si="106"/>
        <v>0</v>
      </c>
      <c r="J95" s="12">
        <f t="shared" si="106"/>
        <v>0</v>
      </c>
      <c r="K95" s="12">
        <f t="shared" si="106"/>
        <v>0</v>
      </c>
      <c r="L95" s="12">
        <f t="shared" si="106"/>
        <v>13300</v>
      </c>
      <c r="M95" s="12">
        <f t="shared" si="84"/>
        <v>18300</v>
      </c>
    </row>
    <row r="96" spans="1:13" ht="75">
      <c r="A96" s="7" t="s">
        <v>223</v>
      </c>
      <c r="B96" s="8" t="s">
        <v>225</v>
      </c>
      <c r="C96" s="12">
        <v>5000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13300</v>
      </c>
      <c r="M96" s="12">
        <f t="shared" si="84"/>
        <v>18300</v>
      </c>
    </row>
    <row r="97" spans="1:15" ht="75">
      <c r="A97" s="7" t="s">
        <v>187</v>
      </c>
      <c r="B97" s="8" t="s">
        <v>188</v>
      </c>
      <c r="C97" s="12">
        <f t="shared" ref="C97:L97" si="107">C98</f>
        <v>58000</v>
      </c>
      <c r="D97" s="12">
        <f t="shared" si="107"/>
        <v>0</v>
      </c>
      <c r="E97" s="12">
        <f t="shared" si="107"/>
        <v>0</v>
      </c>
      <c r="F97" s="12">
        <f t="shared" si="107"/>
        <v>0</v>
      </c>
      <c r="G97" s="12">
        <f t="shared" si="107"/>
        <v>0</v>
      </c>
      <c r="H97" s="12">
        <f t="shared" si="107"/>
        <v>0</v>
      </c>
      <c r="I97" s="12">
        <f t="shared" si="107"/>
        <v>0</v>
      </c>
      <c r="J97" s="12">
        <f t="shared" si="107"/>
        <v>0</v>
      </c>
      <c r="K97" s="12">
        <f t="shared" si="107"/>
        <v>0</v>
      </c>
      <c r="L97" s="12">
        <f t="shared" si="107"/>
        <v>40516</v>
      </c>
      <c r="M97" s="12">
        <f t="shared" si="84"/>
        <v>98516</v>
      </c>
    </row>
    <row r="98" spans="1:15" ht="123" customHeight="1">
      <c r="A98" s="7" t="s">
        <v>185</v>
      </c>
      <c r="B98" s="8" t="s">
        <v>186</v>
      </c>
      <c r="C98" s="12">
        <v>58000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40516</v>
      </c>
      <c r="M98" s="12">
        <f t="shared" si="84"/>
        <v>98516</v>
      </c>
    </row>
    <row r="99" spans="1:15" ht="56.25">
      <c r="A99" s="7" t="s">
        <v>189</v>
      </c>
      <c r="B99" s="8" t="s">
        <v>191</v>
      </c>
      <c r="C99" s="12">
        <f t="shared" ref="C99:K99" si="108">C100</f>
        <v>32000</v>
      </c>
      <c r="D99" s="12">
        <f t="shared" si="108"/>
        <v>0</v>
      </c>
      <c r="E99" s="12">
        <f t="shared" si="108"/>
        <v>0</v>
      </c>
      <c r="F99" s="12">
        <f t="shared" si="108"/>
        <v>0</v>
      </c>
      <c r="G99" s="12">
        <f t="shared" si="108"/>
        <v>0</v>
      </c>
      <c r="H99" s="12">
        <f t="shared" si="108"/>
        <v>0</v>
      </c>
      <c r="I99" s="12">
        <f t="shared" si="108"/>
        <v>0</v>
      </c>
      <c r="J99" s="12">
        <f t="shared" si="108"/>
        <v>0</v>
      </c>
      <c r="K99" s="12">
        <f t="shared" si="108"/>
        <v>0</v>
      </c>
      <c r="L99" s="12">
        <f>L100+L101</f>
        <v>31991</v>
      </c>
      <c r="M99" s="12">
        <f t="shared" si="84"/>
        <v>63991</v>
      </c>
    </row>
    <row r="100" spans="1:15" ht="75">
      <c r="A100" s="7" t="s">
        <v>190</v>
      </c>
      <c r="B100" s="8" t="s">
        <v>192</v>
      </c>
      <c r="C100" s="12">
        <v>32000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5428</v>
      </c>
      <c r="M100" s="12">
        <f t="shared" si="84"/>
        <v>37428</v>
      </c>
    </row>
    <row r="101" spans="1:15" ht="75">
      <c r="A101" s="7" t="s">
        <v>387</v>
      </c>
      <c r="B101" s="8" t="s">
        <v>388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>
        <v>26563</v>
      </c>
      <c r="M101" s="12">
        <f t="shared" si="84"/>
        <v>26563</v>
      </c>
    </row>
    <row r="102" spans="1:15" ht="56.25">
      <c r="A102" s="7" t="s">
        <v>193</v>
      </c>
      <c r="B102" s="8" t="s">
        <v>195</v>
      </c>
      <c r="C102" s="12">
        <f t="shared" ref="C102:K102" si="109">C103</f>
        <v>26000</v>
      </c>
      <c r="D102" s="12">
        <f t="shared" si="109"/>
        <v>0</v>
      </c>
      <c r="E102" s="12">
        <f t="shared" si="109"/>
        <v>0</v>
      </c>
      <c r="F102" s="12">
        <f t="shared" si="109"/>
        <v>0</v>
      </c>
      <c r="G102" s="12">
        <f t="shared" si="109"/>
        <v>0</v>
      </c>
      <c r="H102" s="12">
        <f t="shared" si="109"/>
        <v>0</v>
      </c>
      <c r="I102" s="12">
        <f t="shared" si="109"/>
        <v>0</v>
      </c>
      <c r="J102" s="12">
        <f t="shared" si="109"/>
        <v>0</v>
      </c>
      <c r="K102" s="12">
        <f t="shared" si="109"/>
        <v>0</v>
      </c>
      <c r="L102" s="12">
        <f>L103+L104</f>
        <v>-16000</v>
      </c>
      <c r="M102" s="12">
        <f t="shared" si="84"/>
        <v>10000</v>
      </c>
    </row>
    <row r="103" spans="1:15" ht="93.75">
      <c r="A103" s="7" t="s">
        <v>194</v>
      </c>
      <c r="B103" s="8" t="s">
        <v>196</v>
      </c>
      <c r="C103" s="12">
        <v>26000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-26000</v>
      </c>
      <c r="M103" s="12">
        <f t="shared" si="84"/>
        <v>0</v>
      </c>
    </row>
    <row r="104" spans="1:15" ht="93.75">
      <c r="A104" s="7" t="s">
        <v>389</v>
      </c>
      <c r="B104" s="8" t="s">
        <v>390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>
        <v>10000</v>
      </c>
      <c r="M104" s="12">
        <f t="shared" si="84"/>
        <v>10000</v>
      </c>
    </row>
    <row r="105" spans="1:15" ht="75">
      <c r="A105" s="7" t="s">
        <v>391</v>
      </c>
      <c r="B105" s="8" t="s">
        <v>393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>
        <f>L106</f>
        <v>8750</v>
      </c>
      <c r="M105" s="12">
        <f t="shared" si="84"/>
        <v>8750</v>
      </c>
      <c r="N105" s="21"/>
      <c r="O105" s="21"/>
    </row>
    <row r="106" spans="1:15" ht="93.75">
      <c r="A106" s="7" t="s">
        <v>392</v>
      </c>
      <c r="B106" s="8" t="s">
        <v>394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>
        <v>8750</v>
      </c>
      <c r="M106" s="12">
        <f t="shared" si="84"/>
        <v>8750</v>
      </c>
      <c r="N106" s="21"/>
      <c r="O106" s="21"/>
    </row>
    <row r="107" spans="1:15" ht="75">
      <c r="A107" s="7" t="s">
        <v>395</v>
      </c>
      <c r="B107" s="8" t="s">
        <v>397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>
        <f>L108</f>
        <v>300</v>
      </c>
      <c r="M107" s="12">
        <f t="shared" si="84"/>
        <v>300</v>
      </c>
      <c r="N107" s="21"/>
      <c r="O107" s="21"/>
    </row>
    <row r="108" spans="1:15" ht="112.5">
      <c r="A108" s="7" t="s">
        <v>396</v>
      </c>
      <c r="B108" s="8" t="s">
        <v>398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>
        <v>300</v>
      </c>
      <c r="M108" s="12">
        <f t="shared" si="84"/>
        <v>300</v>
      </c>
      <c r="N108" s="21"/>
      <c r="O108" s="21"/>
    </row>
    <row r="109" spans="1:15" ht="56.25">
      <c r="A109" s="7" t="s">
        <v>229</v>
      </c>
      <c r="B109" s="8" t="s">
        <v>232</v>
      </c>
      <c r="C109" s="12">
        <f t="shared" ref="C109:L109" si="110">C110</f>
        <v>4000</v>
      </c>
      <c r="D109" s="12">
        <f t="shared" si="110"/>
        <v>0</v>
      </c>
      <c r="E109" s="12">
        <f t="shared" si="110"/>
        <v>0</v>
      </c>
      <c r="F109" s="12">
        <f t="shared" si="110"/>
        <v>0</v>
      </c>
      <c r="G109" s="12">
        <f t="shared" si="110"/>
        <v>0</v>
      </c>
      <c r="H109" s="12">
        <f t="shared" si="110"/>
        <v>0</v>
      </c>
      <c r="I109" s="12">
        <f t="shared" si="110"/>
        <v>0</v>
      </c>
      <c r="J109" s="12">
        <f t="shared" si="110"/>
        <v>0</v>
      </c>
      <c r="K109" s="12">
        <f t="shared" si="110"/>
        <v>0</v>
      </c>
      <c r="L109" s="12">
        <f t="shared" si="110"/>
        <v>828</v>
      </c>
      <c r="M109" s="12">
        <f t="shared" si="84"/>
        <v>4828</v>
      </c>
    </row>
    <row r="110" spans="1:15" ht="93.75">
      <c r="A110" s="7" t="s">
        <v>230</v>
      </c>
      <c r="B110" s="8" t="s">
        <v>231</v>
      </c>
      <c r="C110" s="12">
        <v>4000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828</v>
      </c>
      <c r="M110" s="12">
        <f t="shared" si="84"/>
        <v>4828</v>
      </c>
    </row>
    <row r="111" spans="1:15" ht="56.25">
      <c r="A111" s="7" t="s">
        <v>197</v>
      </c>
      <c r="B111" s="8" t="s">
        <v>199</v>
      </c>
      <c r="C111" s="12">
        <f t="shared" ref="C111:L111" si="111">C112</f>
        <v>67000</v>
      </c>
      <c r="D111" s="12">
        <f t="shared" si="111"/>
        <v>0</v>
      </c>
      <c r="E111" s="12">
        <f t="shared" si="111"/>
        <v>0</v>
      </c>
      <c r="F111" s="12">
        <f t="shared" si="111"/>
        <v>0</v>
      </c>
      <c r="G111" s="12">
        <f t="shared" si="111"/>
        <v>0</v>
      </c>
      <c r="H111" s="12">
        <f t="shared" si="111"/>
        <v>0</v>
      </c>
      <c r="I111" s="12">
        <f t="shared" si="111"/>
        <v>0</v>
      </c>
      <c r="J111" s="12">
        <f t="shared" si="111"/>
        <v>0</v>
      </c>
      <c r="K111" s="12">
        <f t="shared" si="111"/>
        <v>0</v>
      </c>
      <c r="L111" s="12">
        <f t="shared" si="111"/>
        <v>102633</v>
      </c>
      <c r="M111" s="12">
        <f t="shared" si="84"/>
        <v>169633</v>
      </c>
    </row>
    <row r="112" spans="1:15" ht="75">
      <c r="A112" s="7" t="s">
        <v>198</v>
      </c>
      <c r="B112" s="8" t="s">
        <v>200</v>
      </c>
      <c r="C112" s="12">
        <v>67000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102633</v>
      </c>
      <c r="M112" s="12">
        <f t="shared" si="84"/>
        <v>169633</v>
      </c>
    </row>
    <row r="113" spans="1:13" ht="75">
      <c r="A113" s="7" t="s">
        <v>221</v>
      </c>
      <c r="B113" s="8" t="s">
        <v>222</v>
      </c>
      <c r="C113" s="12">
        <f t="shared" ref="C113:L113" si="112">C114</f>
        <v>36000</v>
      </c>
      <c r="D113" s="12">
        <f t="shared" si="112"/>
        <v>0</v>
      </c>
      <c r="E113" s="12">
        <f t="shared" si="112"/>
        <v>0</v>
      </c>
      <c r="F113" s="12">
        <f t="shared" si="112"/>
        <v>0</v>
      </c>
      <c r="G113" s="12">
        <f t="shared" si="112"/>
        <v>0</v>
      </c>
      <c r="H113" s="12">
        <f t="shared" si="112"/>
        <v>0</v>
      </c>
      <c r="I113" s="12">
        <f t="shared" si="112"/>
        <v>0</v>
      </c>
      <c r="J113" s="12">
        <f t="shared" si="112"/>
        <v>0</v>
      </c>
      <c r="K113" s="12">
        <f t="shared" si="112"/>
        <v>0</v>
      </c>
      <c r="L113" s="12">
        <f t="shared" si="112"/>
        <v>74066</v>
      </c>
      <c r="M113" s="12">
        <f t="shared" si="84"/>
        <v>110066</v>
      </c>
    </row>
    <row r="114" spans="1:13" ht="93.75">
      <c r="A114" s="7" t="s">
        <v>219</v>
      </c>
      <c r="B114" s="8" t="s">
        <v>220</v>
      </c>
      <c r="C114" s="12">
        <v>36000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74066</v>
      </c>
      <c r="M114" s="12">
        <f t="shared" si="84"/>
        <v>110066</v>
      </c>
    </row>
    <row r="115" spans="1:13" ht="112.5">
      <c r="A115" s="7" t="s">
        <v>217</v>
      </c>
      <c r="B115" s="8" t="s">
        <v>218</v>
      </c>
      <c r="C115" s="12">
        <f t="shared" ref="C115:L115" si="113">C116</f>
        <v>15000</v>
      </c>
      <c r="D115" s="12">
        <f t="shared" si="113"/>
        <v>0</v>
      </c>
      <c r="E115" s="12">
        <f t="shared" si="113"/>
        <v>0</v>
      </c>
      <c r="F115" s="12">
        <f t="shared" si="113"/>
        <v>0</v>
      </c>
      <c r="G115" s="12">
        <f t="shared" si="113"/>
        <v>0</v>
      </c>
      <c r="H115" s="12">
        <f t="shared" si="113"/>
        <v>0</v>
      </c>
      <c r="I115" s="12">
        <f t="shared" si="113"/>
        <v>0</v>
      </c>
      <c r="J115" s="12">
        <f t="shared" si="113"/>
        <v>0</v>
      </c>
      <c r="K115" s="12">
        <f t="shared" si="113"/>
        <v>0</v>
      </c>
      <c r="L115" s="12">
        <f t="shared" si="113"/>
        <v>22500</v>
      </c>
      <c r="M115" s="12">
        <f t="shared" si="84"/>
        <v>37500</v>
      </c>
    </row>
    <row r="116" spans="1:13" ht="150">
      <c r="A116" s="7" t="s">
        <v>215</v>
      </c>
      <c r="B116" s="8" t="s">
        <v>216</v>
      </c>
      <c r="C116" s="12">
        <v>15000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22500</v>
      </c>
      <c r="M116" s="12">
        <f t="shared" si="84"/>
        <v>37500</v>
      </c>
    </row>
    <row r="117" spans="1:13" ht="112.5">
      <c r="A117" s="7" t="s">
        <v>233</v>
      </c>
      <c r="B117" s="8" t="s">
        <v>234</v>
      </c>
      <c r="C117" s="12">
        <f t="shared" ref="C117:H117" si="114">C118+C120</f>
        <v>37000</v>
      </c>
      <c r="D117" s="12">
        <f t="shared" si="114"/>
        <v>0</v>
      </c>
      <c r="E117" s="12">
        <f t="shared" si="114"/>
        <v>0</v>
      </c>
      <c r="F117" s="12">
        <f t="shared" si="114"/>
        <v>0</v>
      </c>
      <c r="G117" s="12">
        <f t="shared" si="114"/>
        <v>0</v>
      </c>
      <c r="H117" s="12">
        <f t="shared" si="114"/>
        <v>0</v>
      </c>
      <c r="I117" s="12">
        <f t="shared" ref="I117:J117" si="115">I118+I120</f>
        <v>0</v>
      </c>
      <c r="J117" s="12">
        <f t="shared" si="115"/>
        <v>0</v>
      </c>
      <c r="K117" s="12">
        <f t="shared" ref="K117:L117" si="116">K118+K120</f>
        <v>0</v>
      </c>
      <c r="L117" s="12">
        <f t="shared" si="116"/>
        <v>364324</v>
      </c>
      <c r="M117" s="12">
        <f t="shared" si="84"/>
        <v>401324</v>
      </c>
    </row>
    <row r="118" spans="1:13" ht="56.25">
      <c r="A118" s="7" t="s">
        <v>213</v>
      </c>
      <c r="B118" s="8" t="s">
        <v>214</v>
      </c>
      <c r="C118" s="12">
        <f t="shared" ref="C118:L118" si="117">C119</f>
        <v>27000</v>
      </c>
      <c r="D118" s="12">
        <f t="shared" si="117"/>
        <v>0</v>
      </c>
      <c r="E118" s="12">
        <f t="shared" si="117"/>
        <v>0</v>
      </c>
      <c r="F118" s="12">
        <f t="shared" si="117"/>
        <v>0</v>
      </c>
      <c r="G118" s="12">
        <f t="shared" si="117"/>
        <v>0</v>
      </c>
      <c r="H118" s="12">
        <f t="shared" si="117"/>
        <v>0</v>
      </c>
      <c r="I118" s="12">
        <f t="shared" si="117"/>
        <v>0</v>
      </c>
      <c r="J118" s="12">
        <f t="shared" si="117"/>
        <v>0</v>
      </c>
      <c r="K118" s="12">
        <f t="shared" si="117"/>
        <v>0</v>
      </c>
      <c r="L118" s="12">
        <f t="shared" si="117"/>
        <v>357460</v>
      </c>
      <c r="M118" s="12">
        <f t="shared" si="84"/>
        <v>384460</v>
      </c>
    </row>
    <row r="119" spans="1:13" ht="75">
      <c r="A119" s="7" t="s">
        <v>273</v>
      </c>
      <c r="B119" s="25" t="s">
        <v>274</v>
      </c>
      <c r="C119" s="12">
        <v>27000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357460</v>
      </c>
      <c r="M119" s="12">
        <f t="shared" si="84"/>
        <v>384460</v>
      </c>
    </row>
    <row r="120" spans="1:13" ht="93.75">
      <c r="A120" s="7" t="s">
        <v>211</v>
      </c>
      <c r="B120" s="8" t="s">
        <v>212</v>
      </c>
      <c r="C120" s="12">
        <f t="shared" ref="C120:L120" si="118">C121</f>
        <v>10000</v>
      </c>
      <c r="D120" s="12">
        <f t="shared" si="118"/>
        <v>0</v>
      </c>
      <c r="E120" s="12">
        <f t="shared" si="118"/>
        <v>0</v>
      </c>
      <c r="F120" s="12">
        <f t="shared" si="118"/>
        <v>0</v>
      </c>
      <c r="G120" s="12">
        <f t="shared" si="118"/>
        <v>0</v>
      </c>
      <c r="H120" s="12">
        <f t="shared" si="118"/>
        <v>0</v>
      </c>
      <c r="I120" s="12">
        <f t="shared" si="118"/>
        <v>0</v>
      </c>
      <c r="J120" s="12">
        <f t="shared" si="118"/>
        <v>0</v>
      </c>
      <c r="K120" s="12">
        <f t="shared" si="118"/>
        <v>0</v>
      </c>
      <c r="L120" s="12">
        <f t="shared" si="118"/>
        <v>6864</v>
      </c>
      <c r="M120" s="12">
        <f t="shared" si="84"/>
        <v>16864</v>
      </c>
    </row>
    <row r="121" spans="1:13" ht="75">
      <c r="A121" s="7" t="s">
        <v>275</v>
      </c>
      <c r="B121" s="25" t="s">
        <v>276</v>
      </c>
      <c r="C121" s="12">
        <v>10000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6864</v>
      </c>
      <c r="M121" s="12">
        <f t="shared" si="84"/>
        <v>16864</v>
      </c>
    </row>
    <row r="122" spans="1:13" ht="18.75">
      <c r="A122" s="7" t="s">
        <v>207</v>
      </c>
      <c r="B122" s="8" t="s">
        <v>208</v>
      </c>
      <c r="C122" s="12">
        <f t="shared" ref="C122:L123" si="119">C123</f>
        <v>128000</v>
      </c>
      <c r="D122" s="12">
        <f t="shared" si="119"/>
        <v>0</v>
      </c>
      <c r="E122" s="12">
        <f t="shared" si="119"/>
        <v>0</v>
      </c>
      <c r="F122" s="12">
        <f t="shared" si="119"/>
        <v>0</v>
      </c>
      <c r="G122" s="12">
        <f t="shared" si="119"/>
        <v>0</v>
      </c>
      <c r="H122" s="12">
        <f t="shared" si="119"/>
        <v>0</v>
      </c>
      <c r="I122" s="12">
        <f t="shared" si="119"/>
        <v>0</v>
      </c>
      <c r="J122" s="12">
        <f t="shared" si="119"/>
        <v>0</v>
      </c>
      <c r="K122" s="12">
        <f t="shared" si="119"/>
        <v>0</v>
      </c>
      <c r="L122" s="12">
        <f t="shared" si="119"/>
        <v>-123775</v>
      </c>
      <c r="M122" s="12">
        <f t="shared" si="84"/>
        <v>4225</v>
      </c>
    </row>
    <row r="123" spans="1:13" ht="75">
      <c r="A123" s="7" t="s">
        <v>206</v>
      </c>
      <c r="B123" s="8" t="s">
        <v>209</v>
      </c>
      <c r="C123" s="12">
        <f t="shared" si="119"/>
        <v>128000</v>
      </c>
      <c r="D123" s="12">
        <f t="shared" si="119"/>
        <v>0</v>
      </c>
      <c r="E123" s="12">
        <f t="shared" si="119"/>
        <v>0</v>
      </c>
      <c r="F123" s="12">
        <f t="shared" si="119"/>
        <v>0</v>
      </c>
      <c r="G123" s="12">
        <f t="shared" si="119"/>
        <v>0</v>
      </c>
      <c r="H123" s="12">
        <f t="shared" si="119"/>
        <v>0</v>
      </c>
      <c r="I123" s="12">
        <f t="shared" si="119"/>
        <v>0</v>
      </c>
      <c r="J123" s="12">
        <f t="shared" si="119"/>
        <v>0</v>
      </c>
      <c r="K123" s="12">
        <f t="shared" si="119"/>
        <v>0</v>
      </c>
      <c r="L123" s="12">
        <f>L124+L125</f>
        <v>-123775</v>
      </c>
      <c r="M123" s="12">
        <f t="shared" si="84"/>
        <v>4225</v>
      </c>
    </row>
    <row r="124" spans="1:13" ht="75">
      <c r="A124" s="7" t="s">
        <v>205</v>
      </c>
      <c r="B124" s="8" t="s">
        <v>210</v>
      </c>
      <c r="C124" s="12">
        <v>128000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-124400</v>
      </c>
      <c r="M124" s="12">
        <f t="shared" si="84"/>
        <v>3600</v>
      </c>
    </row>
    <row r="125" spans="1:13" ht="75">
      <c r="A125" s="7" t="s">
        <v>399</v>
      </c>
      <c r="B125" s="8" t="s">
        <v>400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>
        <v>625</v>
      </c>
      <c r="M125" s="12">
        <f t="shared" si="84"/>
        <v>625</v>
      </c>
    </row>
    <row r="126" spans="1:13" ht="18.75">
      <c r="A126" s="7" t="s">
        <v>201</v>
      </c>
      <c r="B126" s="8" t="s">
        <v>204</v>
      </c>
      <c r="C126" s="12">
        <f t="shared" ref="C126:L126" si="120">C127</f>
        <v>46000</v>
      </c>
      <c r="D126" s="12">
        <f t="shared" si="120"/>
        <v>0</v>
      </c>
      <c r="E126" s="12">
        <f t="shared" si="120"/>
        <v>0</v>
      </c>
      <c r="F126" s="12">
        <f t="shared" si="120"/>
        <v>0</v>
      </c>
      <c r="G126" s="12">
        <f t="shared" si="120"/>
        <v>0</v>
      </c>
      <c r="H126" s="12">
        <f t="shared" si="120"/>
        <v>0</v>
      </c>
      <c r="I126" s="12">
        <f t="shared" si="120"/>
        <v>0</v>
      </c>
      <c r="J126" s="12">
        <f t="shared" si="120"/>
        <v>0</v>
      </c>
      <c r="K126" s="12">
        <f t="shared" si="120"/>
        <v>0</v>
      </c>
      <c r="L126" s="12">
        <f t="shared" si="120"/>
        <v>112710</v>
      </c>
      <c r="M126" s="12">
        <f t="shared" si="84"/>
        <v>158710</v>
      </c>
    </row>
    <row r="127" spans="1:13" ht="93.75">
      <c r="A127" s="7" t="s">
        <v>202</v>
      </c>
      <c r="B127" s="8" t="s">
        <v>203</v>
      </c>
      <c r="C127" s="12">
        <v>46000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112710</v>
      </c>
      <c r="M127" s="12">
        <f t="shared" si="84"/>
        <v>158710</v>
      </c>
    </row>
    <row r="128" spans="1:13" s="2" customFormat="1" ht="24.75" customHeight="1">
      <c r="A128" s="5" t="s">
        <v>247</v>
      </c>
      <c r="B128" s="6" t="s">
        <v>246</v>
      </c>
      <c r="C128" s="11">
        <f t="shared" ref="C128:H128" si="121">C129+C131</f>
        <v>2242419.09</v>
      </c>
      <c r="D128" s="11">
        <f t="shared" si="121"/>
        <v>0</v>
      </c>
      <c r="E128" s="11">
        <f t="shared" si="121"/>
        <v>0</v>
      </c>
      <c r="F128" s="11">
        <f t="shared" si="121"/>
        <v>0</v>
      </c>
      <c r="G128" s="11">
        <f t="shared" si="121"/>
        <v>0</v>
      </c>
      <c r="H128" s="11">
        <f t="shared" si="121"/>
        <v>38613.01</v>
      </c>
      <c r="I128" s="11">
        <f t="shared" ref="I128:J128" si="122">I129+I131</f>
        <v>0</v>
      </c>
      <c r="J128" s="11">
        <f t="shared" si="122"/>
        <v>0</v>
      </c>
      <c r="K128" s="11">
        <f t="shared" ref="K128:L128" si="123">K129+K131</f>
        <v>0</v>
      </c>
      <c r="L128" s="11">
        <f t="shared" si="123"/>
        <v>253073</v>
      </c>
      <c r="M128" s="11">
        <f t="shared" si="84"/>
        <v>2534105.0999999996</v>
      </c>
    </row>
    <row r="129" spans="1:13" ht="18.75">
      <c r="A129" s="7" t="s">
        <v>248</v>
      </c>
      <c r="B129" s="8" t="s">
        <v>249</v>
      </c>
      <c r="C129" s="12">
        <f t="shared" ref="C129:L129" si="124">C130</f>
        <v>2065000</v>
      </c>
      <c r="D129" s="12">
        <f t="shared" si="124"/>
        <v>0</v>
      </c>
      <c r="E129" s="12">
        <f t="shared" si="124"/>
        <v>0</v>
      </c>
      <c r="F129" s="12">
        <f t="shared" si="124"/>
        <v>0</v>
      </c>
      <c r="G129" s="12">
        <f t="shared" si="124"/>
        <v>0</v>
      </c>
      <c r="H129" s="12">
        <f t="shared" si="124"/>
        <v>0</v>
      </c>
      <c r="I129" s="12">
        <f t="shared" si="124"/>
        <v>0</v>
      </c>
      <c r="J129" s="12">
        <f t="shared" si="124"/>
        <v>0</v>
      </c>
      <c r="K129" s="12">
        <f t="shared" si="124"/>
        <v>0</v>
      </c>
      <c r="L129" s="12">
        <f t="shared" si="124"/>
        <v>284200</v>
      </c>
      <c r="M129" s="12">
        <f t="shared" si="84"/>
        <v>2349200</v>
      </c>
    </row>
    <row r="130" spans="1:13" ht="18.75">
      <c r="A130" s="7" t="s">
        <v>277</v>
      </c>
      <c r="B130" s="25" t="s">
        <v>278</v>
      </c>
      <c r="C130" s="12">
        <v>2065000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284200</v>
      </c>
      <c r="M130" s="12">
        <f t="shared" si="84"/>
        <v>2349200</v>
      </c>
    </row>
    <row r="131" spans="1:13" ht="18.75">
      <c r="A131" s="7" t="s">
        <v>317</v>
      </c>
      <c r="B131" s="26" t="s">
        <v>316</v>
      </c>
      <c r="C131" s="12">
        <f t="shared" ref="C131:L131" si="125">C132</f>
        <v>177419.09</v>
      </c>
      <c r="D131" s="12">
        <f t="shared" si="125"/>
        <v>0</v>
      </c>
      <c r="E131" s="12">
        <f t="shared" si="125"/>
        <v>0</v>
      </c>
      <c r="F131" s="12">
        <f t="shared" si="125"/>
        <v>0</v>
      </c>
      <c r="G131" s="12">
        <f t="shared" si="125"/>
        <v>0</v>
      </c>
      <c r="H131" s="12">
        <f t="shared" si="125"/>
        <v>38613.01</v>
      </c>
      <c r="I131" s="12">
        <f t="shared" si="125"/>
        <v>0</v>
      </c>
      <c r="J131" s="12">
        <f t="shared" si="125"/>
        <v>0</v>
      </c>
      <c r="K131" s="12">
        <f t="shared" si="125"/>
        <v>0</v>
      </c>
      <c r="L131" s="12">
        <f t="shared" si="125"/>
        <v>-31127</v>
      </c>
      <c r="M131" s="12">
        <f t="shared" si="84"/>
        <v>184905.1</v>
      </c>
    </row>
    <row r="132" spans="1:13" ht="18.75">
      <c r="A132" s="7" t="s">
        <v>319</v>
      </c>
      <c r="B132" s="26" t="s">
        <v>318</v>
      </c>
      <c r="C132" s="12">
        <v>177419.09</v>
      </c>
      <c r="D132" s="12">
        <v>0</v>
      </c>
      <c r="E132" s="12">
        <v>0</v>
      </c>
      <c r="F132" s="12">
        <v>0</v>
      </c>
      <c r="G132" s="12">
        <v>0</v>
      </c>
      <c r="H132" s="12">
        <v>38613.01</v>
      </c>
      <c r="I132" s="12">
        <v>0</v>
      </c>
      <c r="J132" s="12">
        <v>0</v>
      </c>
      <c r="K132" s="12">
        <v>0</v>
      </c>
      <c r="L132" s="12">
        <v>-31127</v>
      </c>
      <c r="M132" s="12">
        <f t="shared" si="84"/>
        <v>184905.1</v>
      </c>
    </row>
    <row r="133" spans="1:13" ht="25.5" customHeight="1">
      <c r="A133" s="5" t="s">
        <v>113</v>
      </c>
      <c r="B133" s="6" t="s">
        <v>114</v>
      </c>
      <c r="C133" s="11">
        <f>C134</f>
        <v>473372333.69999999</v>
      </c>
      <c r="D133" s="11">
        <f>D134</f>
        <v>14932479.699999999</v>
      </c>
      <c r="E133" s="11">
        <f>E134</f>
        <v>1706434.59</v>
      </c>
      <c r="F133" s="11">
        <f t="shared" ref="F133:K133" si="126">F134+F220</f>
        <v>-1616444.3099999994</v>
      </c>
      <c r="G133" s="11">
        <f t="shared" si="126"/>
        <v>1858785.75</v>
      </c>
      <c r="H133" s="11">
        <f t="shared" si="126"/>
        <v>-91240365.090000004</v>
      </c>
      <c r="I133" s="11">
        <f t="shared" si="126"/>
        <v>55000</v>
      </c>
      <c r="J133" s="11">
        <f t="shared" si="126"/>
        <v>6175625</v>
      </c>
      <c r="K133" s="11">
        <f t="shared" si="126"/>
        <v>3593952</v>
      </c>
      <c r="L133" s="11">
        <f t="shared" ref="L133" si="127">L134+L220</f>
        <v>23021282.48</v>
      </c>
      <c r="M133" s="11">
        <f t="shared" si="84"/>
        <v>431859083.81999993</v>
      </c>
    </row>
    <row r="134" spans="1:13" ht="37.5">
      <c r="A134" s="5" t="s">
        <v>115</v>
      </c>
      <c r="B134" s="6" t="s">
        <v>116</v>
      </c>
      <c r="C134" s="11">
        <f t="shared" ref="C134:H134" si="128">C135+C142+C173+C206</f>
        <v>473372333.69999999</v>
      </c>
      <c r="D134" s="11">
        <f t="shared" si="128"/>
        <v>14932479.699999999</v>
      </c>
      <c r="E134" s="11">
        <f t="shared" si="128"/>
        <v>1706434.59</v>
      </c>
      <c r="F134" s="11">
        <f t="shared" si="128"/>
        <v>-1655057.3199999994</v>
      </c>
      <c r="G134" s="11">
        <f t="shared" si="128"/>
        <v>1858785.75</v>
      </c>
      <c r="H134" s="11">
        <f t="shared" si="128"/>
        <v>-91256752.079999998</v>
      </c>
      <c r="I134" s="11">
        <f t="shared" ref="I134:J134" si="129">I135+I142+I173+I206</f>
        <v>45000</v>
      </c>
      <c r="J134" s="11">
        <f t="shared" si="129"/>
        <v>6170625</v>
      </c>
      <c r="K134" s="11">
        <f t="shared" ref="K134:L134" si="130">K135+K142+K173+K206</f>
        <v>3593952</v>
      </c>
      <c r="L134" s="11">
        <f t="shared" si="130"/>
        <v>23021282.48</v>
      </c>
      <c r="M134" s="11">
        <f t="shared" si="84"/>
        <v>431789083.81999999</v>
      </c>
    </row>
    <row r="135" spans="1:13" ht="18.75">
      <c r="A135" s="7" t="s">
        <v>117</v>
      </c>
      <c r="B135" s="8" t="s">
        <v>118</v>
      </c>
      <c r="C135" s="12">
        <f t="shared" ref="C135:H135" si="131">C136+C138</f>
        <v>136098300</v>
      </c>
      <c r="D135" s="12">
        <f t="shared" si="131"/>
        <v>0</v>
      </c>
      <c r="E135" s="12">
        <f t="shared" si="131"/>
        <v>0</v>
      </c>
      <c r="F135" s="12">
        <f t="shared" si="131"/>
        <v>0</v>
      </c>
      <c r="G135" s="12">
        <f t="shared" si="131"/>
        <v>0</v>
      </c>
      <c r="H135" s="12">
        <f t="shared" si="131"/>
        <v>0</v>
      </c>
      <c r="I135" s="12">
        <f t="shared" ref="I135:J135" si="132">I136+I138</f>
        <v>0</v>
      </c>
      <c r="J135" s="12">
        <f t="shared" si="132"/>
        <v>4083400</v>
      </c>
      <c r="K135" s="12">
        <f t="shared" ref="K135" si="133">K136+K138</f>
        <v>0</v>
      </c>
      <c r="L135" s="12">
        <f>L136+L138+L140</f>
        <v>462694</v>
      </c>
      <c r="M135" s="12">
        <f t="shared" si="84"/>
        <v>140644394</v>
      </c>
    </row>
    <row r="136" spans="1:13" ht="27" hidden="1" customHeight="1">
      <c r="A136" s="7" t="s">
        <v>119</v>
      </c>
      <c r="B136" s="8" t="s">
        <v>120</v>
      </c>
      <c r="C136" s="12">
        <f t="shared" ref="C136:L136" si="134">C137</f>
        <v>133885100</v>
      </c>
      <c r="D136" s="12">
        <f t="shared" si="134"/>
        <v>0</v>
      </c>
      <c r="E136" s="12">
        <f t="shared" si="134"/>
        <v>0</v>
      </c>
      <c r="F136" s="12">
        <f t="shared" si="134"/>
        <v>0</v>
      </c>
      <c r="G136" s="12">
        <f t="shared" si="134"/>
        <v>0</v>
      </c>
      <c r="H136" s="12">
        <f t="shared" si="134"/>
        <v>0</v>
      </c>
      <c r="I136" s="12">
        <f t="shared" si="134"/>
        <v>0</v>
      </c>
      <c r="J136" s="12">
        <f t="shared" si="134"/>
        <v>0</v>
      </c>
      <c r="K136" s="12">
        <f t="shared" si="134"/>
        <v>0</v>
      </c>
      <c r="L136" s="12">
        <f t="shared" si="134"/>
        <v>0</v>
      </c>
      <c r="M136" s="12">
        <f t="shared" si="84"/>
        <v>133885100</v>
      </c>
    </row>
    <row r="137" spans="1:13" ht="37.5" hidden="1">
      <c r="A137" s="7" t="s">
        <v>279</v>
      </c>
      <c r="B137" s="25" t="s">
        <v>280</v>
      </c>
      <c r="C137" s="12">
        <v>133885100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f t="shared" si="84"/>
        <v>133885100</v>
      </c>
    </row>
    <row r="138" spans="1:13" ht="37.5" hidden="1">
      <c r="A138" s="7" t="s">
        <v>235</v>
      </c>
      <c r="B138" s="8" t="s">
        <v>236</v>
      </c>
      <c r="C138" s="12">
        <f t="shared" ref="C138:L138" si="135">C139</f>
        <v>2213200</v>
      </c>
      <c r="D138" s="12">
        <f t="shared" si="135"/>
        <v>0</v>
      </c>
      <c r="E138" s="12">
        <f t="shared" si="135"/>
        <v>0</v>
      </c>
      <c r="F138" s="12">
        <f t="shared" si="135"/>
        <v>0</v>
      </c>
      <c r="G138" s="12">
        <f t="shared" si="135"/>
        <v>0</v>
      </c>
      <c r="H138" s="12">
        <f t="shared" si="135"/>
        <v>0</v>
      </c>
      <c r="I138" s="12">
        <f t="shared" si="135"/>
        <v>0</v>
      </c>
      <c r="J138" s="12">
        <f t="shared" si="135"/>
        <v>4083400</v>
      </c>
      <c r="K138" s="12">
        <f t="shared" si="135"/>
        <v>0</v>
      </c>
      <c r="L138" s="12">
        <f t="shared" si="135"/>
        <v>0</v>
      </c>
      <c r="M138" s="12">
        <f t="shared" si="84"/>
        <v>6296600</v>
      </c>
    </row>
    <row r="139" spans="1:13" ht="37.5" hidden="1">
      <c r="A139" s="7" t="s">
        <v>281</v>
      </c>
      <c r="B139" s="25" t="s">
        <v>282</v>
      </c>
      <c r="C139" s="12">
        <v>2213200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4083400</v>
      </c>
      <c r="K139" s="12">
        <v>0</v>
      </c>
      <c r="L139" s="12">
        <v>0</v>
      </c>
      <c r="M139" s="12">
        <f t="shared" si="84"/>
        <v>6296600</v>
      </c>
    </row>
    <row r="140" spans="1:13" ht="37.5">
      <c r="A140" s="7" t="s">
        <v>404</v>
      </c>
      <c r="B140" s="26" t="s">
        <v>403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>
        <f>L141</f>
        <v>462694</v>
      </c>
      <c r="M140" s="12">
        <f t="shared" si="84"/>
        <v>462694</v>
      </c>
    </row>
    <row r="141" spans="1:13" ht="37.5">
      <c r="A141" s="7" t="s">
        <v>401</v>
      </c>
      <c r="B141" s="26" t="s">
        <v>402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>
        <v>462694</v>
      </c>
      <c r="M141" s="12">
        <f t="shared" si="84"/>
        <v>462694</v>
      </c>
    </row>
    <row r="142" spans="1:13" ht="37.5">
      <c r="A142" s="7" t="s">
        <v>121</v>
      </c>
      <c r="B142" s="8" t="s">
        <v>122</v>
      </c>
      <c r="C142" s="12">
        <f>C143+C151+C153+C156+C159</f>
        <v>155038659.19</v>
      </c>
      <c r="D142" s="12">
        <f>D143+D151+D153+D156+D159</f>
        <v>6321870.0999999996</v>
      </c>
      <c r="E142" s="12">
        <f>E143+E151+E153+E156+E159</f>
        <v>1706434.59</v>
      </c>
      <c r="F142" s="12">
        <f t="shared" ref="F142:K142" si="136">F143+F151+F153+F156+F159+F147+F149</f>
        <v>3992811.25</v>
      </c>
      <c r="G142" s="12">
        <f t="shared" si="136"/>
        <v>983316.75</v>
      </c>
      <c r="H142" s="12">
        <f t="shared" si="136"/>
        <v>-91256752.079999998</v>
      </c>
      <c r="I142" s="12">
        <f t="shared" si="136"/>
        <v>0</v>
      </c>
      <c r="J142" s="12">
        <f t="shared" si="136"/>
        <v>0</v>
      </c>
      <c r="K142" s="12">
        <f t="shared" si="136"/>
        <v>0</v>
      </c>
      <c r="L142" s="12">
        <f t="shared" ref="L142" si="137">L143+L151+L153+L156+L159+L147+L149</f>
        <v>21753988.48</v>
      </c>
      <c r="M142" s="12">
        <f t="shared" si="84"/>
        <v>98540328.280000001</v>
      </c>
    </row>
    <row r="143" spans="1:13" ht="37.5">
      <c r="A143" s="13" t="s">
        <v>123</v>
      </c>
      <c r="B143" s="14" t="s">
        <v>124</v>
      </c>
      <c r="C143" s="15">
        <f t="shared" ref="C143:L144" si="138">C144</f>
        <v>105546200</v>
      </c>
      <c r="D143" s="15">
        <f t="shared" si="138"/>
        <v>0</v>
      </c>
      <c r="E143" s="15">
        <f t="shared" si="138"/>
        <v>0</v>
      </c>
      <c r="F143" s="15">
        <f t="shared" si="138"/>
        <v>0</v>
      </c>
      <c r="G143" s="15">
        <f t="shared" si="138"/>
        <v>0</v>
      </c>
      <c r="H143" s="15">
        <f t="shared" si="138"/>
        <v>-101256752.08</v>
      </c>
      <c r="I143" s="15">
        <f t="shared" si="138"/>
        <v>0</v>
      </c>
      <c r="J143" s="15">
        <f t="shared" si="138"/>
        <v>0</v>
      </c>
      <c r="K143" s="15">
        <f t="shared" si="138"/>
        <v>0</v>
      </c>
      <c r="L143" s="15">
        <f t="shared" si="138"/>
        <v>21753988.48</v>
      </c>
      <c r="M143" s="12">
        <f t="shared" si="84"/>
        <v>26043436.400000002</v>
      </c>
    </row>
    <row r="144" spans="1:13" ht="37.5">
      <c r="A144" s="13" t="s">
        <v>283</v>
      </c>
      <c r="B144" s="25" t="s">
        <v>284</v>
      </c>
      <c r="C144" s="15">
        <f t="shared" si="138"/>
        <v>105546200</v>
      </c>
      <c r="D144" s="15">
        <f t="shared" si="138"/>
        <v>0</v>
      </c>
      <c r="E144" s="15">
        <f t="shared" si="138"/>
        <v>0</v>
      </c>
      <c r="F144" s="15">
        <f t="shared" si="138"/>
        <v>0</v>
      </c>
      <c r="G144" s="15">
        <f t="shared" si="138"/>
        <v>0</v>
      </c>
      <c r="H144" s="15">
        <f>H145+H146</f>
        <v>-101256752.08</v>
      </c>
      <c r="I144" s="15">
        <f>I145+I146</f>
        <v>0</v>
      </c>
      <c r="J144" s="15">
        <f>J145+J146</f>
        <v>0</v>
      </c>
      <c r="K144" s="15">
        <f>K145+K146</f>
        <v>0</v>
      </c>
      <c r="L144" s="15">
        <f>L145+L146</f>
        <v>21753988.48</v>
      </c>
      <c r="M144" s="12">
        <f t="shared" si="84"/>
        <v>26043436.400000002</v>
      </c>
    </row>
    <row r="145" spans="1:13" ht="93.75">
      <c r="A145" s="13"/>
      <c r="B145" s="14" t="s">
        <v>241</v>
      </c>
      <c r="C145" s="15">
        <v>105546200</v>
      </c>
      <c r="D145" s="15">
        <v>0</v>
      </c>
      <c r="E145" s="15">
        <v>0</v>
      </c>
      <c r="F145" s="15">
        <v>0</v>
      </c>
      <c r="G145" s="15">
        <v>0</v>
      </c>
      <c r="H145" s="15">
        <v>-103536752.08</v>
      </c>
      <c r="I145" s="15">
        <v>0</v>
      </c>
      <c r="J145" s="15">
        <v>0</v>
      </c>
      <c r="K145" s="15">
        <v>0</v>
      </c>
      <c r="L145" s="15">
        <v>21753988.48</v>
      </c>
      <c r="M145" s="12">
        <f t="shared" si="84"/>
        <v>23763436.400000002</v>
      </c>
    </row>
    <row r="146" spans="1:13" ht="37.5" hidden="1">
      <c r="A146" s="13"/>
      <c r="B146" s="14" t="s">
        <v>364</v>
      </c>
      <c r="C146" s="15"/>
      <c r="D146" s="15"/>
      <c r="E146" s="15"/>
      <c r="F146" s="15"/>
      <c r="G146" s="15"/>
      <c r="H146" s="15">
        <v>2280000</v>
      </c>
      <c r="I146" s="15">
        <v>0</v>
      </c>
      <c r="J146" s="15">
        <v>0</v>
      </c>
      <c r="K146" s="15">
        <v>0</v>
      </c>
      <c r="L146" s="15">
        <v>0</v>
      </c>
      <c r="M146" s="12">
        <f t="shared" si="84"/>
        <v>2280000</v>
      </c>
    </row>
    <row r="147" spans="1:13" ht="56.25" hidden="1">
      <c r="A147" s="13" t="s">
        <v>338</v>
      </c>
      <c r="B147" s="14" t="s">
        <v>340</v>
      </c>
      <c r="C147" s="15"/>
      <c r="D147" s="15"/>
      <c r="E147" s="15"/>
      <c r="F147" s="15">
        <f t="shared" ref="F147:L147" si="139">F148</f>
        <v>1800000</v>
      </c>
      <c r="G147" s="15">
        <f t="shared" si="139"/>
        <v>0</v>
      </c>
      <c r="H147" s="15">
        <f t="shared" si="139"/>
        <v>0</v>
      </c>
      <c r="I147" s="15">
        <f t="shared" si="139"/>
        <v>0</v>
      </c>
      <c r="J147" s="15">
        <f t="shared" si="139"/>
        <v>0</v>
      </c>
      <c r="K147" s="15">
        <f t="shared" si="139"/>
        <v>0</v>
      </c>
      <c r="L147" s="15">
        <f t="shared" si="139"/>
        <v>0</v>
      </c>
      <c r="M147" s="12">
        <f t="shared" si="84"/>
        <v>1800000</v>
      </c>
    </row>
    <row r="148" spans="1:13" ht="56.25" hidden="1">
      <c r="A148" s="13" t="s">
        <v>337</v>
      </c>
      <c r="B148" s="14" t="s">
        <v>339</v>
      </c>
      <c r="C148" s="15"/>
      <c r="D148" s="15"/>
      <c r="E148" s="15"/>
      <c r="F148" s="15">
        <v>1800000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2">
        <f t="shared" si="84"/>
        <v>1800000</v>
      </c>
    </row>
    <row r="149" spans="1:13" ht="18.75" hidden="1">
      <c r="A149" s="13" t="s">
        <v>341</v>
      </c>
      <c r="B149" s="14" t="s">
        <v>344</v>
      </c>
      <c r="C149" s="15"/>
      <c r="D149" s="15"/>
      <c r="E149" s="15"/>
      <c r="F149" s="15">
        <f t="shared" ref="F149:L149" si="140">F150</f>
        <v>150000</v>
      </c>
      <c r="G149" s="15">
        <f t="shared" si="140"/>
        <v>0</v>
      </c>
      <c r="H149" s="15">
        <f t="shared" si="140"/>
        <v>0</v>
      </c>
      <c r="I149" s="15">
        <f t="shared" si="140"/>
        <v>0</v>
      </c>
      <c r="J149" s="15">
        <f t="shared" si="140"/>
        <v>0</v>
      </c>
      <c r="K149" s="15">
        <f t="shared" si="140"/>
        <v>0</v>
      </c>
      <c r="L149" s="15">
        <f t="shared" si="140"/>
        <v>0</v>
      </c>
      <c r="M149" s="12">
        <f t="shared" si="84"/>
        <v>150000</v>
      </c>
    </row>
    <row r="150" spans="1:13" ht="22.5" hidden="1" customHeight="1">
      <c r="A150" s="13" t="s">
        <v>342</v>
      </c>
      <c r="B150" s="14" t="s">
        <v>343</v>
      </c>
      <c r="C150" s="15"/>
      <c r="D150" s="15"/>
      <c r="E150" s="15"/>
      <c r="F150" s="15">
        <v>150000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2">
        <f t="shared" si="84"/>
        <v>150000</v>
      </c>
    </row>
    <row r="151" spans="1:13" ht="37.5" hidden="1">
      <c r="A151" s="13" t="s">
        <v>174</v>
      </c>
      <c r="B151" s="14" t="s">
        <v>175</v>
      </c>
      <c r="C151" s="15">
        <f t="shared" ref="C151:L151" si="141">C152</f>
        <v>3559720.49</v>
      </c>
      <c r="D151" s="15">
        <f t="shared" si="141"/>
        <v>0</v>
      </c>
      <c r="E151" s="15">
        <f t="shared" si="141"/>
        <v>1706434.59</v>
      </c>
      <c r="F151" s="15">
        <f t="shared" si="141"/>
        <v>0.02</v>
      </c>
      <c r="G151" s="15">
        <f t="shared" si="141"/>
        <v>0</v>
      </c>
      <c r="H151" s="15">
        <f t="shared" si="141"/>
        <v>0</v>
      </c>
      <c r="I151" s="15">
        <f t="shared" si="141"/>
        <v>0</v>
      </c>
      <c r="J151" s="15">
        <f t="shared" si="141"/>
        <v>0</v>
      </c>
      <c r="K151" s="15">
        <f t="shared" si="141"/>
        <v>0</v>
      </c>
      <c r="L151" s="15">
        <f t="shared" si="141"/>
        <v>0</v>
      </c>
      <c r="M151" s="12">
        <f t="shared" si="84"/>
        <v>5266155.0999999996</v>
      </c>
    </row>
    <row r="152" spans="1:13" ht="37.5" hidden="1">
      <c r="A152" s="13" t="s">
        <v>285</v>
      </c>
      <c r="B152" s="14" t="s">
        <v>286</v>
      </c>
      <c r="C152" s="15">
        <v>3559720.49</v>
      </c>
      <c r="D152" s="15">
        <v>0</v>
      </c>
      <c r="E152" s="15">
        <v>1706434.59</v>
      </c>
      <c r="F152" s="15">
        <v>0.02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2">
        <f t="shared" si="84"/>
        <v>5266155.0999999996</v>
      </c>
    </row>
    <row r="153" spans="1:13" ht="37.5" hidden="1">
      <c r="A153" s="13" t="s">
        <v>169</v>
      </c>
      <c r="B153" s="14" t="s">
        <v>170</v>
      </c>
      <c r="C153" s="15">
        <f t="shared" ref="C153:L153" si="142">C154</f>
        <v>1412537.33</v>
      </c>
      <c r="D153" s="15">
        <f t="shared" si="142"/>
        <v>0</v>
      </c>
      <c r="E153" s="15">
        <f t="shared" si="142"/>
        <v>0</v>
      </c>
      <c r="F153" s="15">
        <f t="shared" si="142"/>
        <v>0</v>
      </c>
      <c r="G153" s="15">
        <f t="shared" si="142"/>
        <v>0</v>
      </c>
      <c r="H153" s="15">
        <f t="shared" si="142"/>
        <v>0</v>
      </c>
      <c r="I153" s="15">
        <f t="shared" si="142"/>
        <v>0</v>
      </c>
      <c r="J153" s="15">
        <f t="shared" si="142"/>
        <v>0</v>
      </c>
      <c r="K153" s="15">
        <f t="shared" si="142"/>
        <v>0</v>
      </c>
      <c r="L153" s="15">
        <f t="shared" si="142"/>
        <v>0</v>
      </c>
      <c r="M153" s="12">
        <f t="shared" si="84"/>
        <v>1412537.33</v>
      </c>
    </row>
    <row r="154" spans="1:13" ht="37.5" hidden="1">
      <c r="A154" s="13" t="s">
        <v>287</v>
      </c>
      <c r="B154" s="25" t="s">
        <v>288</v>
      </c>
      <c r="C154" s="15">
        <f t="shared" ref="C154:L154" si="143">C155</f>
        <v>1412537.33</v>
      </c>
      <c r="D154" s="15">
        <f t="shared" si="143"/>
        <v>0</v>
      </c>
      <c r="E154" s="15">
        <f t="shared" si="143"/>
        <v>0</v>
      </c>
      <c r="F154" s="15">
        <f t="shared" si="143"/>
        <v>0</v>
      </c>
      <c r="G154" s="15">
        <f t="shared" si="143"/>
        <v>0</v>
      </c>
      <c r="H154" s="15">
        <f t="shared" si="143"/>
        <v>0</v>
      </c>
      <c r="I154" s="15">
        <f t="shared" si="143"/>
        <v>0</v>
      </c>
      <c r="J154" s="15">
        <f t="shared" si="143"/>
        <v>0</v>
      </c>
      <c r="K154" s="15">
        <f t="shared" si="143"/>
        <v>0</v>
      </c>
      <c r="L154" s="15">
        <f t="shared" si="143"/>
        <v>0</v>
      </c>
      <c r="M154" s="12">
        <f t="shared" si="84"/>
        <v>1412537.33</v>
      </c>
    </row>
    <row r="155" spans="1:13" ht="45" hidden="1" customHeight="1">
      <c r="A155" s="13"/>
      <c r="B155" s="14" t="s">
        <v>240</v>
      </c>
      <c r="C155" s="15">
        <v>1412537.33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2">
        <f t="shared" si="84"/>
        <v>1412537.33</v>
      </c>
    </row>
    <row r="156" spans="1:13" ht="56.25" hidden="1">
      <c r="A156" s="13" t="s">
        <v>172</v>
      </c>
      <c r="B156" s="14" t="s">
        <v>173</v>
      </c>
      <c r="C156" s="15">
        <f t="shared" ref="C156:L156" si="144">C157</f>
        <v>6346301.3700000001</v>
      </c>
      <c r="D156" s="15">
        <f t="shared" si="144"/>
        <v>0</v>
      </c>
      <c r="E156" s="15">
        <f t="shared" si="144"/>
        <v>0</v>
      </c>
      <c r="F156" s="15">
        <f t="shared" si="144"/>
        <v>-1.37</v>
      </c>
      <c r="G156" s="15">
        <f t="shared" si="144"/>
        <v>0</v>
      </c>
      <c r="H156" s="15">
        <f t="shared" si="144"/>
        <v>0</v>
      </c>
      <c r="I156" s="15">
        <f t="shared" si="144"/>
        <v>0</v>
      </c>
      <c r="J156" s="15">
        <f t="shared" si="144"/>
        <v>0</v>
      </c>
      <c r="K156" s="15">
        <f t="shared" si="144"/>
        <v>0</v>
      </c>
      <c r="L156" s="15">
        <f t="shared" si="144"/>
        <v>0</v>
      </c>
      <c r="M156" s="12">
        <f t="shared" ref="M156:M220" si="145">C156+D156+E156+F156+G156+H156+I156+J156+K156+L156</f>
        <v>6346300</v>
      </c>
    </row>
    <row r="157" spans="1:13" ht="75" hidden="1">
      <c r="A157" s="13" t="s">
        <v>289</v>
      </c>
      <c r="B157" s="25" t="s">
        <v>290</v>
      </c>
      <c r="C157" s="15">
        <f t="shared" ref="C157:L157" si="146">C158</f>
        <v>6346301.3700000001</v>
      </c>
      <c r="D157" s="15">
        <f t="shared" si="146"/>
        <v>0</v>
      </c>
      <c r="E157" s="15">
        <f t="shared" si="146"/>
        <v>0</v>
      </c>
      <c r="F157" s="15">
        <f t="shared" si="146"/>
        <v>-1.37</v>
      </c>
      <c r="G157" s="15">
        <f t="shared" si="146"/>
        <v>0</v>
      </c>
      <c r="H157" s="15">
        <f t="shared" si="146"/>
        <v>0</v>
      </c>
      <c r="I157" s="15">
        <f t="shared" si="146"/>
        <v>0</v>
      </c>
      <c r="J157" s="15">
        <f t="shared" si="146"/>
        <v>0</v>
      </c>
      <c r="K157" s="15">
        <f t="shared" si="146"/>
        <v>0</v>
      </c>
      <c r="L157" s="15">
        <f t="shared" si="146"/>
        <v>0</v>
      </c>
      <c r="M157" s="12">
        <f t="shared" si="145"/>
        <v>6346300</v>
      </c>
    </row>
    <row r="158" spans="1:13" ht="75" hidden="1">
      <c r="A158" s="13"/>
      <c r="B158" s="14" t="s">
        <v>239</v>
      </c>
      <c r="C158" s="15">
        <v>6346301.3700000001</v>
      </c>
      <c r="D158" s="15">
        <v>0</v>
      </c>
      <c r="E158" s="15">
        <v>0</v>
      </c>
      <c r="F158" s="15">
        <v>-1.37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2">
        <f t="shared" si="145"/>
        <v>6346300</v>
      </c>
    </row>
    <row r="159" spans="1:13" ht="24.75" customHeight="1">
      <c r="A159" s="13" t="s">
        <v>125</v>
      </c>
      <c r="B159" s="14" t="s">
        <v>126</v>
      </c>
      <c r="C159" s="15">
        <f t="shared" ref="C159:L159" si="147">C160</f>
        <v>38173900</v>
      </c>
      <c r="D159" s="15">
        <f t="shared" si="147"/>
        <v>6321870.0999999996</v>
      </c>
      <c r="E159" s="15">
        <f t="shared" si="147"/>
        <v>0</v>
      </c>
      <c r="F159" s="15">
        <f t="shared" si="147"/>
        <v>2042812.5999999999</v>
      </c>
      <c r="G159" s="15">
        <f t="shared" si="147"/>
        <v>983316.75</v>
      </c>
      <c r="H159" s="15">
        <f t="shared" si="147"/>
        <v>10000000</v>
      </c>
      <c r="I159" s="15">
        <f t="shared" si="147"/>
        <v>0</v>
      </c>
      <c r="J159" s="15">
        <f t="shared" si="147"/>
        <v>0</v>
      </c>
      <c r="K159" s="15">
        <f t="shared" si="147"/>
        <v>0</v>
      </c>
      <c r="L159" s="15">
        <f t="shared" si="147"/>
        <v>0</v>
      </c>
      <c r="M159" s="12">
        <f t="shared" si="145"/>
        <v>57521899.450000003</v>
      </c>
    </row>
    <row r="160" spans="1:13" ht="27" customHeight="1">
      <c r="A160" s="13" t="s">
        <v>291</v>
      </c>
      <c r="B160" s="25" t="s">
        <v>292</v>
      </c>
      <c r="C160" s="15">
        <f>C162+C164+C161+C163</f>
        <v>38173900</v>
      </c>
      <c r="D160" s="15">
        <f>D162+D164+D161+D163+D165+D166+D167</f>
        <v>6321870.0999999996</v>
      </c>
      <c r="E160" s="15">
        <f>E162+E164+E161+E163+E165+E166+E167</f>
        <v>0</v>
      </c>
      <c r="F160" s="15">
        <f>F162+F164+F161+F163+F165+F166+F167+F168+F169+F170</f>
        <v>2042812.5999999999</v>
      </c>
      <c r="G160" s="15">
        <f>G162+G164+G161+G163+G165+G166+G167+G168+G169+G170+G171</f>
        <v>983316.75</v>
      </c>
      <c r="H160" s="15">
        <f>H162+H164+H161+H163+H165+H166+H167+H168+H169+H170+H171</f>
        <v>10000000</v>
      </c>
      <c r="I160" s="15">
        <f>I162+I164+I161+I163+I165+I166+I167+I168+I169+I170+I171</f>
        <v>0</v>
      </c>
      <c r="J160" s="15">
        <f>J162+J164+J161+J163+J165+J166+J167+J168+J169+J170+J171+J172</f>
        <v>0</v>
      </c>
      <c r="K160" s="15">
        <f>K162+K164+K161+K163+K165+K166+K167+K168+K169+K170+K171+K172</f>
        <v>0</v>
      </c>
      <c r="L160" s="15">
        <f>L162+L164+L161+L163+L165+L166+L167+L168+L169+L170+L171+L172</f>
        <v>0</v>
      </c>
      <c r="M160" s="12">
        <f t="shared" si="145"/>
        <v>57521899.450000003</v>
      </c>
    </row>
    <row r="161" spans="1:13" ht="37.5" hidden="1">
      <c r="A161" s="13"/>
      <c r="B161" s="18" t="s">
        <v>158</v>
      </c>
      <c r="C161" s="15">
        <v>10000000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2">
        <f t="shared" si="145"/>
        <v>10000000</v>
      </c>
    </row>
    <row r="162" spans="1:13" s="21" customFormat="1" ht="37.5" hidden="1">
      <c r="A162" s="13"/>
      <c r="B162" s="22" t="s">
        <v>156</v>
      </c>
      <c r="C162" s="15">
        <v>88600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2">
        <f t="shared" si="145"/>
        <v>88600</v>
      </c>
    </row>
    <row r="163" spans="1:13" s="21" customFormat="1" ht="37.5" hidden="1">
      <c r="A163" s="13"/>
      <c r="B163" s="18" t="s">
        <v>171</v>
      </c>
      <c r="C163" s="15">
        <v>70400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2">
        <f t="shared" si="145"/>
        <v>70400</v>
      </c>
    </row>
    <row r="164" spans="1:13" s="21" customFormat="1" ht="56.25" hidden="1">
      <c r="A164" s="13"/>
      <c r="B164" s="18" t="s">
        <v>157</v>
      </c>
      <c r="C164" s="15">
        <v>28014900</v>
      </c>
      <c r="D164" s="15">
        <v>0</v>
      </c>
      <c r="E164" s="15">
        <v>0</v>
      </c>
      <c r="F164" s="15">
        <v>8469.4599999999991</v>
      </c>
      <c r="G164" s="15">
        <v>0</v>
      </c>
      <c r="H164" s="15">
        <v>10000000</v>
      </c>
      <c r="I164" s="15">
        <v>0</v>
      </c>
      <c r="J164" s="15">
        <v>0</v>
      </c>
      <c r="K164" s="15">
        <v>0</v>
      </c>
      <c r="L164" s="15">
        <v>0</v>
      </c>
      <c r="M164" s="12">
        <f t="shared" si="145"/>
        <v>38023369.460000001</v>
      </c>
    </row>
    <row r="165" spans="1:13" s="21" customFormat="1" ht="18.75" hidden="1">
      <c r="A165" s="13"/>
      <c r="B165" s="18" t="s">
        <v>323</v>
      </c>
      <c r="C165" s="15">
        <v>0</v>
      </c>
      <c r="D165" s="15">
        <v>1598370.1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2">
        <f t="shared" si="145"/>
        <v>1598370.1</v>
      </c>
    </row>
    <row r="166" spans="1:13" s="21" customFormat="1" ht="18.75" hidden="1">
      <c r="A166" s="13"/>
      <c r="B166" s="18" t="s">
        <v>325</v>
      </c>
      <c r="C166" s="15">
        <v>0</v>
      </c>
      <c r="D166" s="15">
        <v>4500000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2">
        <f t="shared" si="145"/>
        <v>4500000</v>
      </c>
    </row>
    <row r="167" spans="1:13" s="21" customFormat="1" ht="56.25" hidden="1">
      <c r="A167" s="13"/>
      <c r="B167" s="18" t="s">
        <v>326</v>
      </c>
      <c r="C167" s="15">
        <v>0</v>
      </c>
      <c r="D167" s="15">
        <v>223500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2">
        <f t="shared" si="145"/>
        <v>223500</v>
      </c>
    </row>
    <row r="168" spans="1:13" s="21" customFormat="1" ht="37.5" hidden="1">
      <c r="A168" s="13"/>
      <c r="B168" s="18" t="s">
        <v>335</v>
      </c>
      <c r="C168" s="15"/>
      <c r="D168" s="15"/>
      <c r="E168" s="15"/>
      <c r="F168" s="15">
        <v>1279137.2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2">
        <f t="shared" si="145"/>
        <v>1279137.2</v>
      </c>
    </row>
    <row r="169" spans="1:13" s="21" customFormat="1" ht="37.5" hidden="1">
      <c r="A169" s="13"/>
      <c r="B169" s="14" t="s">
        <v>336</v>
      </c>
      <c r="C169" s="15"/>
      <c r="D169" s="15"/>
      <c r="E169" s="15"/>
      <c r="F169" s="15">
        <v>755160.95</v>
      </c>
      <c r="G169" s="15">
        <v>0</v>
      </c>
      <c r="H169" s="15">
        <v>0</v>
      </c>
      <c r="I169" s="15">
        <v>0</v>
      </c>
      <c r="J169" s="15">
        <v>-755160.95</v>
      </c>
      <c r="K169" s="15">
        <v>0</v>
      </c>
      <c r="L169" s="15">
        <v>0</v>
      </c>
      <c r="M169" s="12">
        <f t="shared" si="145"/>
        <v>0</v>
      </c>
    </row>
    <row r="170" spans="1:13" s="21" customFormat="1" ht="56.25">
      <c r="A170" s="13"/>
      <c r="B170" s="8" t="s">
        <v>155</v>
      </c>
      <c r="C170" s="15"/>
      <c r="D170" s="15"/>
      <c r="E170" s="15"/>
      <c r="F170" s="15">
        <v>44.99</v>
      </c>
      <c r="G170" s="15">
        <v>0</v>
      </c>
      <c r="H170" s="15">
        <v>0</v>
      </c>
      <c r="I170" s="15">
        <v>0</v>
      </c>
      <c r="J170" s="15">
        <v>755160.95</v>
      </c>
      <c r="K170" s="15">
        <v>-755205.93</v>
      </c>
      <c r="L170" s="15">
        <v>6514.53</v>
      </c>
      <c r="M170" s="12">
        <f t="shared" si="145"/>
        <v>6514.5399999998926</v>
      </c>
    </row>
    <row r="171" spans="1:13" s="21" customFormat="1" ht="37.5" hidden="1">
      <c r="A171" s="13"/>
      <c r="B171" s="8" t="s">
        <v>362</v>
      </c>
      <c r="C171" s="15"/>
      <c r="D171" s="15"/>
      <c r="E171" s="15"/>
      <c r="F171" s="15">
        <v>0</v>
      </c>
      <c r="G171" s="15">
        <v>983316.75</v>
      </c>
      <c r="H171" s="15">
        <v>0</v>
      </c>
      <c r="I171" s="15">
        <v>0</v>
      </c>
      <c r="J171" s="15">
        <v>-256161.61</v>
      </c>
      <c r="K171" s="15">
        <v>0</v>
      </c>
      <c r="L171" s="15">
        <v>0</v>
      </c>
      <c r="M171" s="12">
        <f t="shared" si="145"/>
        <v>727155.14</v>
      </c>
    </row>
    <row r="172" spans="1:13" s="21" customFormat="1" ht="37.5">
      <c r="A172" s="13"/>
      <c r="B172" s="8" t="s">
        <v>370</v>
      </c>
      <c r="C172" s="15"/>
      <c r="D172" s="15"/>
      <c r="E172" s="15"/>
      <c r="F172" s="15"/>
      <c r="G172" s="15"/>
      <c r="H172" s="15"/>
      <c r="I172" s="15"/>
      <c r="J172" s="15">
        <v>256161.61</v>
      </c>
      <c r="K172" s="15">
        <v>755205.93</v>
      </c>
      <c r="L172" s="15">
        <v>-6514.53</v>
      </c>
      <c r="M172" s="12">
        <f t="shared" si="145"/>
        <v>1004853.01</v>
      </c>
    </row>
    <row r="173" spans="1:13" ht="18.75">
      <c r="A173" s="13" t="s">
        <v>127</v>
      </c>
      <c r="B173" s="14" t="s">
        <v>128</v>
      </c>
      <c r="C173" s="15">
        <f>C174+C190+C192+C194+C200+C202</f>
        <v>147419407.45999998</v>
      </c>
      <c r="D173" s="15">
        <f>D174+D190+D192+D194+D200+D202</f>
        <v>0</v>
      </c>
      <c r="E173" s="15">
        <f>E174+E190+E192+E194+E200+E202</f>
        <v>0</v>
      </c>
      <c r="F173" s="15">
        <f t="shared" ref="F173:K173" si="148">F174+F190+F192+F194+F200+F202+F196+F198</f>
        <v>2467863.7000000002</v>
      </c>
      <c r="G173" s="15">
        <f t="shared" si="148"/>
        <v>29916</v>
      </c>
      <c r="H173" s="15">
        <f t="shared" si="148"/>
        <v>0</v>
      </c>
      <c r="I173" s="15">
        <f t="shared" si="148"/>
        <v>0</v>
      </c>
      <c r="J173" s="15">
        <f t="shared" si="148"/>
        <v>2087225</v>
      </c>
      <c r="K173" s="15">
        <f t="shared" si="148"/>
        <v>376260</v>
      </c>
      <c r="L173" s="15">
        <f t="shared" ref="L173" si="149">L174+L190+L192+L194+L200+L202+L196+L198</f>
        <v>918400</v>
      </c>
      <c r="M173" s="12">
        <f t="shared" si="145"/>
        <v>153299072.15999997</v>
      </c>
    </row>
    <row r="174" spans="1:13" ht="37.5">
      <c r="A174" s="13" t="s">
        <v>129</v>
      </c>
      <c r="B174" s="14" t="s">
        <v>130</v>
      </c>
      <c r="C174" s="15">
        <f t="shared" ref="C174:L174" si="150">C175</f>
        <v>134162640</v>
      </c>
      <c r="D174" s="15">
        <f t="shared" si="150"/>
        <v>-15300</v>
      </c>
      <c r="E174" s="15">
        <f t="shared" si="150"/>
        <v>0</v>
      </c>
      <c r="F174" s="15">
        <f t="shared" si="150"/>
        <v>550100</v>
      </c>
      <c r="G174" s="15">
        <f t="shared" si="150"/>
        <v>0</v>
      </c>
      <c r="H174" s="15">
        <f t="shared" si="150"/>
        <v>0</v>
      </c>
      <c r="I174" s="15">
        <f t="shared" si="150"/>
        <v>0</v>
      </c>
      <c r="J174" s="15">
        <f t="shared" si="150"/>
        <v>2086325</v>
      </c>
      <c r="K174" s="15">
        <f t="shared" si="150"/>
        <v>376260</v>
      </c>
      <c r="L174" s="15">
        <f t="shared" si="150"/>
        <v>918400</v>
      </c>
      <c r="M174" s="12">
        <f t="shared" si="145"/>
        <v>138078425</v>
      </c>
    </row>
    <row r="175" spans="1:13" ht="37.5">
      <c r="A175" s="13" t="s">
        <v>293</v>
      </c>
      <c r="B175" s="25" t="s">
        <v>294</v>
      </c>
      <c r="C175" s="15">
        <f t="shared" ref="C175:H175" si="151">C176+C177+C178+C179+C180+C181+C182+C183+C184+C185+C186+C187+C188+C189</f>
        <v>134162640</v>
      </c>
      <c r="D175" s="15">
        <f t="shared" si="151"/>
        <v>-15300</v>
      </c>
      <c r="E175" s="15">
        <f t="shared" si="151"/>
        <v>0</v>
      </c>
      <c r="F175" s="15">
        <f t="shared" si="151"/>
        <v>550100</v>
      </c>
      <c r="G175" s="15">
        <f t="shared" si="151"/>
        <v>0</v>
      </c>
      <c r="H175" s="15">
        <f t="shared" si="151"/>
        <v>0</v>
      </c>
      <c r="I175" s="15">
        <f t="shared" ref="I175:J175" si="152">I176+I177+I178+I179+I180+I181+I182+I183+I184+I185+I186+I187+I188+I189</f>
        <v>0</v>
      </c>
      <c r="J175" s="15">
        <f t="shared" si="152"/>
        <v>2086325</v>
      </c>
      <c r="K175" s="15">
        <f t="shared" ref="K175:L175" si="153">K176+K177+K178+K179+K180+K181+K182+K183+K184+K185+K186+K187+K188+K189</f>
        <v>376260</v>
      </c>
      <c r="L175" s="15">
        <f t="shared" si="153"/>
        <v>918400</v>
      </c>
      <c r="M175" s="12">
        <f t="shared" si="145"/>
        <v>138078425</v>
      </c>
    </row>
    <row r="176" spans="1:13" ht="37.5">
      <c r="A176" s="13"/>
      <c r="B176" s="9" t="s">
        <v>146</v>
      </c>
      <c r="C176" s="16">
        <v>123840200</v>
      </c>
      <c r="D176" s="16">
        <v>0</v>
      </c>
      <c r="E176" s="16">
        <v>0</v>
      </c>
      <c r="F176" s="16">
        <v>541900</v>
      </c>
      <c r="G176" s="16">
        <v>0</v>
      </c>
      <c r="H176" s="16">
        <v>0</v>
      </c>
      <c r="I176" s="16">
        <v>0</v>
      </c>
      <c r="J176" s="16">
        <v>1977800</v>
      </c>
      <c r="K176" s="16">
        <v>374560</v>
      </c>
      <c r="L176" s="16">
        <v>918400</v>
      </c>
      <c r="M176" s="12">
        <f t="shared" si="145"/>
        <v>127652860</v>
      </c>
    </row>
    <row r="177" spans="1:13" ht="56.25" hidden="1">
      <c r="A177" s="13"/>
      <c r="B177" s="18" t="s">
        <v>160</v>
      </c>
      <c r="C177" s="16">
        <v>1540740</v>
      </c>
      <c r="D177" s="16">
        <v>-15300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95130</v>
      </c>
      <c r="K177" s="16">
        <v>0</v>
      </c>
      <c r="L177" s="16">
        <v>0</v>
      </c>
      <c r="M177" s="12">
        <f t="shared" si="145"/>
        <v>1620570</v>
      </c>
    </row>
    <row r="178" spans="1:13" ht="56.25" hidden="1">
      <c r="A178" s="13"/>
      <c r="B178" s="19" t="s">
        <v>161</v>
      </c>
      <c r="C178" s="16">
        <v>186700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1700</v>
      </c>
      <c r="L178" s="16">
        <v>0</v>
      </c>
      <c r="M178" s="12">
        <f t="shared" si="145"/>
        <v>188400</v>
      </c>
    </row>
    <row r="179" spans="1:13" ht="37.5" hidden="1">
      <c r="A179" s="13"/>
      <c r="B179" s="20" t="s">
        <v>178</v>
      </c>
      <c r="C179" s="16">
        <v>138100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2">
        <f t="shared" si="145"/>
        <v>138100</v>
      </c>
    </row>
    <row r="180" spans="1:13" ht="56.25" hidden="1">
      <c r="A180" s="13"/>
      <c r="B180" s="20" t="s">
        <v>238</v>
      </c>
      <c r="C180" s="16">
        <v>5500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56</v>
      </c>
      <c r="K180" s="16">
        <v>0</v>
      </c>
      <c r="L180" s="16">
        <v>0</v>
      </c>
      <c r="M180" s="12">
        <f t="shared" si="145"/>
        <v>5556</v>
      </c>
    </row>
    <row r="181" spans="1:13" s="21" customFormat="1" ht="18.75" hidden="1">
      <c r="A181" s="13"/>
      <c r="B181" s="9" t="s">
        <v>149</v>
      </c>
      <c r="C181" s="16">
        <v>2203900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2">
        <f t="shared" si="145"/>
        <v>2203900</v>
      </c>
    </row>
    <row r="182" spans="1:13" s="21" customFormat="1" ht="93.75" hidden="1">
      <c r="A182" s="13"/>
      <c r="B182" s="20" t="s">
        <v>237</v>
      </c>
      <c r="C182" s="16">
        <v>4882700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2">
        <f t="shared" si="145"/>
        <v>4882700</v>
      </c>
    </row>
    <row r="183" spans="1:13" s="21" customFormat="1" ht="75" hidden="1">
      <c r="A183" s="13"/>
      <c r="B183" s="20" t="s">
        <v>148</v>
      </c>
      <c r="C183" s="16">
        <v>56900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600</v>
      </c>
      <c r="K183" s="16">
        <v>0</v>
      </c>
      <c r="L183" s="16">
        <v>0</v>
      </c>
      <c r="M183" s="12">
        <f t="shared" si="145"/>
        <v>57500</v>
      </c>
    </row>
    <row r="184" spans="1:13" s="21" customFormat="1" ht="56.25" hidden="1">
      <c r="A184" s="13"/>
      <c r="B184" s="20" t="s">
        <v>153</v>
      </c>
      <c r="C184" s="16">
        <v>600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38</v>
      </c>
      <c r="K184" s="16">
        <v>0</v>
      </c>
      <c r="L184" s="16">
        <v>0</v>
      </c>
      <c r="M184" s="12">
        <f t="shared" si="145"/>
        <v>638</v>
      </c>
    </row>
    <row r="185" spans="1:13" s="21" customFormat="1" ht="37.5" hidden="1">
      <c r="A185" s="13"/>
      <c r="B185" s="9" t="s">
        <v>152</v>
      </c>
      <c r="C185" s="16">
        <v>466200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4700</v>
      </c>
      <c r="K185" s="16">
        <v>0</v>
      </c>
      <c r="L185" s="16">
        <v>0</v>
      </c>
      <c r="M185" s="12">
        <f t="shared" si="145"/>
        <v>470900</v>
      </c>
    </row>
    <row r="186" spans="1:13" s="21" customFormat="1" ht="37.5" hidden="1">
      <c r="A186" s="13"/>
      <c r="B186" s="9" t="s">
        <v>147</v>
      </c>
      <c r="C186" s="16">
        <v>2100</v>
      </c>
      <c r="D186" s="16">
        <v>0</v>
      </c>
      <c r="E186" s="16">
        <v>0</v>
      </c>
      <c r="F186" s="16">
        <v>8200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2">
        <f t="shared" si="145"/>
        <v>10300</v>
      </c>
    </row>
    <row r="187" spans="1:13" s="21" customFormat="1" ht="37.5" hidden="1">
      <c r="A187" s="13"/>
      <c r="B187" s="9" t="s">
        <v>151</v>
      </c>
      <c r="C187" s="16">
        <v>45400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500</v>
      </c>
      <c r="K187" s="16">
        <v>0</v>
      </c>
      <c r="L187" s="16">
        <v>0</v>
      </c>
      <c r="M187" s="12">
        <f t="shared" si="145"/>
        <v>45900</v>
      </c>
    </row>
    <row r="188" spans="1:13" s="21" customFormat="1" ht="37.5" hidden="1">
      <c r="A188" s="13"/>
      <c r="B188" s="9" t="s">
        <v>150</v>
      </c>
      <c r="C188" s="16">
        <v>783800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7400</v>
      </c>
      <c r="K188" s="16">
        <v>0</v>
      </c>
      <c r="L188" s="16">
        <v>0</v>
      </c>
      <c r="M188" s="12">
        <f t="shared" si="145"/>
        <v>791200</v>
      </c>
    </row>
    <row r="189" spans="1:13" s="21" customFormat="1" ht="56.25" hidden="1">
      <c r="A189" s="13"/>
      <c r="B189" s="20" t="s">
        <v>154</v>
      </c>
      <c r="C189" s="16">
        <v>9800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101</v>
      </c>
      <c r="K189" s="16">
        <v>0</v>
      </c>
      <c r="L189" s="16">
        <v>0</v>
      </c>
      <c r="M189" s="12">
        <f t="shared" si="145"/>
        <v>9901</v>
      </c>
    </row>
    <row r="190" spans="1:13" ht="75" hidden="1">
      <c r="A190" s="13" t="s">
        <v>131</v>
      </c>
      <c r="B190" s="14" t="s">
        <v>132</v>
      </c>
      <c r="C190" s="15">
        <f t="shared" ref="C190:L190" si="154">C191</f>
        <v>11410291.199999999</v>
      </c>
      <c r="D190" s="15">
        <f t="shared" si="154"/>
        <v>0</v>
      </c>
      <c r="E190" s="15">
        <f t="shared" si="154"/>
        <v>0</v>
      </c>
      <c r="F190" s="15">
        <f t="shared" si="154"/>
        <v>0</v>
      </c>
      <c r="G190" s="15">
        <f t="shared" si="154"/>
        <v>0</v>
      </c>
      <c r="H190" s="15">
        <f t="shared" si="154"/>
        <v>0</v>
      </c>
      <c r="I190" s="15">
        <f t="shared" si="154"/>
        <v>0</v>
      </c>
      <c r="J190" s="15">
        <f t="shared" si="154"/>
        <v>0</v>
      </c>
      <c r="K190" s="15">
        <f t="shared" si="154"/>
        <v>0</v>
      </c>
      <c r="L190" s="15">
        <f t="shared" si="154"/>
        <v>0</v>
      </c>
      <c r="M190" s="12">
        <f t="shared" si="145"/>
        <v>11410291.199999999</v>
      </c>
    </row>
    <row r="191" spans="1:13" ht="75" hidden="1">
      <c r="A191" s="13" t="s">
        <v>295</v>
      </c>
      <c r="B191" s="25" t="s">
        <v>296</v>
      </c>
      <c r="C191" s="15">
        <v>11410291.199999999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2">
        <f t="shared" si="145"/>
        <v>11410291.199999999</v>
      </c>
    </row>
    <row r="192" spans="1:13" ht="37.5" hidden="1">
      <c r="A192" s="13" t="s">
        <v>133</v>
      </c>
      <c r="B192" s="14" t="s">
        <v>134</v>
      </c>
      <c r="C192" s="15">
        <f t="shared" ref="C192:L192" si="155">C193</f>
        <v>484700</v>
      </c>
      <c r="D192" s="15">
        <f t="shared" si="155"/>
        <v>0</v>
      </c>
      <c r="E192" s="15">
        <f t="shared" si="155"/>
        <v>0</v>
      </c>
      <c r="F192" s="15">
        <f t="shared" si="155"/>
        <v>0</v>
      </c>
      <c r="G192" s="15">
        <f t="shared" si="155"/>
        <v>0</v>
      </c>
      <c r="H192" s="15">
        <f t="shared" si="155"/>
        <v>0</v>
      </c>
      <c r="I192" s="15">
        <f t="shared" si="155"/>
        <v>0</v>
      </c>
      <c r="J192" s="15">
        <f t="shared" si="155"/>
        <v>0</v>
      </c>
      <c r="K192" s="15">
        <f t="shared" si="155"/>
        <v>0</v>
      </c>
      <c r="L192" s="15">
        <f t="shared" si="155"/>
        <v>0</v>
      </c>
      <c r="M192" s="12">
        <f t="shared" si="145"/>
        <v>484700</v>
      </c>
    </row>
    <row r="193" spans="1:13" ht="42.75" hidden="1" customHeight="1">
      <c r="A193" s="13" t="s">
        <v>297</v>
      </c>
      <c r="B193" s="25" t="s">
        <v>298</v>
      </c>
      <c r="C193" s="15">
        <v>484700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2">
        <f t="shared" si="145"/>
        <v>484700</v>
      </c>
    </row>
    <row r="194" spans="1:13" ht="56.25" hidden="1">
      <c r="A194" s="13" t="s">
        <v>135</v>
      </c>
      <c r="B194" s="14" t="s">
        <v>136</v>
      </c>
      <c r="C194" s="15">
        <f t="shared" ref="C194:L194" si="156">C195</f>
        <v>4900</v>
      </c>
      <c r="D194" s="15">
        <f t="shared" si="156"/>
        <v>0</v>
      </c>
      <c r="E194" s="15">
        <f t="shared" si="156"/>
        <v>0</v>
      </c>
      <c r="F194" s="15">
        <f t="shared" si="156"/>
        <v>0</v>
      </c>
      <c r="G194" s="15">
        <f t="shared" si="156"/>
        <v>0</v>
      </c>
      <c r="H194" s="15">
        <f t="shared" si="156"/>
        <v>0</v>
      </c>
      <c r="I194" s="15">
        <f t="shared" si="156"/>
        <v>0</v>
      </c>
      <c r="J194" s="15">
        <f t="shared" si="156"/>
        <v>0</v>
      </c>
      <c r="K194" s="15">
        <f t="shared" si="156"/>
        <v>0</v>
      </c>
      <c r="L194" s="15">
        <f t="shared" si="156"/>
        <v>0</v>
      </c>
      <c r="M194" s="12">
        <f t="shared" si="145"/>
        <v>4900</v>
      </c>
    </row>
    <row r="195" spans="1:13" ht="63" hidden="1" customHeight="1">
      <c r="A195" s="13" t="s">
        <v>299</v>
      </c>
      <c r="B195" s="25" t="s">
        <v>300</v>
      </c>
      <c r="C195" s="15">
        <v>4900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2">
        <f t="shared" si="145"/>
        <v>4900</v>
      </c>
    </row>
    <row r="196" spans="1:13" ht="93.75" hidden="1">
      <c r="A196" s="13" t="s">
        <v>348</v>
      </c>
      <c r="B196" s="26" t="s">
        <v>347</v>
      </c>
      <c r="C196" s="15"/>
      <c r="D196" s="15"/>
      <c r="E196" s="15"/>
      <c r="F196" s="15">
        <f t="shared" ref="F196:L196" si="157">F197</f>
        <v>1562328</v>
      </c>
      <c r="G196" s="15">
        <f t="shared" si="157"/>
        <v>29916</v>
      </c>
      <c r="H196" s="15">
        <f t="shared" si="157"/>
        <v>0</v>
      </c>
      <c r="I196" s="15">
        <f t="shared" si="157"/>
        <v>0</v>
      </c>
      <c r="J196" s="15">
        <f t="shared" si="157"/>
        <v>0</v>
      </c>
      <c r="K196" s="15">
        <f t="shared" si="157"/>
        <v>0</v>
      </c>
      <c r="L196" s="15">
        <f t="shared" si="157"/>
        <v>0</v>
      </c>
      <c r="M196" s="12">
        <f t="shared" si="145"/>
        <v>1592244</v>
      </c>
    </row>
    <row r="197" spans="1:13" ht="112.5" hidden="1">
      <c r="A197" s="13" t="s">
        <v>345</v>
      </c>
      <c r="B197" s="26" t="s">
        <v>346</v>
      </c>
      <c r="C197" s="15"/>
      <c r="D197" s="15"/>
      <c r="E197" s="15"/>
      <c r="F197" s="15">
        <v>1562328</v>
      </c>
      <c r="G197" s="15">
        <v>29916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2">
        <f t="shared" si="145"/>
        <v>1592244</v>
      </c>
    </row>
    <row r="198" spans="1:13" ht="37.5" hidden="1">
      <c r="A198" s="13" t="s">
        <v>349</v>
      </c>
      <c r="B198" s="26" t="s">
        <v>352</v>
      </c>
      <c r="C198" s="15"/>
      <c r="D198" s="15"/>
      <c r="E198" s="15"/>
      <c r="F198" s="15">
        <f t="shared" ref="F198:L198" si="158">F199</f>
        <v>355435.7</v>
      </c>
      <c r="G198" s="15">
        <f t="shared" si="158"/>
        <v>0</v>
      </c>
      <c r="H198" s="15">
        <f t="shared" si="158"/>
        <v>0</v>
      </c>
      <c r="I198" s="15">
        <f t="shared" si="158"/>
        <v>0</v>
      </c>
      <c r="J198" s="15">
        <f t="shared" si="158"/>
        <v>0</v>
      </c>
      <c r="K198" s="15">
        <f t="shared" si="158"/>
        <v>0</v>
      </c>
      <c r="L198" s="15">
        <f t="shared" si="158"/>
        <v>0</v>
      </c>
      <c r="M198" s="12">
        <f t="shared" si="145"/>
        <v>355435.7</v>
      </c>
    </row>
    <row r="199" spans="1:13" ht="37.5" hidden="1">
      <c r="A199" s="13" t="s">
        <v>350</v>
      </c>
      <c r="B199" s="26" t="s">
        <v>351</v>
      </c>
      <c r="C199" s="15"/>
      <c r="D199" s="15"/>
      <c r="E199" s="15"/>
      <c r="F199" s="15">
        <v>355435.7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2">
        <f t="shared" si="145"/>
        <v>355435.7</v>
      </c>
    </row>
    <row r="200" spans="1:13" ht="37.5" hidden="1">
      <c r="A200" s="13" t="s">
        <v>137</v>
      </c>
      <c r="B200" s="14" t="s">
        <v>138</v>
      </c>
      <c r="C200" s="15">
        <f t="shared" ref="C200:L200" si="159">C201</f>
        <v>1238600</v>
      </c>
      <c r="D200" s="15">
        <f t="shared" si="159"/>
        <v>0</v>
      </c>
      <c r="E200" s="15">
        <f t="shared" si="159"/>
        <v>0</v>
      </c>
      <c r="F200" s="15">
        <f t="shared" si="159"/>
        <v>0</v>
      </c>
      <c r="G200" s="15">
        <f t="shared" si="159"/>
        <v>0</v>
      </c>
      <c r="H200" s="15">
        <f t="shared" si="159"/>
        <v>0</v>
      </c>
      <c r="I200" s="15">
        <f t="shared" si="159"/>
        <v>0</v>
      </c>
      <c r="J200" s="15">
        <f t="shared" si="159"/>
        <v>0</v>
      </c>
      <c r="K200" s="15">
        <f t="shared" si="159"/>
        <v>0</v>
      </c>
      <c r="L200" s="15">
        <f t="shared" si="159"/>
        <v>0</v>
      </c>
      <c r="M200" s="12">
        <f t="shared" si="145"/>
        <v>1238600</v>
      </c>
    </row>
    <row r="201" spans="1:13" ht="37.5" hidden="1">
      <c r="A201" s="13" t="s">
        <v>301</v>
      </c>
      <c r="B201" s="25" t="s">
        <v>302</v>
      </c>
      <c r="C201" s="15">
        <v>1238600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2">
        <f t="shared" si="145"/>
        <v>1238600</v>
      </c>
    </row>
    <row r="202" spans="1:13" ht="18.75" hidden="1">
      <c r="A202" s="13" t="s">
        <v>139</v>
      </c>
      <c r="B202" s="14" t="s">
        <v>140</v>
      </c>
      <c r="C202" s="15">
        <f t="shared" ref="C202:L202" si="160">C203</f>
        <v>118276.26</v>
      </c>
      <c r="D202" s="15">
        <f t="shared" si="160"/>
        <v>15300</v>
      </c>
      <c r="E202" s="15">
        <f t="shared" si="160"/>
        <v>0</v>
      </c>
      <c r="F202" s="15">
        <f t="shared" si="160"/>
        <v>0</v>
      </c>
      <c r="G202" s="15">
        <f t="shared" si="160"/>
        <v>0</v>
      </c>
      <c r="H202" s="15">
        <f t="shared" si="160"/>
        <v>0</v>
      </c>
      <c r="I202" s="15">
        <f t="shared" si="160"/>
        <v>0</v>
      </c>
      <c r="J202" s="15">
        <f t="shared" si="160"/>
        <v>900</v>
      </c>
      <c r="K202" s="15">
        <f t="shared" si="160"/>
        <v>0</v>
      </c>
      <c r="L202" s="15">
        <f t="shared" si="160"/>
        <v>0</v>
      </c>
      <c r="M202" s="12">
        <f t="shared" si="145"/>
        <v>134476.26</v>
      </c>
    </row>
    <row r="203" spans="1:13" ht="18.75" hidden="1">
      <c r="A203" s="13" t="s">
        <v>303</v>
      </c>
      <c r="B203" s="25" t="s">
        <v>304</v>
      </c>
      <c r="C203" s="15">
        <f>C204</f>
        <v>118276.26</v>
      </c>
      <c r="D203" s="15">
        <f t="shared" ref="D203:I203" si="161">D204+D205</f>
        <v>15300</v>
      </c>
      <c r="E203" s="15">
        <f t="shared" si="161"/>
        <v>0</v>
      </c>
      <c r="F203" s="15">
        <f t="shared" si="161"/>
        <v>0</v>
      </c>
      <c r="G203" s="15">
        <f t="shared" si="161"/>
        <v>0</v>
      </c>
      <c r="H203" s="15">
        <f t="shared" si="161"/>
        <v>0</v>
      </c>
      <c r="I203" s="15">
        <f t="shared" si="161"/>
        <v>0</v>
      </c>
      <c r="J203" s="15">
        <f t="shared" ref="J203:K203" si="162">J204+J205</f>
        <v>900</v>
      </c>
      <c r="K203" s="15">
        <f t="shared" si="162"/>
        <v>0</v>
      </c>
      <c r="L203" s="15">
        <f t="shared" ref="L203" si="163">L204+L205</f>
        <v>0</v>
      </c>
      <c r="M203" s="12">
        <f t="shared" si="145"/>
        <v>134476.26</v>
      </c>
    </row>
    <row r="204" spans="1:13" ht="56.25" hidden="1">
      <c r="A204" s="13"/>
      <c r="B204" s="17" t="s">
        <v>159</v>
      </c>
      <c r="C204" s="15">
        <v>118276.26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2">
        <f t="shared" si="145"/>
        <v>118276.26</v>
      </c>
    </row>
    <row r="205" spans="1:13" ht="56.25" hidden="1">
      <c r="A205" s="13"/>
      <c r="B205" s="18" t="s">
        <v>328</v>
      </c>
      <c r="C205" s="15">
        <v>0</v>
      </c>
      <c r="D205" s="15">
        <v>15300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900</v>
      </c>
      <c r="K205" s="15">
        <v>0</v>
      </c>
      <c r="L205" s="15">
        <v>0</v>
      </c>
      <c r="M205" s="12">
        <f t="shared" si="145"/>
        <v>16200</v>
      </c>
    </row>
    <row r="206" spans="1:13" ht="18.75">
      <c r="A206" s="13" t="s">
        <v>141</v>
      </c>
      <c r="B206" s="14" t="s">
        <v>142</v>
      </c>
      <c r="C206" s="15">
        <f t="shared" ref="C206:H206" si="164">C207+C209</f>
        <v>34815967.049999997</v>
      </c>
      <c r="D206" s="15">
        <f t="shared" si="164"/>
        <v>8610609.5999999996</v>
      </c>
      <c r="E206" s="15">
        <f t="shared" si="164"/>
        <v>0</v>
      </c>
      <c r="F206" s="15">
        <f t="shared" si="164"/>
        <v>-8115732.2699999996</v>
      </c>
      <c r="G206" s="15">
        <f t="shared" si="164"/>
        <v>845553</v>
      </c>
      <c r="H206" s="15">
        <f t="shared" si="164"/>
        <v>0</v>
      </c>
      <c r="I206" s="15">
        <f t="shared" ref="I206:J206" si="165">I207+I209</f>
        <v>45000</v>
      </c>
      <c r="J206" s="15">
        <f t="shared" si="165"/>
        <v>0</v>
      </c>
      <c r="K206" s="15">
        <f t="shared" ref="K206:L206" si="166">K207+K209</f>
        <v>3217692</v>
      </c>
      <c r="L206" s="15">
        <f t="shared" si="166"/>
        <v>-113800</v>
      </c>
      <c r="M206" s="12">
        <f t="shared" si="145"/>
        <v>39305289.379999995</v>
      </c>
    </row>
    <row r="207" spans="1:13" ht="75" hidden="1">
      <c r="A207" s="13" t="s">
        <v>244</v>
      </c>
      <c r="B207" s="14" t="s">
        <v>245</v>
      </c>
      <c r="C207" s="15">
        <f t="shared" ref="C207:L207" si="167">C208</f>
        <v>8624400</v>
      </c>
      <c r="D207" s="15">
        <f t="shared" si="167"/>
        <v>0</v>
      </c>
      <c r="E207" s="15">
        <f t="shared" si="167"/>
        <v>0</v>
      </c>
      <c r="F207" s="15">
        <f t="shared" si="167"/>
        <v>0</v>
      </c>
      <c r="G207" s="15">
        <f t="shared" si="167"/>
        <v>179700</v>
      </c>
      <c r="H207" s="15">
        <f t="shared" si="167"/>
        <v>0</v>
      </c>
      <c r="I207" s="15">
        <f t="shared" si="167"/>
        <v>0</v>
      </c>
      <c r="J207" s="15">
        <f t="shared" si="167"/>
        <v>0</v>
      </c>
      <c r="K207" s="15">
        <f t="shared" si="167"/>
        <v>0</v>
      </c>
      <c r="L207" s="15">
        <f t="shared" si="167"/>
        <v>0</v>
      </c>
      <c r="M207" s="12">
        <f t="shared" si="145"/>
        <v>8804100</v>
      </c>
    </row>
    <row r="208" spans="1:13" ht="75" hidden="1">
      <c r="A208" s="13" t="s">
        <v>305</v>
      </c>
      <c r="B208" s="25" t="s">
        <v>306</v>
      </c>
      <c r="C208" s="15">
        <v>8624400</v>
      </c>
      <c r="D208" s="15">
        <v>0</v>
      </c>
      <c r="E208" s="15">
        <v>0</v>
      </c>
      <c r="F208" s="15">
        <v>0</v>
      </c>
      <c r="G208" s="15">
        <v>179700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2">
        <f t="shared" si="145"/>
        <v>8804100</v>
      </c>
    </row>
    <row r="209" spans="1:13" ht="18.75">
      <c r="A209" s="13" t="s">
        <v>143</v>
      </c>
      <c r="B209" s="14" t="s">
        <v>144</v>
      </c>
      <c r="C209" s="15">
        <f t="shared" ref="C209:L209" si="168">C210</f>
        <v>26191567.050000001</v>
      </c>
      <c r="D209" s="15">
        <f t="shared" si="168"/>
        <v>8610609.5999999996</v>
      </c>
      <c r="E209" s="15">
        <f t="shared" si="168"/>
        <v>0</v>
      </c>
      <c r="F209" s="15">
        <f t="shared" si="168"/>
        <v>-8115732.2699999996</v>
      </c>
      <c r="G209" s="15">
        <f t="shared" si="168"/>
        <v>665853</v>
      </c>
      <c r="H209" s="15">
        <f t="shared" si="168"/>
        <v>0</v>
      </c>
      <c r="I209" s="15">
        <f t="shared" si="168"/>
        <v>45000</v>
      </c>
      <c r="J209" s="15">
        <f t="shared" si="168"/>
        <v>0</v>
      </c>
      <c r="K209" s="15">
        <f t="shared" si="168"/>
        <v>3217692</v>
      </c>
      <c r="L209" s="15">
        <f t="shared" si="168"/>
        <v>-113800</v>
      </c>
      <c r="M209" s="12">
        <f t="shared" si="145"/>
        <v>30501189.379999999</v>
      </c>
    </row>
    <row r="210" spans="1:13" ht="37.5">
      <c r="A210" s="13" t="s">
        <v>307</v>
      </c>
      <c r="B210" s="25" t="s">
        <v>308</v>
      </c>
      <c r="C210" s="15">
        <f>C211+C212+C213+C214</f>
        <v>26191567.050000001</v>
      </c>
      <c r="D210" s="15">
        <f>D211+D212+D213+D214+D215+D216</f>
        <v>8610609.5999999996</v>
      </c>
      <c r="E210" s="15">
        <f>E211+E212+E213+E214+E215+E216</f>
        <v>0</v>
      </c>
      <c r="F210" s="15">
        <f>F211+F212+F213+F214+F215+F216</f>
        <v>-8115732.2699999996</v>
      </c>
      <c r="G210" s="15">
        <f>G211+G212+G213+G214+G215+G216+G217</f>
        <v>665853</v>
      </c>
      <c r="H210" s="15">
        <f>H211+H212+H213+H214+H215+H216+H217</f>
        <v>0</v>
      </c>
      <c r="I210" s="15">
        <f>I211+I212+I213+I214+I215+I216+I217+I218</f>
        <v>45000</v>
      </c>
      <c r="J210" s="15">
        <f>J211+J212+J213+J214+J215+J216+J217+J218</f>
        <v>0</v>
      </c>
      <c r="K210" s="15">
        <f>K211+K212+K213+K214+K215+K216+K217+K218</f>
        <v>3217692</v>
      </c>
      <c r="L210" s="15">
        <f>L211+L212+L213+L214+L215+L216+L217+L218+L219</f>
        <v>-113800</v>
      </c>
      <c r="M210" s="12">
        <f t="shared" si="145"/>
        <v>30501189.379999999</v>
      </c>
    </row>
    <row r="211" spans="1:13" s="21" customFormat="1" ht="93.75" hidden="1">
      <c r="A211" s="23"/>
      <c r="B211" s="18" t="s">
        <v>329</v>
      </c>
      <c r="C211" s="24">
        <v>10132001.18</v>
      </c>
      <c r="D211" s="24">
        <v>2722728.1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12">
        <f t="shared" si="145"/>
        <v>12854729.279999999</v>
      </c>
    </row>
    <row r="212" spans="1:13" s="21" customFormat="1" ht="56.25" hidden="1">
      <c r="A212" s="23"/>
      <c r="B212" s="18" t="s">
        <v>162</v>
      </c>
      <c r="C212" s="24">
        <v>761804.6</v>
      </c>
      <c r="D212" s="24">
        <v>160115.4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12">
        <f t="shared" si="145"/>
        <v>921920</v>
      </c>
    </row>
    <row r="213" spans="1:13" s="21" customFormat="1" ht="56.25">
      <c r="A213" s="23"/>
      <c r="B213" s="18" t="s">
        <v>242</v>
      </c>
      <c r="C213" s="24">
        <v>6237700</v>
      </c>
      <c r="D213" s="24">
        <v>0</v>
      </c>
      <c r="E213" s="24">
        <v>0</v>
      </c>
      <c r="F213" s="24">
        <v>-110301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-123800</v>
      </c>
      <c r="M213" s="12">
        <f t="shared" si="145"/>
        <v>6003599</v>
      </c>
    </row>
    <row r="214" spans="1:13" s="21" customFormat="1" ht="37.5" hidden="1">
      <c r="A214" s="23"/>
      <c r="B214" s="18" t="s">
        <v>243</v>
      </c>
      <c r="C214" s="24">
        <v>9060061.2699999996</v>
      </c>
      <c r="D214" s="24">
        <v>0</v>
      </c>
      <c r="E214" s="24">
        <v>0</v>
      </c>
      <c r="F214" s="24">
        <v>-9060061.2699999996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12">
        <f t="shared" si="145"/>
        <v>0</v>
      </c>
    </row>
    <row r="215" spans="1:13" s="21" customFormat="1" ht="37.5" hidden="1">
      <c r="A215" s="23"/>
      <c r="B215" s="18" t="s">
        <v>324</v>
      </c>
      <c r="C215" s="24">
        <v>0</v>
      </c>
      <c r="D215" s="24">
        <v>360554.1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12">
        <f t="shared" si="145"/>
        <v>360554.1</v>
      </c>
    </row>
    <row r="216" spans="1:13" s="21" customFormat="1" ht="18.75" hidden="1">
      <c r="A216" s="23"/>
      <c r="B216" s="18" t="s">
        <v>327</v>
      </c>
      <c r="C216" s="24">
        <v>0</v>
      </c>
      <c r="D216" s="24">
        <v>5367212</v>
      </c>
      <c r="E216" s="24">
        <v>0</v>
      </c>
      <c r="F216" s="24">
        <v>1054630</v>
      </c>
      <c r="G216" s="24">
        <v>0</v>
      </c>
      <c r="H216" s="24">
        <v>0</v>
      </c>
      <c r="I216" s="24">
        <v>0</v>
      </c>
      <c r="J216" s="24">
        <v>0</v>
      </c>
      <c r="K216" s="24">
        <v>3217692</v>
      </c>
      <c r="L216" s="24">
        <v>0</v>
      </c>
      <c r="M216" s="12">
        <f t="shared" si="145"/>
        <v>9639534</v>
      </c>
    </row>
    <row r="217" spans="1:13" s="21" customFormat="1" ht="18.75" hidden="1">
      <c r="A217" s="23"/>
      <c r="B217" s="18" t="s">
        <v>361</v>
      </c>
      <c r="C217" s="24"/>
      <c r="D217" s="24"/>
      <c r="E217" s="24"/>
      <c r="F217" s="24">
        <v>0</v>
      </c>
      <c r="G217" s="24">
        <v>665853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12">
        <f t="shared" si="145"/>
        <v>665853</v>
      </c>
    </row>
    <row r="218" spans="1:13" s="21" customFormat="1" ht="56.25" hidden="1">
      <c r="A218" s="23"/>
      <c r="B218" s="18" t="s">
        <v>367</v>
      </c>
      <c r="C218" s="24"/>
      <c r="D218" s="24"/>
      <c r="E218" s="24"/>
      <c r="F218" s="24"/>
      <c r="G218" s="24"/>
      <c r="H218" s="24"/>
      <c r="I218" s="24">
        <v>45000</v>
      </c>
      <c r="J218" s="24">
        <v>0</v>
      </c>
      <c r="K218" s="24">
        <v>0</v>
      </c>
      <c r="L218" s="24">
        <v>0</v>
      </c>
      <c r="M218" s="12">
        <f t="shared" si="145"/>
        <v>45000</v>
      </c>
    </row>
    <row r="219" spans="1:13" s="21" customFormat="1" ht="18.75">
      <c r="A219" s="23"/>
      <c r="B219" s="18" t="s">
        <v>405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>
        <v>10000</v>
      </c>
      <c r="M219" s="12">
        <f t="shared" si="145"/>
        <v>10000</v>
      </c>
    </row>
    <row r="220" spans="1:13" s="2" customFormat="1" ht="18.75" hidden="1">
      <c r="A220" s="30" t="s">
        <v>353</v>
      </c>
      <c r="B220" s="31" t="s">
        <v>354</v>
      </c>
      <c r="C220" s="30"/>
      <c r="D220" s="30"/>
      <c r="E220" s="30"/>
      <c r="F220" s="32">
        <f t="shared" ref="F220:L221" si="169">F221</f>
        <v>38613.01</v>
      </c>
      <c r="G220" s="32">
        <f t="shared" si="169"/>
        <v>0</v>
      </c>
      <c r="H220" s="32">
        <f t="shared" si="169"/>
        <v>16386.989999999998</v>
      </c>
      <c r="I220" s="32">
        <f t="shared" si="169"/>
        <v>10000</v>
      </c>
      <c r="J220" s="32">
        <f t="shared" si="169"/>
        <v>5000</v>
      </c>
      <c r="K220" s="32">
        <f t="shared" si="169"/>
        <v>0</v>
      </c>
      <c r="L220" s="32">
        <f t="shared" si="169"/>
        <v>0</v>
      </c>
      <c r="M220" s="11">
        <f t="shared" si="145"/>
        <v>70000</v>
      </c>
    </row>
    <row r="221" spans="1:13" ht="18.75" hidden="1">
      <c r="A221" s="27" t="s">
        <v>355</v>
      </c>
      <c r="B221" s="29" t="s">
        <v>357</v>
      </c>
      <c r="C221" s="27"/>
      <c r="D221" s="27"/>
      <c r="E221" s="27"/>
      <c r="F221" s="28">
        <f t="shared" si="169"/>
        <v>38613.01</v>
      </c>
      <c r="G221" s="28">
        <f t="shared" si="169"/>
        <v>0</v>
      </c>
      <c r="H221" s="28">
        <f>H222+H223</f>
        <v>16386.989999999998</v>
      </c>
      <c r="I221" s="28">
        <f>I222+I223</f>
        <v>10000</v>
      </c>
      <c r="J221" s="28">
        <f>J222+J223</f>
        <v>5000</v>
      </c>
      <c r="K221" s="28">
        <f>K222+K223</f>
        <v>0</v>
      </c>
      <c r="L221" s="28">
        <f>L222+L223</f>
        <v>0</v>
      </c>
      <c r="M221" s="12">
        <f t="shared" ref="M221:M223" si="170">C221+D221+E221+F221+G221+H221+I221+J221+K221+L221</f>
        <v>70000</v>
      </c>
    </row>
    <row r="222" spans="1:13" ht="37.5" hidden="1">
      <c r="A222" s="27" t="s">
        <v>356</v>
      </c>
      <c r="B222" s="29" t="s">
        <v>358</v>
      </c>
      <c r="C222" s="27"/>
      <c r="D222" s="27"/>
      <c r="E222" s="27"/>
      <c r="F222" s="28">
        <v>38613.01</v>
      </c>
      <c r="G222" s="28">
        <v>0</v>
      </c>
      <c r="H222" s="28">
        <v>-38613.01</v>
      </c>
      <c r="I222" s="28">
        <v>10000</v>
      </c>
      <c r="J222" s="28">
        <v>5000</v>
      </c>
      <c r="K222" s="28">
        <v>0</v>
      </c>
      <c r="L222" s="28">
        <v>0</v>
      </c>
      <c r="M222" s="12">
        <f t="shared" si="170"/>
        <v>15000</v>
      </c>
    </row>
    <row r="223" spans="1:13" ht="18.75" hidden="1">
      <c r="A223" s="33" t="s">
        <v>365</v>
      </c>
      <c r="B223" s="34" t="s">
        <v>357</v>
      </c>
      <c r="C223" s="27"/>
      <c r="D223" s="27"/>
      <c r="E223" s="27"/>
      <c r="F223" s="28">
        <v>0</v>
      </c>
      <c r="G223" s="28">
        <v>0</v>
      </c>
      <c r="H223" s="28">
        <v>55000</v>
      </c>
      <c r="I223" s="28">
        <v>0</v>
      </c>
      <c r="J223" s="28">
        <v>0</v>
      </c>
      <c r="K223" s="28">
        <v>0</v>
      </c>
      <c r="L223" s="28">
        <v>0</v>
      </c>
      <c r="M223" s="12">
        <f t="shared" si="170"/>
        <v>55000</v>
      </c>
    </row>
  </sheetData>
  <mergeCells count="14">
    <mergeCell ref="A6:M6"/>
    <mergeCell ref="C8:C10"/>
    <mergeCell ref="A8:A10"/>
    <mergeCell ref="B8:B10"/>
    <mergeCell ref="M8:M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2021-12-13T06:16:40Z</cp:lastPrinted>
  <dcterms:created xsi:type="dcterms:W3CDTF">2019-10-23T04:40:53Z</dcterms:created>
  <dcterms:modified xsi:type="dcterms:W3CDTF">2021-12-13T06:16:47Z</dcterms:modified>
</cp:coreProperties>
</file>