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k\Downloads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Бюджет!$G$14</definedName>
    <definedName name="LAST_CELL" localSheetId="0">Бюджет!#REF!</definedName>
    <definedName name="SIGN" localSheetId="0">Бюджет!$A$14:$N$15</definedName>
    <definedName name="_xlnm.Print_Titles" localSheetId="0">Бюджет!$5:$5</definedName>
  </definedNames>
  <calcPr calcId="162913"/>
</workbook>
</file>

<file path=xl/calcChain.xml><?xml version="1.0" encoding="utf-8"?>
<calcChain xmlns="http://schemas.openxmlformats.org/spreadsheetml/2006/main">
  <c r="N40" i="1" l="1"/>
  <c r="N25" i="1"/>
  <c r="N50" i="1" l="1"/>
  <c r="N21" i="1"/>
  <c r="M40" i="1"/>
  <c r="K40" i="1"/>
  <c r="J40" i="1"/>
  <c r="I40" i="1"/>
  <c r="F42" i="1"/>
  <c r="G42" i="1"/>
  <c r="E42" i="1"/>
  <c r="D40" i="1"/>
  <c r="D41" i="1"/>
  <c r="I41" i="1"/>
  <c r="J41" i="1"/>
  <c r="K41" i="1"/>
  <c r="L41" i="1"/>
  <c r="M41" i="1"/>
  <c r="N41" i="1"/>
  <c r="C42" i="1" l="1"/>
  <c r="C16" i="1"/>
  <c r="C20" i="1"/>
  <c r="C26" i="1"/>
  <c r="C30" i="1"/>
  <c r="C36" i="1"/>
  <c r="C47" i="1"/>
  <c r="C49" i="1"/>
  <c r="E39" i="1"/>
  <c r="C39" i="1"/>
  <c r="G36" i="1"/>
  <c r="F36" i="1"/>
  <c r="E30" i="1"/>
  <c r="G20" i="1"/>
  <c r="D15" i="1"/>
  <c r="D17" i="1"/>
  <c r="D18" i="1"/>
  <c r="D19" i="1"/>
  <c r="D21" i="1"/>
  <c r="D22" i="1"/>
  <c r="D23" i="1"/>
  <c r="D24" i="1"/>
  <c r="D25" i="1"/>
  <c r="D27" i="1"/>
  <c r="D28" i="1"/>
  <c r="D29" i="1"/>
  <c r="D31" i="1"/>
  <c r="D32" i="1"/>
  <c r="D33" i="1"/>
  <c r="D34" i="1"/>
  <c r="D35" i="1"/>
  <c r="D37" i="1"/>
  <c r="D38" i="1"/>
  <c r="D43" i="1"/>
  <c r="D44" i="1"/>
  <c r="D45" i="1"/>
  <c r="D46" i="1"/>
  <c r="D48" i="1"/>
  <c r="D50" i="1"/>
  <c r="D51" i="1"/>
  <c r="D8" i="1"/>
  <c r="D9" i="1"/>
  <c r="D10" i="1"/>
  <c r="D11" i="1"/>
  <c r="D12" i="1"/>
  <c r="D13" i="1"/>
  <c r="D7" i="1"/>
  <c r="E14" i="1"/>
  <c r="D14" i="1" s="1"/>
  <c r="F14" i="1"/>
  <c r="G14" i="1"/>
  <c r="C14" i="1"/>
  <c r="N11" i="1"/>
  <c r="N10" i="1"/>
  <c r="D42" i="1" l="1"/>
  <c r="C52" i="1"/>
  <c r="K9" i="1"/>
  <c r="I7" i="1"/>
  <c r="N7" i="1"/>
  <c r="M7" i="1"/>
  <c r="K8" i="1"/>
  <c r="K10" i="1"/>
  <c r="K11" i="1"/>
  <c r="K12" i="1"/>
  <c r="K13" i="1"/>
  <c r="K15" i="1"/>
  <c r="K17" i="1"/>
  <c r="K18" i="1"/>
  <c r="K19" i="1"/>
  <c r="K21" i="1"/>
  <c r="K22" i="1"/>
  <c r="K23" i="1"/>
  <c r="K24" i="1"/>
  <c r="K25" i="1"/>
  <c r="K27" i="1"/>
  <c r="K28" i="1"/>
  <c r="K29" i="1"/>
  <c r="K31" i="1"/>
  <c r="K32" i="1"/>
  <c r="K33" i="1"/>
  <c r="K34" i="1"/>
  <c r="K35" i="1"/>
  <c r="K37" i="1"/>
  <c r="K38" i="1"/>
  <c r="K43" i="1"/>
  <c r="K44" i="1"/>
  <c r="K45" i="1"/>
  <c r="K46" i="1"/>
  <c r="K48" i="1"/>
  <c r="K50" i="1"/>
  <c r="K7" i="1"/>
  <c r="J7" i="1"/>
  <c r="G51" i="1"/>
  <c r="F51" i="1"/>
  <c r="N51" i="1" s="1"/>
  <c r="G16" i="1"/>
  <c r="F49" i="1"/>
  <c r="G49" i="1"/>
  <c r="F47" i="1"/>
  <c r="G47" i="1"/>
  <c r="F39" i="1"/>
  <c r="G39" i="1"/>
  <c r="F30" i="1"/>
  <c r="G30" i="1"/>
  <c r="F26" i="1"/>
  <c r="G26" i="1"/>
  <c r="F20" i="1"/>
  <c r="E16" i="1"/>
  <c r="D16" i="1" s="1"/>
  <c r="F16" i="1"/>
  <c r="E49" i="1"/>
  <c r="D49" i="1" s="1"/>
  <c r="E47" i="1"/>
  <c r="D47" i="1" s="1"/>
  <c r="D39" i="1"/>
  <c r="E36" i="1"/>
  <c r="D36" i="1" s="1"/>
  <c r="K26" i="1" l="1"/>
  <c r="K49" i="1"/>
  <c r="K47" i="1"/>
  <c r="K42" i="1"/>
  <c r="K39" i="1"/>
  <c r="K36" i="1"/>
  <c r="K30" i="1"/>
  <c r="K20" i="1"/>
  <c r="K16" i="1"/>
  <c r="K14" i="1"/>
  <c r="G52" i="1"/>
  <c r="H41" i="1" s="1"/>
  <c r="K51" i="1"/>
  <c r="F52" i="1"/>
  <c r="E26" i="1"/>
  <c r="E20" i="1"/>
  <c r="E52" i="1" s="1"/>
  <c r="N30" i="1"/>
  <c r="N31" i="1"/>
  <c r="N32" i="1"/>
  <c r="N33" i="1"/>
  <c r="N34" i="1"/>
  <c r="N35" i="1"/>
  <c r="N36" i="1"/>
  <c r="N37" i="1"/>
  <c r="N38" i="1"/>
  <c r="N39" i="1"/>
  <c r="N42" i="1"/>
  <c r="N43" i="1"/>
  <c r="N44" i="1"/>
  <c r="N45" i="1"/>
  <c r="N46" i="1"/>
  <c r="N47" i="1"/>
  <c r="N48" i="1"/>
  <c r="N49" i="1"/>
  <c r="N20" i="1"/>
  <c r="N22" i="1"/>
  <c r="N23" i="1"/>
  <c r="N24" i="1"/>
  <c r="N26" i="1"/>
  <c r="N27" i="1"/>
  <c r="N28" i="1"/>
  <c r="N29" i="1"/>
  <c r="N8" i="1"/>
  <c r="N9" i="1"/>
  <c r="N13" i="1"/>
  <c r="N14" i="1"/>
  <c r="N15" i="1"/>
  <c r="N16" i="1"/>
  <c r="N17" i="1"/>
  <c r="N18" i="1"/>
  <c r="N19" i="1"/>
  <c r="M8" i="1"/>
  <c r="M9" i="1"/>
  <c r="M10" i="1"/>
  <c r="M11" i="1"/>
  <c r="M12" i="1"/>
  <c r="M13" i="1"/>
  <c r="M15" i="1"/>
  <c r="M16" i="1"/>
  <c r="M17" i="1"/>
  <c r="M18" i="1"/>
  <c r="M19" i="1"/>
  <c r="M21" i="1"/>
  <c r="M22" i="1"/>
  <c r="M23" i="1"/>
  <c r="M24" i="1"/>
  <c r="M25" i="1"/>
  <c r="M27" i="1"/>
  <c r="M28" i="1"/>
  <c r="M29" i="1"/>
  <c r="M31" i="1"/>
  <c r="M32" i="1"/>
  <c r="M33" i="1"/>
  <c r="M34" i="1"/>
  <c r="M35" i="1"/>
  <c r="M36" i="1"/>
  <c r="M37" i="1"/>
  <c r="M38" i="1"/>
  <c r="M39" i="1"/>
  <c r="M42" i="1"/>
  <c r="M43" i="1"/>
  <c r="M44" i="1"/>
  <c r="M45" i="1"/>
  <c r="M46" i="1"/>
  <c r="M47" i="1"/>
  <c r="M48" i="1"/>
  <c r="M49" i="1"/>
  <c r="M50" i="1"/>
  <c r="M5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7" i="1"/>
  <c r="J8" i="1"/>
  <c r="J9" i="1"/>
  <c r="J10" i="1"/>
  <c r="J11" i="1"/>
  <c r="J12" i="1"/>
  <c r="J13" i="1"/>
  <c r="J15" i="1"/>
  <c r="J16" i="1"/>
  <c r="J17" i="1"/>
  <c r="J18" i="1"/>
  <c r="J19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2" i="1"/>
  <c r="I43" i="1"/>
  <c r="I44" i="1"/>
  <c r="I45" i="1"/>
  <c r="I46" i="1"/>
  <c r="I47" i="1"/>
  <c r="I48" i="1"/>
  <c r="I49" i="1"/>
  <c r="I50" i="1"/>
  <c r="I51" i="1"/>
  <c r="L52" i="1" l="1"/>
  <c r="I52" i="1"/>
  <c r="M20" i="1"/>
  <c r="D20" i="1"/>
  <c r="J30" i="1"/>
  <c r="D30" i="1"/>
  <c r="M26" i="1"/>
  <c r="D26" i="1"/>
  <c r="H51" i="1"/>
  <c r="J20" i="1"/>
  <c r="H29" i="1"/>
  <c r="H30" i="1"/>
  <c r="H10" i="1"/>
  <c r="H21" i="1"/>
  <c r="H43" i="1"/>
  <c r="H18" i="1"/>
  <c r="H39" i="1"/>
  <c r="H14" i="1"/>
  <c r="H26" i="1"/>
  <c r="H38" i="1"/>
  <c r="H47" i="1"/>
  <c r="H13" i="1"/>
  <c r="H22" i="1"/>
  <c r="H35" i="1"/>
  <c r="H46" i="1"/>
  <c r="H9" i="1"/>
  <c r="H17" i="1"/>
  <c r="H25" i="1"/>
  <c r="H33" i="1"/>
  <c r="H42" i="1"/>
  <c r="H50" i="1"/>
  <c r="H12" i="1"/>
  <c r="H16" i="1"/>
  <c r="H20" i="1"/>
  <c r="H24" i="1"/>
  <c r="H28" i="1"/>
  <c r="H32" i="1"/>
  <c r="H37" i="1"/>
  <c r="H45" i="1"/>
  <c r="H49" i="1"/>
  <c r="H8" i="1"/>
  <c r="H11" i="1"/>
  <c r="H15" i="1"/>
  <c r="H19" i="1"/>
  <c r="H23" i="1"/>
  <c r="H27" i="1"/>
  <c r="H31" i="1"/>
  <c r="H36" i="1"/>
  <c r="H44" i="1"/>
  <c r="H48" i="1"/>
  <c r="H52" i="1"/>
  <c r="N52" i="1"/>
  <c r="K52" i="1"/>
  <c r="H7" i="1"/>
  <c r="H34" i="1"/>
  <c r="D52" i="1"/>
  <c r="M30" i="1"/>
  <c r="J26" i="1"/>
  <c r="J14" i="1"/>
  <c r="M14" i="1"/>
  <c r="M52" i="1" l="1"/>
  <c r="J52" i="1"/>
</calcChain>
</file>

<file path=xl/sharedStrings.xml><?xml version="1.0" encoding="utf-8"?>
<sst xmlns="http://schemas.openxmlformats.org/spreadsheetml/2006/main" count="118" uniqueCount="117">
  <si>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</si>
  <si>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</si>
  <si>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</si>
  <si>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</si>
  <si>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</si>
  <si>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</si>
  <si>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</si>
  <si>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</si>
  <si>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</si>
  <si>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</si>
  <si>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</si>
  <si>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</si>
  <si>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</si>
  <si>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</si>
  <si>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</si>
  <si>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</si>
  <si>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</si>
  <si>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</si>
  <si>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</si>
  <si>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</si>
  <si>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</si>
  <si>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</si>
  <si>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</si>
  <si>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</si>
  <si>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</si>
  <si>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</si>
  <si>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</si>
  <si>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</si>
  <si>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</si>
  <si>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</si>
  <si>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</si>
  <si>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</si>
  <si>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</si>
  <si>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</si>
  <si>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</si>
  <si>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</si>
  <si>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</si>
  <si>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</si>
  <si>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</si>
  <si>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</si>
  <si>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</si>
  <si>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</si>
  <si>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</si>
  <si>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</si>
  <si>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</si>
  <si>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</si>
  <si>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</si>
  <si>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</si>
  <si>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</si>
  <si>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</si>
  <si>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</si>
  <si>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</si>
  <si>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</si>
  <si>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</si>
  <si>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</si>
  <si>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</si>
  <si>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</si>
  <si>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</si>
  <si>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</si>
  <si>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</si>
  <si>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0700</t>
  </si>
  <si>
    <t>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</si>
  <si>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</si>
  <si>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</si>
  <si>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</si>
  <si>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</si>
  <si>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</si>
  <si>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>КУЛЬТУРА, КИНЕМАТОГРАФИЯ</t>
  </si>
  <si>
    <t>0907</t>
  </si>
  <si>
    <t>Санитарно-эпидемиологическое благополучие</t>
  </si>
  <si>
    <t>0900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</si>
  <si>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</si>
  <si>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</si>
  <si>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</si>
  <si>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</si>
  <si>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</si>
  <si>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</si>
  <si>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</si>
  <si>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</si>
  <si>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</si>
  <si>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</si>
  <si>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СОЦИАЛЬНАЯ ПОЛИТИКА</t>
  </si>
  <si>
    <t>1101</t>
  </si>
  <si>
    <t>Физическая культура</t>
  </si>
  <si>
    <t>1100</t>
  </si>
  <si>
    <t>ФИЗИЧЕСКАЯ КУЛЬТУРА И СПОРТ</t>
  </si>
  <si>
    <t>1202</t>
  </si>
  <si>
    <t>Периодическая печать и издательства</t>
  </si>
  <si>
    <t>1200</t>
  </si>
  <si>
    <t>СРЕДСТВА МАССОВОЙ ИНФОРМАЦИИ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</si>
  <si>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</si>
  <si>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</si>
  <si>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</si>
  <si>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</si>
  <si>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</si>
  <si>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</si>
  <si>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</si>
  <si>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</si>
  <si>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</si>
  <si>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</si>
  <si>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</si>
  <si>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Изменения</t>
  </si>
  <si>
    <t>Структура %</t>
  </si>
  <si>
    <t>Отклонение исполнения от перв. плана</t>
  </si>
  <si>
    <t>Отклонение исполнения от уточ.. плана</t>
  </si>
  <si>
    <t>АНАЛИЗ</t>
  </si>
  <si>
    <t>Перв.план 2022 г.</t>
  </si>
  <si>
    <t>Уточ.план 2022 г.</t>
  </si>
  <si>
    <t>% исполнения от перв. плана 2022 г.</t>
  </si>
  <si>
    <t>% исполнения от уточ. плана 2022 г.</t>
  </si>
  <si>
    <t>0902</t>
  </si>
  <si>
    <t>Амбулаторная помощь</t>
  </si>
  <si>
    <t>исполнения бюджета Уинского муниципального округа по расходам по состоянию на 01 октября 2022 года</t>
  </si>
  <si>
    <t>Исполнено на 01.10.2022 г.</t>
  </si>
  <si>
    <t>Ут.план за 9 месяцев 2022 г.</t>
  </si>
  <si>
    <t xml:space="preserve">% исполнения плана за 9 месяцев </t>
  </si>
  <si>
    <t>Отклонение исп. от плана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</si>
</sst>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4" fontId="0" fillId="0" borderId="0" xfId="0" applyNumberFormat="1"/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4" fontId="10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3"/>
  <sheetViews>
    <sheetView showGridLines="0" tabSelected="1" workbookViewId="0">
      <selection activeCell="A3" sqref="A3:N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5.42578125" customWidth="1"/>
    <col min="4" max="4" width="14.140625" customWidth="1"/>
    <col min="5" max="5" width="15.42578125" customWidth="1"/>
    <col min="6" max="6" width="15.5703125" customWidth="1"/>
    <col min="7" max="7" width="14.7109375" customWidth="1"/>
    <col min="8" max="8" width="11.5703125" customWidth="1"/>
    <col min="9" max="10" width="14.7109375" customWidth="1"/>
    <col min="11" max="13" width="15.42578125" customWidth="1"/>
    <col min="14" max="14" width="13.42578125" customWidth="1"/>
  </cols>
  <sheetData>
    <row r="1" spans="1:14" x14ac:dyDescent="0.2">
      <c r="A1" s="27"/>
      <c r="B1" s="28"/>
      <c r="C1" s="28"/>
      <c r="D1" s="28"/>
      <c r="E1" s="28"/>
      <c r="F1" s="28"/>
      <c r="G1" s="28"/>
      <c r="H1" s="1"/>
      <c r="I1" s="1"/>
      <c r="J1" s="1"/>
    </row>
    <row r="2" spans="1:14" x14ac:dyDescent="0.2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">
      <c r="A3" s="31" t="s">
        <v>112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ht="31.5" x14ac:dyDescent="0.2">
      <c r="A5" s="2" t="s">
        <v>0</v>
      </c>
      <c r="B5" s="2" t="s">
        <v>1</v>
      </c>
      <c r="C5" s="4" t="s">
        <v>106</v>
      </c>
      <c r="D5" s="4" t="s">
        <v>101</v>
      </c>
      <c r="E5" s="7" t="s">
        <v>107</v>
      </c>
      <c r="F5" s="2" t="s">
        <v>114</v>
      </c>
      <c r="G5" s="2" t="s">
        <v>113</v>
      </c>
      <c r="H5" s="4" t="s">
        <v>102</v>
      </c>
      <c r="I5" s="4" t="s">
        <v>103</v>
      </c>
      <c r="J5" s="4" t="s">
        <v>104</v>
      </c>
      <c r="K5" s="2" t="s">
        <v>116</v>
      </c>
      <c r="L5" s="4" t="s">
        <v>108</v>
      </c>
      <c r="M5" s="4" t="s">
        <v>109</v>
      </c>
      <c r="N5" s="2" t="s">
        <v>115</v>
      </c>
    </row>
    <row r="6" spans="1:14" outlineLevel="1" x14ac:dyDescent="0.2">
      <c r="A6" s="17" t="s">
        <v>91</v>
      </c>
      <c r="B6" s="17" t="s">
        <v>92</v>
      </c>
      <c r="C6" s="17" t="s">
        <v>93</v>
      </c>
      <c r="D6" s="17" t="s">
        <v>94</v>
      </c>
      <c r="E6" s="17" t="s">
        <v>95</v>
      </c>
      <c r="F6" s="17" t="s">
        <v>96</v>
      </c>
      <c r="G6" s="17" t="s">
        <v>97</v>
      </c>
      <c r="H6" s="17"/>
      <c r="I6" s="17"/>
      <c r="J6" s="17"/>
      <c r="K6" s="17" t="s">
        <v>100</v>
      </c>
      <c r="L6" s="17" t="s">
        <v>99</v>
      </c>
      <c r="M6" s="17" t="s">
        <v>99</v>
      </c>
      <c r="N6" s="17" t="s">
        <v>98</v>
      </c>
    </row>
    <row r="7" spans="1:14" ht="45" outlineLevel="1" x14ac:dyDescent="0.2">
      <c r="A7" s="18" t="s">
        <v>2</v>
      </c>
      <c r="B7" s="19" t="s">
        <v>3</v>
      </c>
      <c r="C7" s="14">
        <v>1929930.81</v>
      </c>
      <c r="D7" s="14">
        <f>E7-C7</f>
        <v>153922</v>
      </c>
      <c r="E7" s="22">
        <v>2083852.81</v>
      </c>
      <c r="F7" s="22">
        <v>1281829.6200000001</v>
      </c>
      <c r="G7" s="22">
        <v>1281829.6200000001</v>
      </c>
      <c r="H7" s="20">
        <f>G7/G52*100</f>
        <v>0.37879812704393651</v>
      </c>
      <c r="I7" s="14">
        <f t="shared" ref="I7:I51" si="0">G7-C7</f>
        <v>-648101.18999999994</v>
      </c>
      <c r="J7" s="14">
        <f>G7-E7</f>
        <v>-802023.19</v>
      </c>
      <c r="K7" s="14">
        <f>G7-F7</f>
        <v>0</v>
      </c>
      <c r="L7" s="14">
        <f t="shared" ref="L7:L39" si="1">G7/C7*100</f>
        <v>66.418423570324791</v>
      </c>
      <c r="M7" s="14">
        <f>G7/E7*100</f>
        <v>61.512483696005383</v>
      </c>
      <c r="N7" s="14">
        <f>G7/F7*100</f>
        <v>100</v>
      </c>
    </row>
    <row r="8" spans="1:14" ht="56.25" outlineLevel="1" x14ac:dyDescent="0.2">
      <c r="A8" s="18" t="s">
        <v>4</v>
      </c>
      <c r="B8" s="19" t="s">
        <v>5</v>
      </c>
      <c r="C8" s="14">
        <v>1082295.3700000001</v>
      </c>
      <c r="D8" s="14">
        <f t="shared" ref="D8:D52" si="2">E8-C8</f>
        <v>49907</v>
      </c>
      <c r="E8" s="22">
        <v>1132202.3700000001</v>
      </c>
      <c r="F8" s="22">
        <v>551356.02</v>
      </c>
      <c r="G8" s="22">
        <v>551356.02</v>
      </c>
      <c r="H8" s="20">
        <f>G8/G52*100</f>
        <v>0.16293322018132111</v>
      </c>
      <c r="I8" s="14">
        <f t="shared" si="0"/>
        <v>-530939.35000000009</v>
      </c>
      <c r="J8" s="14">
        <f t="shared" ref="J8:J52" si="3">G8-E8</f>
        <v>-580846.35000000009</v>
      </c>
      <c r="K8" s="14">
        <f t="shared" ref="K8:K52" si="4">G8-F8</f>
        <v>0</v>
      </c>
      <c r="L8" s="14">
        <f t="shared" si="1"/>
        <v>50.943211556009885</v>
      </c>
      <c r="M8" s="14">
        <f t="shared" ref="M8:M52" si="5">G8/E8*100</f>
        <v>48.697656409251287</v>
      </c>
      <c r="N8" s="14">
        <f t="shared" ref="N8:N52" si="6">G8/F8*100</f>
        <v>100</v>
      </c>
    </row>
    <row r="9" spans="1:14" ht="67.5" outlineLevel="1" x14ac:dyDescent="0.2">
      <c r="A9" s="18" t="s">
        <v>6</v>
      </c>
      <c r="B9" s="19" t="s">
        <v>7</v>
      </c>
      <c r="C9" s="14">
        <v>29180800.34</v>
      </c>
      <c r="D9" s="14">
        <f t="shared" si="2"/>
        <v>2384700.7600000016</v>
      </c>
      <c r="E9" s="22">
        <v>31565501.100000001</v>
      </c>
      <c r="F9" s="22">
        <v>21326194.68</v>
      </c>
      <c r="G9" s="22">
        <v>21275296.210000001</v>
      </c>
      <c r="H9" s="20">
        <f>G9/G52*100</f>
        <v>6.2871400620723366</v>
      </c>
      <c r="I9" s="14">
        <f t="shared" si="0"/>
        <v>-7905504.129999999</v>
      </c>
      <c r="J9" s="14">
        <f t="shared" si="3"/>
        <v>-10290204.890000001</v>
      </c>
      <c r="K9" s="14">
        <f>G9-F9</f>
        <v>-50898.469999998808</v>
      </c>
      <c r="L9" s="14">
        <f t="shared" si="1"/>
        <v>72.908542473513265</v>
      </c>
      <c r="M9" s="14">
        <f t="shared" si="5"/>
        <v>67.400470350841346</v>
      </c>
      <c r="N9" s="14">
        <f t="shared" si="6"/>
        <v>99.761333558266102</v>
      </c>
    </row>
    <row r="10" spans="1:14" outlineLevel="1" x14ac:dyDescent="0.2">
      <c r="A10" s="18" t="s">
        <v>8</v>
      </c>
      <c r="B10" s="19" t="s">
        <v>9</v>
      </c>
      <c r="C10" s="14">
        <v>36300</v>
      </c>
      <c r="D10" s="14">
        <f t="shared" si="2"/>
        <v>0</v>
      </c>
      <c r="E10" s="22">
        <v>36300</v>
      </c>
      <c r="F10" s="22">
        <v>36300</v>
      </c>
      <c r="G10" s="22">
        <v>36300</v>
      </c>
      <c r="H10" s="20">
        <f>G10/G52*100</f>
        <v>1.0727144853849525E-2</v>
      </c>
      <c r="I10" s="14">
        <f t="shared" si="0"/>
        <v>0</v>
      </c>
      <c r="J10" s="14">
        <f t="shared" si="3"/>
        <v>0</v>
      </c>
      <c r="K10" s="14">
        <f t="shared" si="4"/>
        <v>0</v>
      </c>
      <c r="L10" s="14">
        <f t="shared" si="1"/>
        <v>100</v>
      </c>
      <c r="M10" s="14">
        <f t="shared" si="5"/>
        <v>100</v>
      </c>
      <c r="N10" s="14">
        <f t="shared" si="6"/>
        <v>100</v>
      </c>
    </row>
    <row r="11" spans="1:14" ht="45" customHeight="1" outlineLevel="1" x14ac:dyDescent="0.2">
      <c r="A11" s="18" t="s">
        <v>10</v>
      </c>
      <c r="B11" s="19" t="s">
        <v>11</v>
      </c>
      <c r="C11" s="14">
        <v>8527788.6400000006</v>
      </c>
      <c r="D11" s="14">
        <f t="shared" si="2"/>
        <v>714366</v>
      </c>
      <c r="E11" s="22">
        <v>9242154.6400000006</v>
      </c>
      <c r="F11" s="22">
        <v>6355587.8200000003</v>
      </c>
      <c r="G11" s="22">
        <v>6355587.8200000003</v>
      </c>
      <c r="H11" s="20">
        <f>G11/G52*100</f>
        <v>1.8781628423278711</v>
      </c>
      <c r="I11" s="14">
        <f t="shared" si="0"/>
        <v>-2172200.8200000003</v>
      </c>
      <c r="J11" s="14">
        <f t="shared" si="3"/>
        <v>-2886566.8200000003</v>
      </c>
      <c r="K11" s="14">
        <f t="shared" si="4"/>
        <v>0</v>
      </c>
      <c r="L11" s="14">
        <f t="shared" si="1"/>
        <v>74.527970711994556</v>
      </c>
      <c r="M11" s="14">
        <f t="shared" si="5"/>
        <v>68.767382364422332</v>
      </c>
      <c r="N11" s="14">
        <f t="shared" si="6"/>
        <v>100</v>
      </c>
    </row>
    <row r="12" spans="1:14" outlineLevel="1" x14ac:dyDescent="0.2">
      <c r="A12" s="18" t="s">
        <v>12</v>
      </c>
      <c r="B12" s="19" t="s">
        <v>13</v>
      </c>
      <c r="C12" s="14">
        <v>100000</v>
      </c>
      <c r="D12" s="14">
        <f t="shared" si="2"/>
        <v>0</v>
      </c>
      <c r="E12" s="22">
        <v>100000</v>
      </c>
      <c r="F12" s="22">
        <v>0</v>
      </c>
      <c r="G12" s="22">
        <v>0</v>
      </c>
      <c r="H12" s="20">
        <f>G12/G52*100</f>
        <v>0</v>
      </c>
      <c r="I12" s="14">
        <f t="shared" si="0"/>
        <v>-100000</v>
      </c>
      <c r="J12" s="14">
        <f t="shared" si="3"/>
        <v>-100000</v>
      </c>
      <c r="K12" s="14">
        <f t="shared" si="4"/>
        <v>0</v>
      </c>
      <c r="L12" s="14">
        <f t="shared" si="1"/>
        <v>0</v>
      </c>
      <c r="M12" s="14">
        <f t="shared" si="5"/>
        <v>0</v>
      </c>
      <c r="N12" s="14">
        <v>0</v>
      </c>
    </row>
    <row r="13" spans="1:14" ht="14.25" customHeight="1" x14ac:dyDescent="0.2">
      <c r="A13" s="18" t="s">
        <v>14</v>
      </c>
      <c r="B13" s="19" t="s">
        <v>15</v>
      </c>
      <c r="C13" s="14">
        <v>22215539.640000001</v>
      </c>
      <c r="D13" s="14">
        <f t="shared" si="2"/>
        <v>5416527.3299999982</v>
      </c>
      <c r="E13" s="22">
        <v>27632066.969999999</v>
      </c>
      <c r="F13" s="22">
        <v>18499955.91</v>
      </c>
      <c r="G13" s="22">
        <v>18499955.91</v>
      </c>
      <c r="H13" s="20">
        <f>G13/G52*100</f>
        <v>5.4669891690468218</v>
      </c>
      <c r="I13" s="14">
        <f t="shared" si="0"/>
        <v>-3715583.7300000004</v>
      </c>
      <c r="J13" s="14">
        <f t="shared" si="3"/>
        <v>-9132111.0599999987</v>
      </c>
      <c r="K13" s="14">
        <f t="shared" si="4"/>
        <v>0</v>
      </c>
      <c r="L13" s="14">
        <f t="shared" si="1"/>
        <v>83.274843689549911</v>
      </c>
      <c r="M13" s="14">
        <f t="shared" si="5"/>
        <v>66.951038914625215</v>
      </c>
      <c r="N13" s="14">
        <f t="shared" si="6"/>
        <v>100</v>
      </c>
    </row>
    <row r="14" spans="1:14" s="5" customFormat="1" ht="17.25" customHeight="1" outlineLevel="1" x14ac:dyDescent="0.2">
      <c r="A14" s="8" t="s">
        <v>16</v>
      </c>
      <c r="B14" s="9" t="s">
        <v>17</v>
      </c>
      <c r="C14" s="10">
        <f>SUM(C7:C13)</f>
        <v>63072654.799999997</v>
      </c>
      <c r="D14" s="13">
        <f t="shared" si="2"/>
        <v>8719423.0900000036</v>
      </c>
      <c r="E14" s="10">
        <f t="shared" ref="E14:G14" si="7">SUM(E7:E13)</f>
        <v>71792077.890000001</v>
      </c>
      <c r="F14" s="10">
        <f t="shared" si="7"/>
        <v>48051224.049999997</v>
      </c>
      <c r="G14" s="10">
        <f t="shared" si="7"/>
        <v>48000325.579999998</v>
      </c>
      <c r="H14" s="12">
        <f>G14/G52*100</f>
        <v>14.184750565526135</v>
      </c>
      <c r="I14" s="10">
        <f t="shared" si="0"/>
        <v>-15072329.219999999</v>
      </c>
      <c r="J14" s="10">
        <f t="shared" si="3"/>
        <v>-23791752.310000002</v>
      </c>
      <c r="K14" s="13">
        <f t="shared" si="4"/>
        <v>-50898.469999998808</v>
      </c>
      <c r="L14" s="10">
        <f t="shared" si="1"/>
        <v>76.103226877331323</v>
      </c>
      <c r="M14" s="10">
        <f t="shared" si="5"/>
        <v>66.860198215109762</v>
      </c>
      <c r="N14" s="10">
        <f t="shared" si="6"/>
        <v>99.894074561041279</v>
      </c>
    </row>
    <row r="15" spans="1:14" ht="22.5" x14ac:dyDescent="0.2">
      <c r="A15" s="18" t="s">
        <v>18</v>
      </c>
      <c r="B15" s="19" t="s">
        <v>19</v>
      </c>
      <c r="C15" s="14">
        <v>476000</v>
      </c>
      <c r="D15" s="14">
        <f t="shared" si="2"/>
        <v>0</v>
      </c>
      <c r="E15" s="14">
        <v>476000</v>
      </c>
      <c r="F15" s="14">
        <v>378000</v>
      </c>
      <c r="G15" s="14">
        <v>378000</v>
      </c>
      <c r="H15" s="20">
        <f>G15/G52*100</f>
        <v>0.11170415302355706</v>
      </c>
      <c r="I15" s="14">
        <f t="shared" si="0"/>
        <v>-98000</v>
      </c>
      <c r="J15" s="14">
        <f t="shared" si="3"/>
        <v>-98000</v>
      </c>
      <c r="K15" s="14">
        <f t="shared" si="4"/>
        <v>0</v>
      </c>
      <c r="L15" s="14">
        <f t="shared" si="1"/>
        <v>79.411764705882348</v>
      </c>
      <c r="M15" s="14">
        <f t="shared" si="5"/>
        <v>79.411764705882348</v>
      </c>
      <c r="N15" s="14">
        <f t="shared" si="6"/>
        <v>100</v>
      </c>
    </row>
    <row r="16" spans="1:14" s="5" customFormat="1" outlineLevel="1" x14ac:dyDescent="0.2">
      <c r="A16" s="8" t="s">
        <v>20</v>
      </c>
      <c r="B16" s="9" t="s">
        <v>21</v>
      </c>
      <c r="C16" s="10">
        <f>C15</f>
        <v>476000</v>
      </c>
      <c r="D16" s="13">
        <f t="shared" si="2"/>
        <v>0</v>
      </c>
      <c r="E16" s="11">
        <f t="shared" ref="E16:G16" si="8">SUM(E15)</f>
        <v>476000</v>
      </c>
      <c r="F16" s="11">
        <f t="shared" si="8"/>
        <v>378000</v>
      </c>
      <c r="G16" s="11">
        <f t="shared" si="8"/>
        <v>378000</v>
      </c>
      <c r="H16" s="12">
        <f>G16/G52*100</f>
        <v>0.11170415302355706</v>
      </c>
      <c r="I16" s="10">
        <f t="shared" si="0"/>
        <v>-98000</v>
      </c>
      <c r="J16" s="10">
        <f t="shared" si="3"/>
        <v>-98000</v>
      </c>
      <c r="K16" s="13">
        <f t="shared" si="4"/>
        <v>0</v>
      </c>
      <c r="L16" s="10">
        <f t="shared" si="1"/>
        <v>79.411764705882348</v>
      </c>
      <c r="M16" s="10">
        <f t="shared" si="5"/>
        <v>79.411764705882348</v>
      </c>
      <c r="N16" s="10">
        <f t="shared" si="6"/>
        <v>100</v>
      </c>
    </row>
    <row r="17" spans="1:14" ht="13.5" customHeight="1" outlineLevel="1" x14ac:dyDescent="0.2">
      <c r="A17" s="18" t="s">
        <v>22</v>
      </c>
      <c r="B17" s="19" t="s">
        <v>23</v>
      </c>
      <c r="C17" s="14">
        <v>4660706.5199999996</v>
      </c>
      <c r="D17" s="14">
        <f t="shared" si="2"/>
        <v>180694.51000000071</v>
      </c>
      <c r="E17" s="22">
        <v>4841401.03</v>
      </c>
      <c r="F17" s="22">
        <v>3131083.7</v>
      </c>
      <c r="G17" s="22">
        <v>3131083.7</v>
      </c>
      <c r="H17" s="20">
        <f>G17/G52*100</f>
        <v>0.92527791733959042</v>
      </c>
      <c r="I17" s="14">
        <f t="shared" si="0"/>
        <v>-1529622.8199999994</v>
      </c>
      <c r="J17" s="14">
        <f t="shared" si="3"/>
        <v>-1710317.33</v>
      </c>
      <c r="K17" s="14">
        <f t="shared" si="4"/>
        <v>0</v>
      </c>
      <c r="L17" s="14">
        <f t="shared" si="1"/>
        <v>67.180451859903854</v>
      </c>
      <c r="M17" s="14">
        <f t="shared" si="5"/>
        <v>64.673091127920884</v>
      </c>
      <c r="N17" s="14">
        <f t="shared" si="6"/>
        <v>100</v>
      </c>
    </row>
    <row r="18" spans="1:14" ht="45" outlineLevel="1" x14ac:dyDescent="0.2">
      <c r="A18" s="18" t="s">
        <v>24</v>
      </c>
      <c r="B18" s="19" t="s">
        <v>25</v>
      </c>
      <c r="C18" s="14">
        <v>10621649.34</v>
      </c>
      <c r="D18" s="14">
        <f t="shared" si="2"/>
        <v>665096.09999999963</v>
      </c>
      <c r="E18" s="22">
        <v>11286745.439999999</v>
      </c>
      <c r="F18" s="22">
        <v>8508817.2200000007</v>
      </c>
      <c r="G18" s="22">
        <v>8508817.2200000007</v>
      </c>
      <c r="H18" s="20">
        <f>G18/G52*100</f>
        <v>2.5144714835776649</v>
      </c>
      <c r="I18" s="14">
        <f t="shared" si="0"/>
        <v>-2112832.1199999992</v>
      </c>
      <c r="J18" s="14">
        <f t="shared" si="3"/>
        <v>-2777928.2199999988</v>
      </c>
      <c r="K18" s="14">
        <f t="shared" si="4"/>
        <v>0</v>
      </c>
      <c r="L18" s="14">
        <f t="shared" si="1"/>
        <v>80.10824823557958</v>
      </c>
      <c r="M18" s="14">
        <f t="shared" si="5"/>
        <v>75.387694931480638</v>
      </c>
      <c r="N18" s="14">
        <f t="shared" si="6"/>
        <v>100</v>
      </c>
    </row>
    <row r="19" spans="1:14" ht="33.75" x14ac:dyDescent="0.2">
      <c r="A19" s="18" t="s">
        <v>26</v>
      </c>
      <c r="B19" s="19" t="s">
        <v>27</v>
      </c>
      <c r="C19" s="14">
        <v>98941.18</v>
      </c>
      <c r="D19" s="14">
        <f t="shared" si="2"/>
        <v>0</v>
      </c>
      <c r="E19" s="22">
        <v>98941.18</v>
      </c>
      <c r="F19" s="22">
        <v>92787.25</v>
      </c>
      <c r="G19" s="22">
        <v>57915</v>
      </c>
      <c r="H19" s="20">
        <f>G19/G52*100</f>
        <v>1.7114672016823561E-2</v>
      </c>
      <c r="I19" s="14">
        <f t="shared" si="0"/>
        <v>-41026.179999999993</v>
      </c>
      <c r="J19" s="14">
        <f t="shared" si="3"/>
        <v>-41026.179999999993</v>
      </c>
      <c r="K19" s="14">
        <f t="shared" si="4"/>
        <v>-34872.25</v>
      </c>
      <c r="L19" s="14">
        <f t="shared" si="1"/>
        <v>58.5347779357392</v>
      </c>
      <c r="M19" s="14">
        <f t="shared" si="5"/>
        <v>58.5347779357392</v>
      </c>
      <c r="N19" s="14">
        <f t="shared" si="6"/>
        <v>62.416980781303465</v>
      </c>
    </row>
    <row r="20" spans="1:14" s="5" customFormat="1" ht="33.75" outlineLevel="1" x14ac:dyDescent="0.2">
      <c r="A20" s="8" t="s">
        <v>28</v>
      </c>
      <c r="B20" s="9" t="s">
        <v>29</v>
      </c>
      <c r="C20" s="10">
        <f>SUM(C17:C19)</f>
        <v>15381297.039999999</v>
      </c>
      <c r="D20" s="13">
        <f t="shared" si="2"/>
        <v>845790.6099999994</v>
      </c>
      <c r="E20" s="10">
        <f>SUM(E17:E19)</f>
        <v>16227087.649999999</v>
      </c>
      <c r="F20" s="10">
        <f t="shared" ref="F20" si="9">SUM(F17:F19)</f>
        <v>11732688.170000002</v>
      </c>
      <c r="G20" s="10">
        <f>SUM(G17:G19)</f>
        <v>11697815.920000002</v>
      </c>
      <c r="H20" s="12">
        <f>G20/G52*100</f>
        <v>3.4568640729340796</v>
      </c>
      <c r="I20" s="10">
        <f t="shared" si="0"/>
        <v>-3683481.1199999973</v>
      </c>
      <c r="J20" s="10">
        <f t="shared" si="3"/>
        <v>-4529271.7299999967</v>
      </c>
      <c r="K20" s="13">
        <f t="shared" si="4"/>
        <v>-34872.25</v>
      </c>
      <c r="L20" s="10">
        <f t="shared" si="1"/>
        <v>76.052207363131458</v>
      </c>
      <c r="M20" s="10">
        <f t="shared" si="5"/>
        <v>72.088203208787149</v>
      </c>
      <c r="N20" s="10">
        <f t="shared" si="6"/>
        <v>99.702776980903934</v>
      </c>
    </row>
    <row r="21" spans="1:14" ht="12.75" customHeight="1" outlineLevel="1" x14ac:dyDescent="0.2">
      <c r="A21" s="18" t="s">
        <v>30</v>
      </c>
      <c r="B21" s="19" t="s">
        <v>31</v>
      </c>
      <c r="C21" s="14">
        <v>2230500</v>
      </c>
      <c r="D21" s="14">
        <f t="shared" si="2"/>
        <v>181500</v>
      </c>
      <c r="E21" s="22">
        <v>2412000</v>
      </c>
      <c r="F21" s="22">
        <v>2350794</v>
      </c>
      <c r="G21" s="22">
        <v>2169294</v>
      </c>
      <c r="H21" s="20">
        <f>G21/G52*100</f>
        <v>0.64105594954784162</v>
      </c>
      <c r="I21" s="14">
        <f t="shared" si="0"/>
        <v>-61206</v>
      </c>
      <c r="J21" s="14">
        <f t="shared" si="3"/>
        <v>-242706</v>
      </c>
      <c r="K21" s="14">
        <f t="shared" si="4"/>
        <v>-181500</v>
      </c>
      <c r="L21" s="14">
        <f t="shared" si="1"/>
        <v>97.255951580363146</v>
      </c>
      <c r="M21" s="14">
        <f t="shared" si="5"/>
        <v>89.937562189054731</v>
      </c>
      <c r="N21" s="23">
        <f t="shared" si="6"/>
        <v>92.279204387964242</v>
      </c>
    </row>
    <row r="22" spans="1:14" ht="12.75" customHeight="1" outlineLevel="1" x14ac:dyDescent="0.2">
      <c r="A22" s="18" t="s">
        <v>32</v>
      </c>
      <c r="B22" s="19" t="s">
        <v>33</v>
      </c>
      <c r="C22" s="14">
        <v>108400</v>
      </c>
      <c r="D22" s="14">
        <f t="shared" si="2"/>
        <v>166237.14000000001</v>
      </c>
      <c r="E22" s="22">
        <v>274637.14</v>
      </c>
      <c r="F22" s="22">
        <v>75400</v>
      </c>
      <c r="G22" s="22">
        <v>75400</v>
      </c>
      <c r="H22" s="20">
        <f>G22/G52*100</f>
        <v>2.228172787824392E-2</v>
      </c>
      <c r="I22" s="14">
        <f t="shared" si="0"/>
        <v>-33000</v>
      </c>
      <c r="J22" s="14">
        <f t="shared" si="3"/>
        <v>-199237.14</v>
      </c>
      <c r="K22" s="14">
        <f t="shared" si="4"/>
        <v>0</v>
      </c>
      <c r="L22" s="14">
        <f t="shared" si="1"/>
        <v>69.557195571955717</v>
      </c>
      <c r="M22" s="14">
        <f t="shared" si="5"/>
        <v>27.454407659503005</v>
      </c>
      <c r="N22" s="14">
        <f t="shared" si="6"/>
        <v>100</v>
      </c>
    </row>
    <row r="23" spans="1:14" ht="12.75" customHeight="1" outlineLevel="1" x14ac:dyDescent="0.2">
      <c r="A23" s="18" t="s">
        <v>34</v>
      </c>
      <c r="B23" s="19" t="s">
        <v>35</v>
      </c>
      <c r="C23" s="14">
        <v>1940070.01</v>
      </c>
      <c r="D23" s="14">
        <f t="shared" si="2"/>
        <v>131702.79000000004</v>
      </c>
      <c r="E23" s="22">
        <v>2071772.8</v>
      </c>
      <c r="F23" s="22">
        <v>1533345.73</v>
      </c>
      <c r="G23" s="22">
        <v>1533345.73</v>
      </c>
      <c r="H23" s="20">
        <f>G23/G52*100</f>
        <v>0.45312456630142273</v>
      </c>
      <c r="I23" s="14">
        <f t="shared" si="0"/>
        <v>-406724.28</v>
      </c>
      <c r="J23" s="14">
        <f t="shared" si="3"/>
        <v>-538427.07000000007</v>
      </c>
      <c r="K23" s="14">
        <f t="shared" si="4"/>
        <v>0</v>
      </c>
      <c r="L23" s="14">
        <f t="shared" si="1"/>
        <v>79.035587483773327</v>
      </c>
      <c r="M23" s="14">
        <f t="shared" si="5"/>
        <v>74.011287820749445</v>
      </c>
      <c r="N23" s="14">
        <f t="shared" si="6"/>
        <v>100</v>
      </c>
    </row>
    <row r="24" spans="1:14" ht="12.75" customHeight="1" outlineLevel="1" x14ac:dyDescent="0.2">
      <c r="A24" s="18" t="s">
        <v>36</v>
      </c>
      <c r="B24" s="19" t="s">
        <v>37</v>
      </c>
      <c r="C24" s="14">
        <v>51365521</v>
      </c>
      <c r="D24" s="14">
        <f t="shared" si="2"/>
        <v>25000060.329999998</v>
      </c>
      <c r="E24" s="22">
        <v>76365581.329999998</v>
      </c>
      <c r="F24" s="22">
        <v>29733613.879999999</v>
      </c>
      <c r="G24" s="22">
        <v>29733613.879999999</v>
      </c>
      <c r="H24" s="20">
        <f>G24/G52*100</f>
        <v>8.7866882401980941</v>
      </c>
      <c r="I24" s="14">
        <f t="shared" si="0"/>
        <v>-21631907.120000001</v>
      </c>
      <c r="J24" s="14">
        <f t="shared" si="3"/>
        <v>-46631967.450000003</v>
      </c>
      <c r="K24" s="14">
        <f t="shared" si="4"/>
        <v>0</v>
      </c>
      <c r="L24" s="14">
        <f t="shared" si="1"/>
        <v>57.88632783457993</v>
      </c>
      <c r="M24" s="14">
        <f t="shared" si="5"/>
        <v>38.935883629971443</v>
      </c>
      <c r="N24" s="14">
        <f t="shared" si="6"/>
        <v>100</v>
      </c>
    </row>
    <row r="25" spans="1:14" ht="22.5" x14ac:dyDescent="0.2">
      <c r="A25" s="18" t="s">
        <v>38</v>
      </c>
      <c r="B25" s="19" t="s">
        <v>39</v>
      </c>
      <c r="C25" s="14">
        <v>500000</v>
      </c>
      <c r="D25" s="14">
        <f t="shared" si="2"/>
        <v>0</v>
      </c>
      <c r="E25" s="22">
        <v>500000</v>
      </c>
      <c r="F25" s="22">
        <v>500000</v>
      </c>
      <c r="G25" s="22">
        <v>500000</v>
      </c>
      <c r="H25" s="20">
        <f>G25/G52*100</f>
        <v>0.14775681616872627</v>
      </c>
      <c r="I25" s="14">
        <f t="shared" si="0"/>
        <v>0</v>
      </c>
      <c r="J25" s="14">
        <f t="shared" si="3"/>
        <v>0</v>
      </c>
      <c r="K25" s="14">
        <f t="shared" si="4"/>
        <v>0</v>
      </c>
      <c r="L25" s="14">
        <f t="shared" si="1"/>
        <v>100</v>
      </c>
      <c r="M25" s="14">
        <f t="shared" si="5"/>
        <v>100</v>
      </c>
      <c r="N25" s="14">
        <f t="shared" si="6"/>
        <v>100</v>
      </c>
    </row>
    <row r="26" spans="1:14" s="5" customFormat="1" outlineLevel="1" x14ac:dyDescent="0.2">
      <c r="A26" s="8" t="s">
        <v>40</v>
      </c>
      <c r="B26" s="9" t="s">
        <v>41</v>
      </c>
      <c r="C26" s="10">
        <f>SUM(C21:C25)</f>
        <v>56144491.009999998</v>
      </c>
      <c r="D26" s="13">
        <f t="shared" si="2"/>
        <v>25479500.259999998</v>
      </c>
      <c r="E26" s="10">
        <f>SUM(E21:E25)</f>
        <v>81623991.269999996</v>
      </c>
      <c r="F26" s="10">
        <f t="shared" ref="F26:G26" si="10">SUM(F21:F25)</f>
        <v>34193153.609999999</v>
      </c>
      <c r="G26" s="10">
        <f t="shared" si="10"/>
        <v>34011653.609999999</v>
      </c>
      <c r="H26" s="12">
        <f>G26/G52*100</f>
        <v>10.050907300094329</v>
      </c>
      <c r="I26" s="10">
        <f t="shared" si="0"/>
        <v>-22132837.399999999</v>
      </c>
      <c r="J26" s="10">
        <f t="shared" si="3"/>
        <v>-47612337.659999996</v>
      </c>
      <c r="K26" s="13">
        <f t="shared" si="4"/>
        <v>-181500</v>
      </c>
      <c r="L26" s="10">
        <f t="shared" si="1"/>
        <v>60.578790542320746</v>
      </c>
      <c r="M26" s="10">
        <f t="shared" si="5"/>
        <v>41.668697010287723</v>
      </c>
      <c r="N26" s="10">
        <f t="shared" si="6"/>
        <v>99.469191984833714</v>
      </c>
    </row>
    <row r="27" spans="1:14" outlineLevel="1" x14ac:dyDescent="0.2">
      <c r="A27" s="18" t="s">
        <v>42</v>
      </c>
      <c r="B27" s="19" t="s">
        <v>43</v>
      </c>
      <c r="C27" s="14">
        <v>560740</v>
      </c>
      <c r="D27" s="14">
        <f t="shared" si="2"/>
        <v>3832857.8499999996</v>
      </c>
      <c r="E27" s="22">
        <v>4393597.8499999996</v>
      </c>
      <c r="F27" s="22">
        <v>1557673.08</v>
      </c>
      <c r="G27" s="22">
        <v>1557673.08</v>
      </c>
      <c r="H27" s="20">
        <f>G27/G52*100</f>
        <v>0.46031362986506724</v>
      </c>
      <c r="I27" s="14">
        <f t="shared" si="0"/>
        <v>996933.08000000007</v>
      </c>
      <c r="J27" s="14">
        <f t="shared" si="3"/>
        <v>-2835924.7699999996</v>
      </c>
      <c r="K27" s="14">
        <f t="shared" si="4"/>
        <v>0</v>
      </c>
      <c r="L27" s="14">
        <f t="shared" si="1"/>
        <v>277.7888290473303</v>
      </c>
      <c r="M27" s="14">
        <f t="shared" si="5"/>
        <v>35.453246591514976</v>
      </c>
      <c r="N27" s="14">
        <f t="shared" si="6"/>
        <v>100</v>
      </c>
    </row>
    <row r="28" spans="1:14" outlineLevel="1" x14ac:dyDescent="0.2">
      <c r="A28" s="18" t="s">
        <v>44</v>
      </c>
      <c r="B28" s="19" t="s">
        <v>45</v>
      </c>
      <c r="C28" s="14">
        <v>21486487.219999999</v>
      </c>
      <c r="D28" s="14">
        <f t="shared" si="2"/>
        <v>4864329.6400000006</v>
      </c>
      <c r="E28" s="22">
        <v>26350816.859999999</v>
      </c>
      <c r="F28" s="22">
        <v>17652203.960000001</v>
      </c>
      <c r="G28" s="22">
        <v>17652203.960000001</v>
      </c>
      <c r="H28" s="20">
        <f>G28/G52*100</f>
        <v>5.2164669109811639</v>
      </c>
      <c r="I28" s="14">
        <f t="shared" si="0"/>
        <v>-3834283.2599999979</v>
      </c>
      <c r="J28" s="14">
        <f t="shared" si="3"/>
        <v>-8698612.8999999985</v>
      </c>
      <c r="K28" s="14">
        <f t="shared" si="4"/>
        <v>0</v>
      </c>
      <c r="L28" s="14">
        <f t="shared" si="1"/>
        <v>82.154908707315457</v>
      </c>
      <c r="M28" s="14">
        <f t="shared" si="5"/>
        <v>66.989209684788491</v>
      </c>
      <c r="N28" s="14">
        <f t="shared" si="6"/>
        <v>100</v>
      </c>
    </row>
    <row r="29" spans="1:14" x14ac:dyDescent="0.2">
      <c r="A29" s="18" t="s">
        <v>46</v>
      </c>
      <c r="B29" s="19" t="s">
        <v>47</v>
      </c>
      <c r="C29" s="14">
        <v>14900150.4</v>
      </c>
      <c r="D29" s="14">
        <f t="shared" si="2"/>
        <v>7855637.6399999987</v>
      </c>
      <c r="E29" s="22">
        <v>22755788.039999999</v>
      </c>
      <c r="F29" s="22">
        <v>13543106.85</v>
      </c>
      <c r="G29" s="22">
        <v>13325755.49</v>
      </c>
      <c r="H29" s="20">
        <f>G29/G52*100</f>
        <v>3.9379424084906494</v>
      </c>
      <c r="I29" s="14">
        <f t="shared" si="0"/>
        <v>-1574394.9100000001</v>
      </c>
      <c r="J29" s="14">
        <f t="shared" si="3"/>
        <v>-9430032.5499999989</v>
      </c>
      <c r="K29" s="14">
        <f t="shared" si="4"/>
        <v>-217351.3599999994</v>
      </c>
      <c r="L29" s="14">
        <f t="shared" si="1"/>
        <v>89.43369786388196</v>
      </c>
      <c r="M29" s="14">
        <f t="shared" si="5"/>
        <v>58.559850648002431</v>
      </c>
      <c r="N29" s="14">
        <f t="shared" si="6"/>
        <v>98.395114485861129</v>
      </c>
    </row>
    <row r="30" spans="1:14" s="5" customFormat="1" ht="22.5" outlineLevel="1" x14ac:dyDescent="0.2">
      <c r="A30" s="8" t="s">
        <v>48</v>
      </c>
      <c r="B30" s="9" t="s">
        <v>49</v>
      </c>
      <c r="C30" s="10">
        <f>SUM(C27:C29)</f>
        <v>36947377.619999997</v>
      </c>
      <c r="D30" s="13">
        <f t="shared" si="2"/>
        <v>16552825.130000003</v>
      </c>
      <c r="E30" s="10">
        <f>SUM(E27:E29)</f>
        <v>53500202.75</v>
      </c>
      <c r="F30" s="10">
        <f t="shared" ref="F30:G30" si="11">SUM(F27:F29)</f>
        <v>32752983.890000001</v>
      </c>
      <c r="G30" s="10">
        <f t="shared" si="11"/>
        <v>32535632.530000001</v>
      </c>
      <c r="H30" s="12">
        <f>G30/G52*100</f>
        <v>9.6147229493368798</v>
      </c>
      <c r="I30" s="10">
        <f t="shared" si="0"/>
        <v>-4411745.0899999961</v>
      </c>
      <c r="J30" s="10">
        <f t="shared" si="3"/>
        <v>-20964570.219999999</v>
      </c>
      <c r="K30" s="13">
        <f t="shared" si="4"/>
        <v>-217351.3599999994</v>
      </c>
      <c r="L30" s="10">
        <f t="shared" si="1"/>
        <v>88.059382358947516</v>
      </c>
      <c r="M30" s="10">
        <f t="shared" si="5"/>
        <v>60.814035943069399</v>
      </c>
      <c r="N30" s="10">
        <f t="shared" si="6"/>
        <v>99.336392187258511</v>
      </c>
    </row>
    <row r="31" spans="1:14" outlineLevel="1" x14ac:dyDescent="0.2">
      <c r="A31" s="18" t="s">
        <v>50</v>
      </c>
      <c r="B31" s="19" t="s">
        <v>51</v>
      </c>
      <c r="C31" s="14">
        <v>56109432.810000002</v>
      </c>
      <c r="D31" s="14">
        <f t="shared" si="2"/>
        <v>1735943.0399999991</v>
      </c>
      <c r="E31" s="22">
        <v>57845375.850000001</v>
      </c>
      <c r="F31" s="22">
        <v>41715995.630000003</v>
      </c>
      <c r="G31" s="22">
        <v>41715995.630000003</v>
      </c>
      <c r="H31" s="20">
        <f>G31/G52*100</f>
        <v>12.327645395194596</v>
      </c>
      <c r="I31" s="14">
        <f t="shared" si="0"/>
        <v>-14393437.18</v>
      </c>
      <c r="J31" s="14">
        <f t="shared" si="3"/>
        <v>-16129380.219999999</v>
      </c>
      <c r="K31" s="14">
        <f t="shared" si="4"/>
        <v>0</v>
      </c>
      <c r="L31" s="14">
        <f t="shared" si="1"/>
        <v>74.347562505684863</v>
      </c>
      <c r="M31" s="14">
        <f t="shared" si="5"/>
        <v>72.116387899656118</v>
      </c>
      <c r="N31" s="14">
        <f t="shared" si="6"/>
        <v>100</v>
      </c>
    </row>
    <row r="32" spans="1:14" outlineLevel="1" x14ac:dyDescent="0.2">
      <c r="A32" s="18" t="s">
        <v>52</v>
      </c>
      <c r="B32" s="19" t="s">
        <v>53</v>
      </c>
      <c r="C32" s="14">
        <v>255719856.28</v>
      </c>
      <c r="D32" s="14">
        <f t="shared" si="2"/>
        <v>4313243.2899999917</v>
      </c>
      <c r="E32" s="22">
        <v>260033099.56999999</v>
      </c>
      <c r="F32" s="22">
        <v>110623159.04000001</v>
      </c>
      <c r="G32" s="22">
        <v>110623159.04000001</v>
      </c>
      <c r="H32" s="20">
        <f>G32/G52*100</f>
        <v>32.690651548554101</v>
      </c>
      <c r="I32" s="14">
        <f t="shared" si="0"/>
        <v>-145096697.24000001</v>
      </c>
      <c r="J32" s="14">
        <f t="shared" si="3"/>
        <v>-149409940.52999997</v>
      </c>
      <c r="K32" s="14">
        <f t="shared" si="4"/>
        <v>0</v>
      </c>
      <c r="L32" s="14">
        <f t="shared" si="1"/>
        <v>43.259510876180599</v>
      </c>
      <c r="M32" s="14">
        <f t="shared" si="5"/>
        <v>42.541953014031833</v>
      </c>
      <c r="N32" s="14">
        <f t="shared" si="6"/>
        <v>100</v>
      </c>
    </row>
    <row r="33" spans="1:14" outlineLevel="1" x14ac:dyDescent="0.2">
      <c r="A33" s="18" t="s">
        <v>54</v>
      </c>
      <c r="B33" s="19" t="s">
        <v>55</v>
      </c>
      <c r="C33" s="14">
        <v>14714199</v>
      </c>
      <c r="D33" s="14">
        <f t="shared" si="2"/>
        <v>-646513.73000000045</v>
      </c>
      <c r="E33" s="22">
        <v>14067685.27</v>
      </c>
      <c r="F33" s="22">
        <v>9730725.3300000001</v>
      </c>
      <c r="G33" s="22">
        <v>9730725.3300000001</v>
      </c>
      <c r="H33" s="20">
        <f>G33/G52*100</f>
        <v>2.8755619875463561</v>
      </c>
      <c r="I33" s="14">
        <f t="shared" si="0"/>
        <v>-4983473.67</v>
      </c>
      <c r="J33" s="14">
        <f t="shared" si="3"/>
        <v>-4336959.9399999995</v>
      </c>
      <c r="K33" s="14">
        <f t="shared" si="4"/>
        <v>0</v>
      </c>
      <c r="L33" s="14">
        <f t="shared" si="1"/>
        <v>66.131532746023083</v>
      </c>
      <c r="M33" s="14">
        <f t="shared" si="5"/>
        <v>69.170763656130617</v>
      </c>
      <c r="N33" s="14">
        <f t="shared" si="6"/>
        <v>100</v>
      </c>
    </row>
    <row r="34" spans="1:14" outlineLevel="1" x14ac:dyDescent="0.2">
      <c r="A34" s="18" t="s">
        <v>56</v>
      </c>
      <c r="B34" s="19" t="s">
        <v>57</v>
      </c>
      <c r="C34" s="14">
        <v>3142900.8</v>
      </c>
      <c r="D34" s="14">
        <f t="shared" si="2"/>
        <v>-94271.520000000019</v>
      </c>
      <c r="E34" s="22">
        <v>3048629.28</v>
      </c>
      <c r="F34" s="22">
        <v>2989753.68</v>
      </c>
      <c r="G34" s="22">
        <v>2938166.47</v>
      </c>
      <c r="H34" s="20">
        <f>G34/G52*100</f>
        <v>0.86826824596181085</v>
      </c>
      <c r="I34" s="14">
        <f t="shared" si="0"/>
        <v>-204734.32999999961</v>
      </c>
      <c r="J34" s="14">
        <f t="shared" si="3"/>
        <v>-110462.80999999959</v>
      </c>
      <c r="K34" s="14">
        <f t="shared" si="4"/>
        <v>-51587.209999999963</v>
      </c>
      <c r="L34" s="14">
        <f t="shared" si="1"/>
        <v>93.485816351569241</v>
      </c>
      <c r="M34" s="14">
        <f t="shared" si="5"/>
        <v>96.376640127264025</v>
      </c>
      <c r="N34" s="14">
        <f t="shared" si="6"/>
        <v>98.274533104680387</v>
      </c>
    </row>
    <row r="35" spans="1:14" ht="12.75" customHeight="1" x14ac:dyDescent="0.2">
      <c r="A35" s="18" t="s">
        <v>58</v>
      </c>
      <c r="B35" s="19" t="s">
        <v>59</v>
      </c>
      <c r="C35" s="14">
        <v>2913563.4</v>
      </c>
      <c r="D35" s="14">
        <f t="shared" si="2"/>
        <v>200100</v>
      </c>
      <c r="E35" s="22">
        <v>3113663.4</v>
      </c>
      <c r="F35" s="22">
        <v>1958428.37</v>
      </c>
      <c r="G35" s="22">
        <v>1958428.37</v>
      </c>
      <c r="H35" s="20">
        <f>G35/G52*100</f>
        <v>0.57874228129141647</v>
      </c>
      <c r="I35" s="14">
        <f t="shared" si="0"/>
        <v>-955135.0299999998</v>
      </c>
      <c r="J35" s="14">
        <f t="shared" si="3"/>
        <v>-1155235.0299999998</v>
      </c>
      <c r="K35" s="14">
        <f t="shared" si="4"/>
        <v>0</v>
      </c>
      <c r="L35" s="14">
        <f t="shared" si="1"/>
        <v>67.21763356857106</v>
      </c>
      <c r="M35" s="14">
        <f t="shared" si="5"/>
        <v>62.897883245825483</v>
      </c>
      <c r="N35" s="14">
        <f t="shared" si="6"/>
        <v>100</v>
      </c>
    </row>
    <row r="36" spans="1:14" s="5" customFormat="1" outlineLevel="1" x14ac:dyDescent="0.2">
      <c r="A36" s="8" t="s">
        <v>60</v>
      </c>
      <c r="B36" s="9" t="s">
        <v>61</v>
      </c>
      <c r="C36" s="10">
        <f>SUM(C31:C35)</f>
        <v>332599952.29000002</v>
      </c>
      <c r="D36" s="13">
        <f t="shared" si="2"/>
        <v>5508501.0799999237</v>
      </c>
      <c r="E36" s="10">
        <f>SUM(E31:E35)</f>
        <v>338108453.36999995</v>
      </c>
      <c r="F36" s="10">
        <f>SUM(F31:F35)</f>
        <v>167018062.05000004</v>
      </c>
      <c r="G36" s="10">
        <f>SUM(G31:G35)</f>
        <v>166966474.84000003</v>
      </c>
      <c r="H36" s="12">
        <f>G36/G52*100</f>
        <v>49.340869458548283</v>
      </c>
      <c r="I36" s="10">
        <f t="shared" si="0"/>
        <v>-165633477.44999999</v>
      </c>
      <c r="J36" s="10">
        <f t="shared" si="3"/>
        <v>-171141978.52999991</v>
      </c>
      <c r="K36" s="13">
        <f t="shared" si="4"/>
        <v>-51587.210000008345</v>
      </c>
      <c r="L36" s="10">
        <f t="shared" si="1"/>
        <v>50.200390496273705</v>
      </c>
      <c r="M36" s="10">
        <f t="shared" si="5"/>
        <v>49.382520068874101</v>
      </c>
      <c r="N36" s="10">
        <f t="shared" si="6"/>
        <v>99.969112795725906</v>
      </c>
    </row>
    <row r="37" spans="1:14" outlineLevel="1" x14ac:dyDescent="0.2">
      <c r="A37" s="18" t="s">
        <v>62</v>
      </c>
      <c r="B37" s="19" t="s">
        <v>63</v>
      </c>
      <c r="C37" s="14">
        <v>23996225</v>
      </c>
      <c r="D37" s="14">
        <f t="shared" si="2"/>
        <v>2465395.6499999985</v>
      </c>
      <c r="E37" s="22">
        <v>26461620.649999999</v>
      </c>
      <c r="F37" s="22">
        <v>16896651.620000001</v>
      </c>
      <c r="G37" s="22">
        <v>16896651.620000001</v>
      </c>
      <c r="H37" s="20">
        <f>G37/G52*100</f>
        <v>4.9931908945667018</v>
      </c>
      <c r="I37" s="14">
        <f t="shared" si="0"/>
        <v>-7099573.379999999</v>
      </c>
      <c r="J37" s="14">
        <f t="shared" si="3"/>
        <v>-9564969.0299999975</v>
      </c>
      <c r="K37" s="14">
        <f t="shared" si="4"/>
        <v>0</v>
      </c>
      <c r="L37" s="14">
        <f t="shared" si="1"/>
        <v>70.413790585810901</v>
      </c>
      <c r="M37" s="14">
        <f t="shared" si="5"/>
        <v>63.853426981994019</v>
      </c>
      <c r="N37" s="14">
        <f t="shared" si="6"/>
        <v>100</v>
      </c>
    </row>
    <row r="38" spans="1:14" ht="22.5" x14ac:dyDescent="0.2">
      <c r="A38" s="18" t="s">
        <v>64</v>
      </c>
      <c r="B38" s="19" t="s">
        <v>65</v>
      </c>
      <c r="C38" s="14">
        <v>12140868.68</v>
      </c>
      <c r="D38" s="14">
        <f t="shared" si="2"/>
        <v>781482.29000000097</v>
      </c>
      <c r="E38" s="22">
        <v>12922350.970000001</v>
      </c>
      <c r="F38" s="22">
        <v>8340778.5</v>
      </c>
      <c r="G38" s="22">
        <v>8340778.5</v>
      </c>
      <c r="H38" s="20">
        <f>G38/G52*100</f>
        <v>2.4648137510571289</v>
      </c>
      <c r="I38" s="14">
        <f t="shared" si="0"/>
        <v>-3800090.1799999997</v>
      </c>
      <c r="J38" s="14">
        <f t="shared" si="3"/>
        <v>-4581572.4700000007</v>
      </c>
      <c r="K38" s="14">
        <f t="shared" si="4"/>
        <v>0</v>
      </c>
      <c r="L38" s="14">
        <f t="shared" si="1"/>
        <v>68.700014140998022</v>
      </c>
      <c r="M38" s="14">
        <f t="shared" si="5"/>
        <v>64.545364224850488</v>
      </c>
      <c r="N38" s="14">
        <f t="shared" si="6"/>
        <v>100</v>
      </c>
    </row>
    <row r="39" spans="1:14" s="5" customFormat="1" outlineLevel="1" x14ac:dyDescent="0.2">
      <c r="A39" s="8" t="s">
        <v>66</v>
      </c>
      <c r="B39" s="9" t="s">
        <v>67</v>
      </c>
      <c r="C39" s="10">
        <f>C37+C38</f>
        <v>36137093.68</v>
      </c>
      <c r="D39" s="13">
        <f t="shared" si="2"/>
        <v>3246877.9399999976</v>
      </c>
      <c r="E39" s="10">
        <f>SUM(E37:E38)</f>
        <v>39383971.619999997</v>
      </c>
      <c r="F39" s="10">
        <f t="shared" ref="F39:G39" si="12">SUM(F37:F38)</f>
        <v>25237430.120000001</v>
      </c>
      <c r="G39" s="10">
        <f t="shared" si="12"/>
        <v>25237430.120000001</v>
      </c>
      <c r="H39" s="12">
        <f>G39/G52*100</f>
        <v>7.4580046456238307</v>
      </c>
      <c r="I39" s="10">
        <f t="shared" si="0"/>
        <v>-10899663.559999999</v>
      </c>
      <c r="J39" s="10">
        <f t="shared" si="3"/>
        <v>-14146541.499999996</v>
      </c>
      <c r="K39" s="13">
        <f t="shared" si="4"/>
        <v>0</v>
      </c>
      <c r="L39" s="10">
        <f t="shared" si="1"/>
        <v>69.838018362742886</v>
      </c>
      <c r="M39" s="10">
        <f t="shared" si="5"/>
        <v>64.080459846725844</v>
      </c>
      <c r="N39" s="10">
        <f t="shared" si="6"/>
        <v>100</v>
      </c>
    </row>
    <row r="40" spans="1:14" s="5" customFormat="1" outlineLevel="1" x14ac:dyDescent="0.2">
      <c r="A40" s="24" t="s">
        <v>110</v>
      </c>
      <c r="B40" s="25" t="s">
        <v>111</v>
      </c>
      <c r="C40" s="23">
        <v>0</v>
      </c>
      <c r="D40" s="23">
        <f t="shared" si="2"/>
        <v>521552.95</v>
      </c>
      <c r="E40" s="22">
        <v>521552.95</v>
      </c>
      <c r="F40" s="22">
        <v>521552.95</v>
      </c>
      <c r="G40" s="22">
        <v>521552.95</v>
      </c>
      <c r="H40" s="26">
        <v>0</v>
      </c>
      <c r="I40" s="14">
        <f t="shared" si="0"/>
        <v>521552.95</v>
      </c>
      <c r="J40" s="14">
        <f t="shared" si="3"/>
        <v>0</v>
      </c>
      <c r="K40" s="14">
        <f t="shared" si="4"/>
        <v>0</v>
      </c>
      <c r="L40" s="23">
        <v>0</v>
      </c>
      <c r="M40" s="14">
        <f t="shared" si="5"/>
        <v>100</v>
      </c>
      <c r="N40" s="14">
        <f t="shared" si="6"/>
        <v>100</v>
      </c>
    </row>
    <row r="41" spans="1:14" ht="22.5" x14ac:dyDescent="0.2">
      <c r="A41" s="18" t="s">
        <v>68</v>
      </c>
      <c r="B41" s="19" t="s">
        <v>69</v>
      </c>
      <c r="C41" s="14">
        <v>175100</v>
      </c>
      <c r="D41" s="14">
        <f t="shared" si="2"/>
        <v>0</v>
      </c>
      <c r="E41" s="22">
        <v>175100</v>
      </c>
      <c r="F41" s="22">
        <v>175100</v>
      </c>
      <c r="G41" s="22">
        <v>40273</v>
      </c>
      <c r="H41" s="20">
        <f>G41/G52*100</f>
        <v>1.1901220515126225E-2</v>
      </c>
      <c r="I41" s="14">
        <f t="shared" si="0"/>
        <v>-134827</v>
      </c>
      <c r="J41" s="14">
        <f t="shared" si="3"/>
        <v>-134827</v>
      </c>
      <c r="K41" s="14">
        <f t="shared" si="4"/>
        <v>-134827</v>
      </c>
      <c r="L41" s="14">
        <f t="shared" ref="L41:L52" si="13">G41/C41*100</f>
        <v>23</v>
      </c>
      <c r="M41" s="14">
        <f t="shared" si="5"/>
        <v>23</v>
      </c>
      <c r="N41" s="14">
        <f t="shared" si="6"/>
        <v>23</v>
      </c>
    </row>
    <row r="42" spans="1:14" s="5" customFormat="1" outlineLevel="1" x14ac:dyDescent="0.2">
      <c r="A42" s="8" t="s">
        <v>70</v>
      </c>
      <c r="B42" s="9" t="s">
        <v>71</v>
      </c>
      <c r="C42" s="10">
        <f>C41</f>
        <v>175100</v>
      </c>
      <c r="D42" s="13">
        <f t="shared" si="2"/>
        <v>521552.94999999995</v>
      </c>
      <c r="E42" s="10">
        <f>SUM(E40:E41)</f>
        <v>696652.95</v>
      </c>
      <c r="F42" s="10">
        <f t="shared" ref="F42:G42" si="14">SUM(F40:F41)</f>
        <v>696652.95</v>
      </c>
      <c r="G42" s="10">
        <f t="shared" si="14"/>
        <v>561825.94999999995</v>
      </c>
      <c r="H42" s="12">
        <f>G42/G52*100</f>
        <v>0.16602722722593996</v>
      </c>
      <c r="I42" s="10">
        <f t="shared" si="0"/>
        <v>386725.94999999995</v>
      </c>
      <c r="J42" s="10">
        <f t="shared" si="3"/>
        <v>-134827</v>
      </c>
      <c r="K42" s="13">
        <f t="shared" si="4"/>
        <v>-134827</v>
      </c>
      <c r="L42" s="10">
        <f t="shared" si="13"/>
        <v>320.86005139920042</v>
      </c>
      <c r="M42" s="10">
        <f t="shared" si="5"/>
        <v>80.646461053527446</v>
      </c>
      <c r="N42" s="10">
        <f t="shared" si="6"/>
        <v>80.646461053527446</v>
      </c>
    </row>
    <row r="43" spans="1:14" outlineLevel="1" x14ac:dyDescent="0.2">
      <c r="A43" s="18" t="s">
        <v>72</v>
      </c>
      <c r="B43" s="19" t="s">
        <v>73</v>
      </c>
      <c r="C43" s="14">
        <v>2643037.92</v>
      </c>
      <c r="D43" s="14">
        <f t="shared" si="2"/>
        <v>0</v>
      </c>
      <c r="E43" s="22">
        <v>2643037.92</v>
      </c>
      <c r="F43" s="22">
        <v>2044733.78</v>
      </c>
      <c r="G43" s="22">
        <v>2044733.78</v>
      </c>
      <c r="H43" s="20">
        <f>G43/G52*100</f>
        <v>0.60424670649088952</v>
      </c>
      <c r="I43" s="14">
        <f t="shared" si="0"/>
        <v>-598304.1399999999</v>
      </c>
      <c r="J43" s="14">
        <f t="shared" si="3"/>
        <v>-598304.1399999999</v>
      </c>
      <c r="K43" s="14">
        <f t="shared" si="4"/>
        <v>0</v>
      </c>
      <c r="L43" s="14">
        <f t="shared" si="13"/>
        <v>77.363013391801815</v>
      </c>
      <c r="M43" s="14">
        <f t="shared" si="5"/>
        <v>77.363013391801815</v>
      </c>
      <c r="N43" s="14">
        <f t="shared" si="6"/>
        <v>100</v>
      </c>
    </row>
    <row r="44" spans="1:14" outlineLevel="1" x14ac:dyDescent="0.2">
      <c r="A44" s="18" t="s">
        <v>74</v>
      </c>
      <c r="B44" s="19" t="s">
        <v>75</v>
      </c>
      <c r="C44" s="14">
        <v>13233119.199999999</v>
      </c>
      <c r="D44" s="14">
        <f t="shared" si="2"/>
        <v>-1301619.1999999993</v>
      </c>
      <c r="E44" s="22">
        <v>11931500</v>
      </c>
      <c r="F44" s="22">
        <v>8618450</v>
      </c>
      <c r="G44" s="22">
        <v>8577314.4800000004</v>
      </c>
      <c r="H44" s="20">
        <f>G44/G52*100</f>
        <v>2.5347133576854275</v>
      </c>
      <c r="I44" s="14">
        <f t="shared" si="0"/>
        <v>-4655804.7199999988</v>
      </c>
      <c r="J44" s="14">
        <f t="shared" si="3"/>
        <v>-3354185.5199999996</v>
      </c>
      <c r="K44" s="14">
        <f t="shared" si="4"/>
        <v>-41135.519999999553</v>
      </c>
      <c r="L44" s="14">
        <f t="shared" si="13"/>
        <v>64.817027265952547</v>
      </c>
      <c r="M44" s="14">
        <f t="shared" si="5"/>
        <v>71.887981226166033</v>
      </c>
      <c r="N44" s="14">
        <f t="shared" si="6"/>
        <v>99.522703966490496</v>
      </c>
    </row>
    <row r="45" spans="1:14" outlineLevel="1" x14ac:dyDescent="0.2">
      <c r="A45" s="18" t="s">
        <v>76</v>
      </c>
      <c r="B45" s="19" t="s">
        <v>77</v>
      </c>
      <c r="C45" s="14">
        <v>7049372</v>
      </c>
      <c r="D45" s="14">
        <f t="shared" si="2"/>
        <v>11877723.199999999</v>
      </c>
      <c r="E45" s="22">
        <v>18927095.199999999</v>
      </c>
      <c r="F45" s="22">
        <v>10207132.029999999</v>
      </c>
      <c r="G45" s="22">
        <v>7144996.0300000003</v>
      </c>
      <c r="H45" s="20">
        <f>G45/G52*100</f>
        <v>2.1114437298619779</v>
      </c>
      <c r="I45" s="14">
        <f t="shared" si="0"/>
        <v>95624.030000000261</v>
      </c>
      <c r="J45" s="14">
        <f t="shared" si="3"/>
        <v>-11782099.169999998</v>
      </c>
      <c r="K45" s="14">
        <f t="shared" si="4"/>
        <v>-3062135.9999999991</v>
      </c>
      <c r="L45" s="14">
        <f t="shared" si="13"/>
        <v>101.35649005329836</v>
      </c>
      <c r="M45" s="14">
        <f t="shared" si="5"/>
        <v>37.750092946116744</v>
      </c>
      <c r="N45" s="14">
        <f t="shared" si="6"/>
        <v>70.000035357630225</v>
      </c>
    </row>
    <row r="46" spans="1:14" ht="22.5" x14ac:dyDescent="0.2">
      <c r="A46" s="18" t="s">
        <v>78</v>
      </c>
      <c r="B46" s="19" t="s">
        <v>79</v>
      </c>
      <c r="C46" s="14">
        <v>18168.240000000002</v>
      </c>
      <c r="D46" s="14">
        <f t="shared" si="2"/>
        <v>0</v>
      </c>
      <c r="E46" s="22">
        <v>18168.240000000002</v>
      </c>
      <c r="F46" s="22">
        <v>14668.24</v>
      </c>
      <c r="G46" s="22">
        <v>10439.36</v>
      </c>
      <c r="H46" s="20">
        <f>G46/G52*100</f>
        <v>3.0849731928783088E-3</v>
      </c>
      <c r="I46" s="14">
        <f t="shared" si="0"/>
        <v>-7728.880000000001</v>
      </c>
      <c r="J46" s="14">
        <f t="shared" si="3"/>
        <v>-7728.880000000001</v>
      </c>
      <c r="K46" s="14">
        <f t="shared" si="4"/>
        <v>-4228.8799999999992</v>
      </c>
      <c r="L46" s="14">
        <f t="shared" si="13"/>
        <v>57.459390672954555</v>
      </c>
      <c r="M46" s="14">
        <f t="shared" si="5"/>
        <v>57.459390672954555</v>
      </c>
      <c r="N46" s="14">
        <f t="shared" si="6"/>
        <v>71.169819964767427</v>
      </c>
    </row>
    <row r="47" spans="1:14" s="5" customFormat="1" outlineLevel="1" x14ac:dyDescent="0.2">
      <c r="A47" s="8" t="s">
        <v>80</v>
      </c>
      <c r="B47" s="9" t="s">
        <v>81</v>
      </c>
      <c r="C47" s="10">
        <f>SUM(C43:C46)</f>
        <v>22943697.359999996</v>
      </c>
      <c r="D47" s="13">
        <f t="shared" si="2"/>
        <v>10576104</v>
      </c>
      <c r="E47" s="10">
        <f>SUM(E43:E46)</f>
        <v>33519801.359999996</v>
      </c>
      <c r="F47" s="10">
        <f t="shared" ref="F47:G47" si="15">SUM(F43:F46)</f>
        <v>20884984.049999997</v>
      </c>
      <c r="G47" s="10">
        <f t="shared" si="15"/>
        <v>17777483.649999999</v>
      </c>
      <c r="H47" s="12">
        <f>G47/G52*100</f>
        <v>5.2534887672311728</v>
      </c>
      <c r="I47" s="10">
        <f t="shared" si="0"/>
        <v>-5166213.7099999972</v>
      </c>
      <c r="J47" s="10">
        <f t="shared" si="3"/>
        <v>-15742317.709999997</v>
      </c>
      <c r="K47" s="13">
        <f t="shared" si="4"/>
        <v>-3107500.3999999985</v>
      </c>
      <c r="L47" s="10">
        <f t="shared" si="13"/>
        <v>77.483081175021226</v>
      </c>
      <c r="M47" s="10">
        <f t="shared" si="5"/>
        <v>53.035766707180755</v>
      </c>
      <c r="N47" s="10">
        <f t="shared" si="6"/>
        <v>85.120886889066128</v>
      </c>
    </row>
    <row r="48" spans="1:14" x14ac:dyDescent="0.2">
      <c r="A48" s="18" t="s">
        <v>82</v>
      </c>
      <c r="B48" s="19" t="s">
        <v>83</v>
      </c>
      <c r="C48" s="14">
        <v>452000</v>
      </c>
      <c r="D48" s="14">
        <f t="shared" si="2"/>
        <v>476054.1</v>
      </c>
      <c r="E48" s="14">
        <v>928054.1</v>
      </c>
      <c r="F48" s="14">
        <v>754662.1</v>
      </c>
      <c r="G48" s="14">
        <v>754662.1</v>
      </c>
      <c r="H48" s="20">
        <f>G48/G52*100</f>
        <v>0.2230129383584098</v>
      </c>
      <c r="I48" s="14">
        <f t="shared" si="0"/>
        <v>302662.09999999998</v>
      </c>
      <c r="J48" s="14">
        <f t="shared" si="3"/>
        <v>-173392</v>
      </c>
      <c r="K48" s="14">
        <f t="shared" si="4"/>
        <v>0</v>
      </c>
      <c r="L48" s="14">
        <f t="shared" si="13"/>
        <v>166.96064159292035</v>
      </c>
      <c r="M48" s="14">
        <f t="shared" si="5"/>
        <v>81.31660643490504</v>
      </c>
      <c r="N48" s="14">
        <f t="shared" si="6"/>
        <v>100</v>
      </c>
    </row>
    <row r="49" spans="1:14" s="5" customFormat="1" outlineLevel="1" x14ac:dyDescent="0.2">
      <c r="A49" s="8" t="s">
        <v>84</v>
      </c>
      <c r="B49" s="9" t="s">
        <v>85</v>
      </c>
      <c r="C49" s="10">
        <f>C48</f>
        <v>452000</v>
      </c>
      <c r="D49" s="13">
        <f t="shared" si="2"/>
        <v>476054.1</v>
      </c>
      <c r="E49" s="10">
        <f>SUM(E48)</f>
        <v>928054.1</v>
      </c>
      <c r="F49" s="10">
        <f t="shared" ref="F49:G49" si="16">SUM(F48)</f>
        <v>754662.1</v>
      </c>
      <c r="G49" s="10">
        <f t="shared" si="16"/>
        <v>754662.1</v>
      </c>
      <c r="H49" s="12">
        <f>G49/G52*100</f>
        <v>0.2230129383584098</v>
      </c>
      <c r="I49" s="10">
        <f t="shared" si="0"/>
        <v>302662.09999999998</v>
      </c>
      <c r="J49" s="10">
        <f t="shared" si="3"/>
        <v>-173392</v>
      </c>
      <c r="K49" s="14">
        <f t="shared" si="4"/>
        <v>0</v>
      </c>
      <c r="L49" s="10">
        <f t="shared" si="13"/>
        <v>166.96064159292035</v>
      </c>
      <c r="M49" s="10">
        <f t="shared" si="5"/>
        <v>81.31660643490504</v>
      </c>
      <c r="N49" s="10">
        <f t="shared" si="6"/>
        <v>100</v>
      </c>
    </row>
    <row r="50" spans="1:14" ht="15" customHeight="1" x14ac:dyDescent="0.2">
      <c r="A50" s="18" t="s">
        <v>86</v>
      </c>
      <c r="B50" s="19" t="s">
        <v>87</v>
      </c>
      <c r="C50" s="14">
        <v>692000</v>
      </c>
      <c r="D50" s="14">
        <f t="shared" si="2"/>
        <v>0</v>
      </c>
      <c r="E50" s="14">
        <v>692000</v>
      </c>
      <c r="F50" s="14">
        <v>472560</v>
      </c>
      <c r="G50" s="14">
        <v>472560</v>
      </c>
      <c r="H50" s="20">
        <f>G50/G52*100</f>
        <v>0.13964792209738658</v>
      </c>
      <c r="I50" s="14">
        <f t="shared" si="0"/>
        <v>-219440</v>
      </c>
      <c r="J50" s="14">
        <f t="shared" si="3"/>
        <v>-219440</v>
      </c>
      <c r="K50" s="14">
        <f t="shared" si="4"/>
        <v>0</v>
      </c>
      <c r="L50" s="14">
        <f t="shared" si="13"/>
        <v>68.289017341040463</v>
      </c>
      <c r="M50" s="14">
        <f t="shared" si="5"/>
        <v>68.289017341040463</v>
      </c>
      <c r="N50" s="23">
        <f t="shared" si="6"/>
        <v>100</v>
      </c>
    </row>
    <row r="51" spans="1:14" s="5" customFormat="1" ht="15.75" customHeight="1" x14ac:dyDescent="0.2">
      <c r="A51" s="8" t="s">
        <v>88</v>
      </c>
      <c r="B51" s="9" t="s">
        <v>89</v>
      </c>
      <c r="C51" s="10">
        <v>692000</v>
      </c>
      <c r="D51" s="14">
        <f t="shared" si="2"/>
        <v>0</v>
      </c>
      <c r="E51" s="10">
        <v>692000</v>
      </c>
      <c r="F51" s="10">
        <f>SUM(F50)</f>
        <v>472560</v>
      </c>
      <c r="G51" s="10">
        <f>SUM(G50)</f>
        <v>472560</v>
      </c>
      <c r="H51" s="12">
        <f>G51/G52*100</f>
        <v>0.13964792209738658</v>
      </c>
      <c r="I51" s="10">
        <f t="shared" si="0"/>
        <v>-219440</v>
      </c>
      <c r="J51" s="10">
        <f t="shared" si="3"/>
        <v>-219440</v>
      </c>
      <c r="K51" s="14">
        <f t="shared" si="4"/>
        <v>0</v>
      </c>
      <c r="L51" s="10">
        <f t="shared" si="13"/>
        <v>68.289017341040463</v>
      </c>
      <c r="M51" s="10">
        <f t="shared" si="5"/>
        <v>68.289017341040463</v>
      </c>
      <c r="N51" s="10">
        <f t="shared" si="6"/>
        <v>100</v>
      </c>
    </row>
    <row r="52" spans="1:14" s="5" customFormat="1" ht="13.5" customHeight="1" x14ac:dyDescent="0.2">
      <c r="A52" s="21" t="s">
        <v>90</v>
      </c>
      <c r="B52" s="15"/>
      <c r="C52" s="16">
        <f>C14+C16+C20+C26+C30+C36+C39+C42+C47+C49+C51</f>
        <v>565021663.79999995</v>
      </c>
      <c r="D52" s="13">
        <f t="shared" si="2"/>
        <v>71926629.160000086</v>
      </c>
      <c r="E52" s="16">
        <f>E14+E16+E20+E26+E30+E36+E39+E42+E47+E49+E51</f>
        <v>636948292.96000004</v>
      </c>
      <c r="F52" s="16">
        <f>F14+F16+F20+F26+F30+F36+F39+F42+F47+F49+F51</f>
        <v>342172400.99000007</v>
      </c>
      <c r="G52" s="16">
        <f>G14+G16+G20+G26+G30+G36+G39+G42+G47+G49+G51</f>
        <v>338393864.30000001</v>
      </c>
      <c r="H52" s="12">
        <f>G52/G52*100</f>
        <v>100</v>
      </c>
      <c r="I52" s="10">
        <f>G52-C52</f>
        <v>-226627799.49999994</v>
      </c>
      <c r="J52" s="10">
        <f t="shared" si="3"/>
        <v>-298554428.66000003</v>
      </c>
      <c r="K52" s="13">
        <f t="shared" si="4"/>
        <v>-3778536.6900000572</v>
      </c>
      <c r="L52" s="10">
        <f t="shared" si="13"/>
        <v>59.890422966114954</v>
      </c>
      <c r="M52" s="10">
        <f t="shared" si="5"/>
        <v>53.127368114518362</v>
      </c>
      <c r="N52" s="10">
        <f t="shared" si="6"/>
        <v>98.89572137347497</v>
      </c>
    </row>
    <row r="53" spans="1:14" ht="12.75" customHeight="1" x14ac:dyDescent="0.2">
      <c r="D53" s="6"/>
    </row>
  </sheetData>
  <mergeCells count="4">
    <mergeCell ref="A1:G1"/>
    <mergeCell ref="A2:N2"/>
    <mergeCell ref="A4:N4"/>
    <mergeCell ref="A3:N3"/>
  </mergeCells>
  <pageMargins left="0.35433070866141736" right="0.27559055118110237" top="0.98425196850393704" bottom="0.19685039370078741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rep:2.53.0.113</dc:description>
  <cp:lastModifiedBy>Смирнов Константин Анатольевич</cp:lastModifiedBy>
  <cp:lastPrinted>2021-10-19T10:28:41Z</cp:lastPrinted>
  <dcterms:created xsi:type="dcterms:W3CDTF">2021-07-21T07:50:05Z</dcterms:created>
  <dcterms:modified xsi:type="dcterms:W3CDTF">2022-10-28T07:11:12Z</dcterms:modified>
</cp:coreProperties>
</file>