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19440" windowHeight="11952"/>
  </bookViews>
  <sheets>
    <sheet name="2022 год" sheetId="1" r:id="rId1"/>
  </sheets>
  <definedNames>
    <definedName name="_xlnm.Print_Titles" localSheetId="0">'2022 год'!$8:$11</definedName>
  </definedNames>
  <calcPr calcId="145621"/>
</workbook>
</file>

<file path=xl/calcChain.xml><?xml version="1.0" encoding="utf-8"?>
<calcChain xmlns="http://schemas.openxmlformats.org/spreadsheetml/2006/main">
  <c r="L215" i="1" l="1"/>
  <c r="K214" i="1"/>
  <c r="L214" i="1" s="1"/>
  <c r="K219" i="1"/>
  <c r="K218" i="1" s="1"/>
  <c r="L229" i="1"/>
  <c r="K127" i="1"/>
  <c r="K126" i="1" s="1"/>
  <c r="L126" i="1" s="1"/>
  <c r="K124" i="1"/>
  <c r="L122" i="1"/>
  <c r="L123" i="1"/>
  <c r="L124" i="1"/>
  <c r="L125" i="1"/>
  <c r="L128" i="1"/>
  <c r="K122" i="1"/>
  <c r="K119" i="1"/>
  <c r="L119" i="1" s="1"/>
  <c r="L120" i="1"/>
  <c r="K105" i="1"/>
  <c r="L105" i="1" s="1"/>
  <c r="L106" i="1"/>
  <c r="K102" i="1"/>
  <c r="L104" i="1"/>
  <c r="K82" i="1"/>
  <c r="L82" i="1" s="1"/>
  <c r="L83" i="1"/>
  <c r="L33" i="1"/>
  <c r="K32" i="1"/>
  <c r="L32" i="1" s="1"/>
  <c r="K15" i="1"/>
  <c r="L20" i="1"/>
  <c r="L16" i="1"/>
  <c r="L17" i="1"/>
  <c r="L18" i="1"/>
  <c r="L19" i="1"/>
  <c r="L24" i="1"/>
  <c r="L26" i="1"/>
  <c r="L28" i="1"/>
  <c r="L30" i="1"/>
  <c r="L35" i="1"/>
  <c r="L37" i="1"/>
  <c r="L40" i="1"/>
  <c r="L42" i="1"/>
  <c r="L43" i="1"/>
  <c r="L46" i="1"/>
  <c r="L48" i="1"/>
  <c r="L51" i="1"/>
  <c r="L55" i="1"/>
  <c r="L57" i="1"/>
  <c r="L59" i="1"/>
  <c r="L61" i="1"/>
  <c r="L64" i="1"/>
  <c r="L67" i="1"/>
  <c r="L70" i="1"/>
  <c r="L73" i="1"/>
  <c r="L74" i="1"/>
  <c r="L78" i="1"/>
  <c r="L81" i="1"/>
  <c r="L87" i="1"/>
  <c r="L90" i="1"/>
  <c r="L92" i="1"/>
  <c r="L95" i="1"/>
  <c r="L99" i="1"/>
  <c r="L101" i="1"/>
  <c r="L103" i="1"/>
  <c r="L108" i="1"/>
  <c r="L110" i="1"/>
  <c r="L112" i="1"/>
  <c r="L114" i="1"/>
  <c r="L116" i="1"/>
  <c r="L118" i="1"/>
  <c r="L130" i="1"/>
  <c r="L133" i="1"/>
  <c r="L135" i="1"/>
  <c r="L140" i="1"/>
  <c r="L142" i="1"/>
  <c r="L144" i="1"/>
  <c r="L146" i="1"/>
  <c r="L150" i="1"/>
  <c r="L151" i="1"/>
  <c r="L153" i="1"/>
  <c r="L156" i="1"/>
  <c r="L157" i="1"/>
  <c r="L160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3" i="1"/>
  <c r="L205" i="1"/>
  <c r="L207" i="1"/>
  <c r="L209" i="1"/>
  <c r="L212" i="1"/>
  <c r="L217" i="1"/>
  <c r="L220" i="1"/>
  <c r="L221" i="1"/>
  <c r="L222" i="1"/>
  <c r="L223" i="1"/>
  <c r="L224" i="1"/>
  <c r="L225" i="1"/>
  <c r="L226" i="1"/>
  <c r="L227" i="1"/>
  <c r="L228" i="1"/>
  <c r="L232" i="1"/>
  <c r="K231" i="1"/>
  <c r="K230" i="1" s="1"/>
  <c r="K216" i="1"/>
  <c r="K211" i="1"/>
  <c r="K210" i="1" s="1"/>
  <c r="K208" i="1"/>
  <c r="K206" i="1"/>
  <c r="K204" i="1"/>
  <c r="K202" i="1"/>
  <c r="K188" i="1"/>
  <c r="K187" i="1" s="1"/>
  <c r="K162" i="1"/>
  <c r="K161" i="1" s="1"/>
  <c r="K159" i="1"/>
  <c r="K158" i="1" s="1"/>
  <c r="K155" i="1"/>
  <c r="K154" i="1" s="1"/>
  <c r="K152" i="1"/>
  <c r="K149" i="1"/>
  <c r="K148" i="1" s="1"/>
  <c r="K145" i="1"/>
  <c r="K143" i="1"/>
  <c r="K141" i="1"/>
  <c r="K139" i="1"/>
  <c r="K134" i="1"/>
  <c r="K132" i="1"/>
  <c r="K129" i="1"/>
  <c r="K117" i="1"/>
  <c r="K115" i="1"/>
  <c r="K113" i="1"/>
  <c r="K111" i="1"/>
  <c r="K109" i="1"/>
  <c r="K107" i="1"/>
  <c r="K100" i="1"/>
  <c r="K98" i="1"/>
  <c r="K94" i="1"/>
  <c r="K91" i="1"/>
  <c r="K89" i="1"/>
  <c r="K86" i="1"/>
  <c r="K85" i="1" s="1"/>
  <c r="K80" i="1"/>
  <c r="K79" i="1" s="1"/>
  <c r="K77" i="1"/>
  <c r="K76" i="1" s="1"/>
  <c r="K72" i="1"/>
  <c r="K71" i="1" s="1"/>
  <c r="K69" i="1"/>
  <c r="K68" i="1" s="1"/>
  <c r="K66" i="1"/>
  <c r="K65" i="1" s="1"/>
  <c r="K63" i="1"/>
  <c r="K62" i="1" s="1"/>
  <c r="K60" i="1"/>
  <c r="K58" i="1"/>
  <c r="K56" i="1"/>
  <c r="K54" i="1"/>
  <c r="K50" i="1"/>
  <c r="K49" i="1" s="1"/>
  <c r="K47" i="1"/>
  <c r="K45" i="1"/>
  <c r="K41" i="1"/>
  <c r="K39" i="1"/>
  <c r="K36" i="1"/>
  <c r="K34" i="1"/>
  <c r="K29" i="1"/>
  <c r="K27" i="1"/>
  <c r="K25" i="1"/>
  <c r="K23" i="1"/>
  <c r="K14" i="1"/>
  <c r="L127" i="1" l="1"/>
  <c r="K121" i="1"/>
  <c r="L121" i="1" s="1"/>
  <c r="K213" i="1"/>
  <c r="K97" i="1"/>
  <c r="K96" i="1" s="1"/>
  <c r="K138" i="1"/>
  <c r="K147" i="1"/>
  <c r="K44" i="1"/>
  <c r="K38" i="1" s="1"/>
  <c r="K131" i="1"/>
  <c r="K93" i="1"/>
  <c r="K84" i="1" s="1"/>
  <c r="K88" i="1"/>
  <c r="K75" i="1"/>
  <c r="K53" i="1"/>
  <c r="K31" i="1"/>
  <c r="K22" i="1"/>
  <c r="K21" i="1" s="1"/>
  <c r="K186" i="1"/>
  <c r="I143" i="1"/>
  <c r="J143" i="1"/>
  <c r="J188" i="1"/>
  <c r="J187" i="1" s="1"/>
  <c r="J231" i="1"/>
  <c r="J230" i="1" s="1"/>
  <c r="J219" i="1"/>
  <c r="J218" i="1" s="1"/>
  <c r="J216" i="1"/>
  <c r="J211" i="1"/>
  <c r="J210" i="1" s="1"/>
  <c r="J208" i="1"/>
  <c r="J206" i="1"/>
  <c r="J204" i="1"/>
  <c r="J202" i="1"/>
  <c r="J162" i="1"/>
  <c r="J161" i="1" s="1"/>
  <c r="J159" i="1"/>
  <c r="J158" i="1" s="1"/>
  <c r="J155" i="1"/>
  <c r="J154" i="1" s="1"/>
  <c r="J152" i="1"/>
  <c r="J149" i="1"/>
  <c r="J148" i="1" s="1"/>
  <c r="J145" i="1"/>
  <c r="J141" i="1"/>
  <c r="J139" i="1"/>
  <c r="J134" i="1"/>
  <c r="J132" i="1"/>
  <c r="J129" i="1"/>
  <c r="J117" i="1"/>
  <c r="J115" i="1"/>
  <c r="J113" i="1"/>
  <c r="J111" i="1"/>
  <c r="J109" i="1"/>
  <c r="J107" i="1"/>
  <c r="J102" i="1"/>
  <c r="J100" i="1"/>
  <c r="J98" i="1"/>
  <c r="J94" i="1"/>
  <c r="J93" i="1" s="1"/>
  <c r="J91" i="1"/>
  <c r="J89" i="1"/>
  <c r="J86" i="1"/>
  <c r="J85" i="1" s="1"/>
  <c r="J80" i="1"/>
  <c r="J79" i="1" s="1"/>
  <c r="J77" i="1"/>
  <c r="J76" i="1" s="1"/>
  <c r="J72" i="1"/>
  <c r="J71" i="1" s="1"/>
  <c r="J69" i="1"/>
  <c r="J68" i="1" s="1"/>
  <c r="J66" i="1"/>
  <c r="J65" i="1" s="1"/>
  <c r="J63" i="1"/>
  <c r="J62" i="1" s="1"/>
  <c r="J60" i="1"/>
  <c r="J58" i="1"/>
  <c r="J56" i="1"/>
  <c r="J54" i="1"/>
  <c r="J50" i="1"/>
  <c r="J49" i="1" s="1"/>
  <c r="J47" i="1"/>
  <c r="J45" i="1"/>
  <c r="J41" i="1"/>
  <c r="J39" i="1"/>
  <c r="J36" i="1"/>
  <c r="J34" i="1"/>
  <c r="J29" i="1"/>
  <c r="J27" i="1"/>
  <c r="J25" i="1"/>
  <c r="J23" i="1"/>
  <c r="J15" i="1"/>
  <c r="J14" i="1" s="1"/>
  <c r="I231" i="1"/>
  <c r="I162" i="1"/>
  <c r="I161" i="1" s="1"/>
  <c r="I219" i="1"/>
  <c r="I218" i="1" s="1"/>
  <c r="H219" i="1"/>
  <c r="H218" i="1" s="1"/>
  <c r="I132" i="1"/>
  <c r="I216" i="1"/>
  <c r="I211" i="1"/>
  <c r="I210" i="1" s="1"/>
  <c r="I208" i="1"/>
  <c r="I206" i="1"/>
  <c r="I204" i="1"/>
  <c r="I202" i="1"/>
  <c r="I188" i="1"/>
  <c r="I187" i="1" s="1"/>
  <c r="I159" i="1"/>
  <c r="I158" i="1" s="1"/>
  <c r="I155" i="1"/>
  <c r="I154" i="1" s="1"/>
  <c r="I152" i="1"/>
  <c r="I149" i="1"/>
  <c r="I148" i="1" s="1"/>
  <c r="I145" i="1"/>
  <c r="I141" i="1"/>
  <c r="I139" i="1"/>
  <c r="I134" i="1"/>
  <c r="I129" i="1"/>
  <c r="I117" i="1"/>
  <c r="I115" i="1"/>
  <c r="I113" i="1"/>
  <c r="I111" i="1"/>
  <c r="I109" i="1"/>
  <c r="I107" i="1"/>
  <c r="I102" i="1"/>
  <c r="I100" i="1"/>
  <c r="I98" i="1"/>
  <c r="I94" i="1"/>
  <c r="I93" i="1" s="1"/>
  <c r="I91" i="1"/>
  <c r="I89" i="1"/>
  <c r="I86" i="1"/>
  <c r="I85" i="1" s="1"/>
  <c r="I80" i="1"/>
  <c r="I79" i="1" s="1"/>
  <c r="I77" i="1"/>
  <c r="I76" i="1" s="1"/>
  <c r="I72" i="1"/>
  <c r="I71" i="1" s="1"/>
  <c r="I69" i="1"/>
  <c r="I68" i="1" s="1"/>
  <c r="I66" i="1"/>
  <c r="I65" i="1" s="1"/>
  <c r="I63" i="1"/>
  <c r="I62" i="1" s="1"/>
  <c r="I60" i="1"/>
  <c r="I58" i="1"/>
  <c r="I56" i="1"/>
  <c r="I54" i="1"/>
  <c r="I50" i="1"/>
  <c r="I49" i="1" s="1"/>
  <c r="I47" i="1"/>
  <c r="I45" i="1"/>
  <c r="I41" i="1"/>
  <c r="I39" i="1"/>
  <c r="I36" i="1"/>
  <c r="I34" i="1"/>
  <c r="I29" i="1"/>
  <c r="I27" i="1"/>
  <c r="I25" i="1"/>
  <c r="I23" i="1"/>
  <c r="I15" i="1"/>
  <c r="I14" i="1" s="1"/>
  <c r="H162" i="1"/>
  <c r="H161" i="1" s="1"/>
  <c r="H86" i="1"/>
  <c r="H85" i="1" s="1"/>
  <c r="H89" i="1"/>
  <c r="H91" i="1"/>
  <c r="H94" i="1"/>
  <c r="H93" i="1" s="1"/>
  <c r="H98" i="1"/>
  <c r="H100" i="1"/>
  <c r="H102" i="1"/>
  <c r="H107" i="1"/>
  <c r="H109" i="1"/>
  <c r="H111" i="1"/>
  <c r="H113" i="1"/>
  <c r="H115" i="1"/>
  <c r="H117" i="1"/>
  <c r="H129" i="1"/>
  <c r="H134" i="1"/>
  <c r="H131" i="1" s="1"/>
  <c r="H139" i="1"/>
  <c r="H141" i="1"/>
  <c r="H145" i="1"/>
  <c r="H149" i="1"/>
  <c r="H148" i="1" s="1"/>
  <c r="H152" i="1"/>
  <c r="H155" i="1"/>
  <c r="H154" i="1" s="1"/>
  <c r="H159" i="1"/>
  <c r="H158" i="1" s="1"/>
  <c r="H188" i="1"/>
  <c r="H187" i="1" s="1"/>
  <c r="H202" i="1"/>
  <c r="H204" i="1"/>
  <c r="H206" i="1"/>
  <c r="H208" i="1"/>
  <c r="H211" i="1"/>
  <c r="H210" i="1" s="1"/>
  <c r="H216" i="1"/>
  <c r="L231" i="1" l="1"/>
  <c r="L143" i="1"/>
  <c r="J31" i="1"/>
  <c r="L132" i="1"/>
  <c r="K137" i="1"/>
  <c r="K136" i="1" s="1"/>
  <c r="K52" i="1"/>
  <c r="J22" i="1"/>
  <c r="J21" i="1" s="1"/>
  <c r="J53" i="1"/>
  <c r="J138" i="1"/>
  <c r="J131" i="1"/>
  <c r="J75" i="1"/>
  <c r="J52" i="1"/>
  <c r="J147" i="1"/>
  <c r="J44" i="1"/>
  <c r="J186" i="1"/>
  <c r="J213" i="1"/>
  <c r="I230" i="1"/>
  <c r="L230" i="1" s="1"/>
  <c r="J38" i="1"/>
  <c r="J88" i="1"/>
  <c r="J84" i="1" s="1"/>
  <c r="J97" i="1"/>
  <c r="J96" i="1" s="1"/>
  <c r="I31" i="1"/>
  <c r="I44" i="1"/>
  <c r="I38" i="1" s="1"/>
  <c r="H88" i="1"/>
  <c r="I131" i="1"/>
  <c r="I213" i="1"/>
  <c r="I53" i="1"/>
  <c r="I52" i="1" s="1"/>
  <c r="I88" i="1"/>
  <c r="I84" i="1" s="1"/>
  <c r="I97" i="1"/>
  <c r="I96" i="1" s="1"/>
  <c r="I75" i="1"/>
  <c r="I22" i="1"/>
  <c r="I21" i="1" s="1"/>
  <c r="I138" i="1"/>
  <c r="I186" i="1"/>
  <c r="I147" i="1"/>
  <c r="H213" i="1"/>
  <c r="H186" i="1"/>
  <c r="H138" i="1"/>
  <c r="H97" i="1"/>
  <c r="H96" i="1" s="1"/>
  <c r="H147" i="1"/>
  <c r="H80" i="1"/>
  <c r="H79" i="1" s="1"/>
  <c r="H77" i="1"/>
  <c r="H76" i="1" s="1"/>
  <c r="H72" i="1"/>
  <c r="H71" i="1" s="1"/>
  <c r="H69" i="1"/>
  <c r="H68" i="1" s="1"/>
  <c r="H66" i="1"/>
  <c r="H65" i="1" s="1"/>
  <c r="H63" i="1"/>
  <c r="H62" i="1" s="1"/>
  <c r="H60" i="1"/>
  <c r="H58" i="1"/>
  <c r="H56" i="1"/>
  <c r="H54" i="1"/>
  <c r="H50" i="1"/>
  <c r="H49" i="1" s="1"/>
  <c r="H47" i="1"/>
  <c r="H45" i="1"/>
  <c r="H41" i="1"/>
  <c r="H39" i="1"/>
  <c r="H36" i="1"/>
  <c r="H34" i="1"/>
  <c r="H29" i="1"/>
  <c r="H27" i="1"/>
  <c r="H25" i="1"/>
  <c r="H23" i="1"/>
  <c r="H15" i="1"/>
  <c r="H14" i="1" s="1"/>
  <c r="K13" i="1" l="1"/>
  <c r="J137" i="1"/>
  <c r="J13" i="1"/>
  <c r="I13" i="1"/>
  <c r="I137" i="1"/>
  <c r="I136" i="1" s="1"/>
  <c r="H44" i="1"/>
  <c r="H38" i="1" s="1"/>
  <c r="H137" i="1"/>
  <c r="H136" i="1" s="1"/>
  <c r="H22" i="1"/>
  <c r="H21" i="1" s="1"/>
  <c r="H53" i="1"/>
  <c r="H52" i="1" s="1"/>
  <c r="H31" i="1"/>
  <c r="H84" i="1"/>
  <c r="H75" i="1"/>
  <c r="K12" i="1" l="1"/>
  <c r="J136" i="1"/>
  <c r="J12" i="1" s="1"/>
  <c r="I12" i="1"/>
  <c r="H13" i="1"/>
  <c r="H12" i="1" s="1"/>
  <c r="G162" i="1" l="1"/>
  <c r="G161" i="1" s="1"/>
  <c r="G219" i="1"/>
  <c r="G218" i="1" s="1"/>
  <c r="G216" i="1"/>
  <c r="G211" i="1"/>
  <c r="G210" i="1" s="1"/>
  <c r="G208" i="1"/>
  <c r="G206" i="1"/>
  <c r="G204" i="1"/>
  <c r="G202" i="1"/>
  <c r="G188" i="1"/>
  <c r="G187" i="1" s="1"/>
  <c r="G159" i="1"/>
  <c r="G158" i="1" s="1"/>
  <c r="G155" i="1"/>
  <c r="G154" i="1" s="1"/>
  <c r="G152" i="1"/>
  <c r="G149" i="1"/>
  <c r="G148" i="1" s="1"/>
  <c r="G145" i="1"/>
  <c r="G141" i="1"/>
  <c r="G139" i="1"/>
  <c r="G134" i="1"/>
  <c r="G131" i="1" s="1"/>
  <c r="G129" i="1"/>
  <c r="G117" i="1"/>
  <c r="G115" i="1"/>
  <c r="G113" i="1"/>
  <c r="G111" i="1"/>
  <c r="G109" i="1"/>
  <c r="G107" i="1"/>
  <c r="G102" i="1"/>
  <c r="G100" i="1"/>
  <c r="G98" i="1"/>
  <c r="G94" i="1"/>
  <c r="G93" i="1" s="1"/>
  <c r="G91" i="1"/>
  <c r="G89" i="1"/>
  <c r="G86" i="1"/>
  <c r="G85" i="1" s="1"/>
  <c r="G80" i="1"/>
  <c r="G79" i="1" s="1"/>
  <c r="G77" i="1"/>
  <c r="G76" i="1" s="1"/>
  <c r="G72" i="1"/>
  <c r="G71" i="1" s="1"/>
  <c r="G69" i="1"/>
  <c r="G68" i="1" s="1"/>
  <c r="G66" i="1"/>
  <c r="G65" i="1" s="1"/>
  <c r="G63" i="1"/>
  <c r="G62" i="1" s="1"/>
  <c r="G60" i="1"/>
  <c r="G58" i="1"/>
  <c r="G56" i="1"/>
  <c r="G54" i="1"/>
  <c r="G50" i="1"/>
  <c r="G49" i="1" s="1"/>
  <c r="G47" i="1"/>
  <c r="G45" i="1"/>
  <c r="G41" i="1"/>
  <c r="G39" i="1"/>
  <c r="G36" i="1"/>
  <c r="G34" i="1"/>
  <c r="G29" i="1"/>
  <c r="G27" i="1"/>
  <c r="G25" i="1"/>
  <c r="G23" i="1"/>
  <c r="G15" i="1"/>
  <c r="G14" i="1" s="1"/>
  <c r="G31" i="1" l="1"/>
  <c r="G186" i="1"/>
  <c r="G88" i="1"/>
  <c r="G84" i="1" s="1"/>
  <c r="G53" i="1"/>
  <c r="G52" i="1" s="1"/>
  <c r="G22" i="1"/>
  <c r="G21" i="1" s="1"/>
  <c r="G44" i="1"/>
  <c r="G38" i="1" s="1"/>
  <c r="G138" i="1"/>
  <c r="G75" i="1"/>
  <c r="G97" i="1"/>
  <c r="G96" i="1" s="1"/>
  <c r="G147" i="1"/>
  <c r="G213" i="1"/>
  <c r="F219" i="1"/>
  <c r="F218" i="1" s="1"/>
  <c r="F216" i="1"/>
  <c r="F211" i="1"/>
  <c r="F210" i="1" s="1"/>
  <c r="F208" i="1"/>
  <c r="F206" i="1"/>
  <c r="F204" i="1"/>
  <c r="F202" i="1"/>
  <c r="F188" i="1"/>
  <c r="F187" i="1" s="1"/>
  <c r="F162" i="1"/>
  <c r="F161" i="1" s="1"/>
  <c r="F159" i="1"/>
  <c r="F158" i="1" s="1"/>
  <c r="F155" i="1"/>
  <c r="F154" i="1" s="1"/>
  <c r="F152" i="1"/>
  <c r="F149" i="1"/>
  <c r="F148" i="1" s="1"/>
  <c r="F145" i="1"/>
  <c r="F141" i="1"/>
  <c r="F139" i="1"/>
  <c r="F134" i="1"/>
  <c r="F131" i="1" s="1"/>
  <c r="F129" i="1"/>
  <c r="F117" i="1"/>
  <c r="F115" i="1"/>
  <c r="F113" i="1"/>
  <c r="F111" i="1"/>
  <c r="F109" i="1"/>
  <c r="F107" i="1"/>
  <c r="F102" i="1"/>
  <c r="F100" i="1"/>
  <c r="F98" i="1"/>
  <c r="F94" i="1"/>
  <c r="F93" i="1" s="1"/>
  <c r="F91" i="1"/>
  <c r="F89" i="1"/>
  <c r="F86" i="1"/>
  <c r="F85" i="1" s="1"/>
  <c r="F80" i="1"/>
  <c r="F79" i="1" s="1"/>
  <c r="F77" i="1"/>
  <c r="F76" i="1" s="1"/>
  <c r="F72" i="1"/>
  <c r="F71" i="1" s="1"/>
  <c r="F69" i="1"/>
  <c r="F68" i="1" s="1"/>
  <c r="F66" i="1"/>
  <c r="F65" i="1" s="1"/>
  <c r="F63" i="1"/>
  <c r="F62" i="1" s="1"/>
  <c r="F60" i="1"/>
  <c r="F58" i="1"/>
  <c r="F56" i="1"/>
  <c r="F54" i="1"/>
  <c r="F50" i="1"/>
  <c r="F49" i="1" s="1"/>
  <c r="F47" i="1"/>
  <c r="F45" i="1"/>
  <c r="F41" i="1"/>
  <c r="F39" i="1"/>
  <c r="F36" i="1"/>
  <c r="F34" i="1"/>
  <c r="F29" i="1"/>
  <c r="F27" i="1"/>
  <c r="F25" i="1"/>
  <c r="F23" i="1"/>
  <c r="F15" i="1"/>
  <c r="F14" i="1" s="1"/>
  <c r="G13" i="1" l="1"/>
  <c r="G137" i="1"/>
  <c r="F213" i="1"/>
  <c r="F138" i="1"/>
  <c r="F31" i="1"/>
  <c r="F53" i="1"/>
  <c r="F52" i="1" s="1"/>
  <c r="F44" i="1"/>
  <c r="F38" i="1" s="1"/>
  <c r="F22" i="1"/>
  <c r="F21" i="1" s="1"/>
  <c r="F88" i="1"/>
  <c r="F84" i="1" s="1"/>
  <c r="F75" i="1"/>
  <c r="F97" i="1"/>
  <c r="F96" i="1" s="1"/>
  <c r="F147" i="1"/>
  <c r="F186" i="1"/>
  <c r="G136" i="1" l="1"/>
  <c r="F13" i="1"/>
  <c r="F137" i="1"/>
  <c r="F136" i="1" s="1"/>
  <c r="E219" i="1"/>
  <c r="G12" i="1" l="1"/>
  <c r="F12" i="1"/>
  <c r="E152" i="1"/>
  <c r="L152" i="1" s="1"/>
  <c r="E218" i="1" l="1"/>
  <c r="E216" i="1"/>
  <c r="E211" i="1"/>
  <c r="E210" i="1" s="1"/>
  <c r="E208" i="1"/>
  <c r="E206" i="1"/>
  <c r="E204" i="1"/>
  <c r="E202" i="1"/>
  <c r="E188" i="1"/>
  <c r="E187" i="1" s="1"/>
  <c r="E162" i="1"/>
  <c r="E161" i="1" s="1"/>
  <c r="E159" i="1"/>
  <c r="E158" i="1" s="1"/>
  <c r="E155" i="1"/>
  <c r="E154" i="1" s="1"/>
  <c r="E149" i="1"/>
  <c r="E148" i="1" s="1"/>
  <c r="E145" i="1"/>
  <c r="E141" i="1"/>
  <c r="E139" i="1"/>
  <c r="E134" i="1"/>
  <c r="E131" i="1" s="1"/>
  <c r="E129" i="1"/>
  <c r="E117" i="1"/>
  <c r="E115" i="1"/>
  <c r="E113" i="1"/>
  <c r="E111" i="1"/>
  <c r="E109" i="1"/>
  <c r="E107" i="1"/>
  <c r="E102" i="1"/>
  <c r="E100" i="1"/>
  <c r="E98" i="1"/>
  <c r="E94" i="1"/>
  <c r="E93" i="1" s="1"/>
  <c r="E91" i="1"/>
  <c r="E89" i="1"/>
  <c r="E86" i="1"/>
  <c r="E85" i="1" s="1"/>
  <c r="E80" i="1"/>
  <c r="E79" i="1" s="1"/>
  <c r="E77" i="1"/>
  <c r="E76" i="1" s="1"/>
  <c r="E72" i="1"/>
  <c r="E71" i="1" s="1"/>
  <c r="E69" i="1"/>
  <c r="E68" i="1" s="1"/>
  <c r="E66" i="1"/>
  <c r="E65" i="1" s="1"/>
  <c r="E63" i="1"/>
  <c r="E62" i="1" s="1"/>
  <c r="E60" i="1"/>
  <c r="E58" i="1"/>
  <c r="E56" i="1"/>
  <c r="E54" i="1"/>
  <c r="E50" i="1"/>
  <c r="E49" i="1" s="1"/>
  <c r="E47" i="1"/>
  <c r="E45" i="1"/>
  <c r="E41" i="1"/>
  <c r="E39" i="1"/>
  <c r="E36" i="1"/>
  <c r="E34" i="1"/>
  <c r="E29" i="1"/>
  <c r="E27" i="1"/>
  <c r="E25" i="1"/>
  <c r="E23" i="1"/>
  <c r="E15" i="1"/>
  <c r="E14" i="1" s="1"/>
  <c r="D162" i="1"/>
  <c r="E22" i="1" l="1"/>
  <c r="E21" i="1" s="1"/>
  <c r="E147" i="1"/>
  <c r="E138" i="1"/>
  <c r="E97" i="1"/>
  <c r="E96" i="1" s="1"/>
  <c r="E88" i="1"/>
  <c r="E84" i="1" s="1"/>
  <c r="E31" i="1"/>
  <c r="E44" i="1"/>
  <c r="E38" i="1" s="1"/>
  <c r="E53" i="1"/>
  <c r="E52" i="1" s="1"/>
  <c r="E75" i="1"/>
  <c r="E213" i="1"/>
  <c r="E186" i="1"/>
  <c r="D219" i="1"/>
  <c r="E13" i="1" l="1"/>
  <c r="E137" i="1"/>
  <c r="E136" i="1" l="1"/>
  <c r="E12" i="1" l="1"/>
  <c r="D202" i="1" l="1"/>
  <c r="D218" i="1"/>
  <c r="D216" i="1"/>
  <c r="D211" i="1"/>
  <c r="D210" i="1" s="1"/>
  <c r="D208" i="1"/>
  <c r="D206" i="1"/>
  <c r="D204" i="1"/>
  <c r="D188" i="1"/>
  <c r="D187" i="1" s="1"/>
  <c r="D161" i="1"/>
  <c r="D159" i="1"/>
  <c r="D158" i="1" s="1"/>
  <c r="D155" i="1"/>
  <c r="D154" i="1" s="1"/>
  <c r="D149" i="1"/>
  <c r="D148" i="1" s="1"/>
  <c r="D145" i="1"/>
  <c r="D141" i="1"/>
  <c r="D139" i="1"/>
  <c r="D134" i="1"/>
  <c r="D131" i="1" s="1"/>
  <c r="D129" i="1"/>
  <c r="D117" i="1"/>
  <c r="D115" i="1"/>
  <c r="D113" i="1"/>
  <c r="D111" i="1"/>
  <c r="D109" i="1"/>
  <c r="D107" i="1"/>
  <c r="D102" i="1"/>
  <c r="D100" i="1"/>
  <c r="D98" i="1"/>
  <c r="D94" i="1"/>
  <c r="D93" i="1" s="1"/>
  <c r="D91" i="1"/>
  <c r="D89" i="1"/>
  <c r="D86" i="1"/>
  <c r="D85" i="1" s="1"/>
  <c r="D80" i="1"/>
  <c r="D79" i="1" s="1"/>
  <c r="D77" i="1"/>
  <c r="D76" i="1" s="1"/>
  <c r="D72" i="1"/>
  <c r="D71" i="1" s="1"/>
  <c r="D69" i="1"/>
  <c r="D68" i="1" s="1"/>
  <c r="D66" i="1"/>
  <c r="D65" i="1" s="1"/>
  <c r="D63" i="1"/>
  <c r="D62" i="1" s="1"/>
  <c r="D60" i="1"/>
  <c r="D58" i="1"/>
  <c r="D56" i="1"/>
  <c r="D54" i="1"/>
  <c r="D50" i="1"/>
  <c r="D49" i="1" s="1"/>
  <c r="D47" i="1"/>
  <c r="D45" i="1"/>
  <c r="D41" i="1"/>
  <c r="D39" i="1"/>
  <c r="D36" i="1"/>
  <c r="D34" i="1"/>
  <c r="D29" i="1"/>
  <c r="D27" i="1"/>
  <c r="D25" i="1"/>
  <c r="D23" i="1"/>
  <c r="D15" i="1"/>
  <c r="D14" i="1" s="1"/>
  <c r="C134" i="1"/>
  <c r="L134" i="1" l="1"/>
  <c r="C131" i="1"/>
  <c r="L131" i="1" s="1"/>
  <c r="D53" i="1"/>
  <c r="D52" i="1" s="1"/>
  <c r="D213" i="1"/>
  <c r="D186" i="1"/>
  <c r="D138" i="1"/>
  <c r="D97" i="1"/>
  <c r="D96" i="1" s="1"/>
  <c r="D88" i="1"/>
  <c r="D84" i="1" s="1"/>
  <c r="D75" i="1"/>
  <c r="D44" i="1"/>
  <c r="D38" i="1" s="1"/>
  <c r="D31" i="1"/>
  <c r="D22" i="1"/>
  <c r="D21" i="1" s="1"/>
  <c r="D147" i="1"/>
  <c r="D137" i="1" l="1"/>
  <c r="D136" i="1" s="1"/>
  <c r="D13" i="1"/>
  <c r="C102" i="1"/>
  <c r="L102" i="1" s="1"/>
  <c r="D12" i="1" l="1"/>
  <c r="C109" i="1"/>
  <c r="L109" i="1" s="1"/>
  <c r="C219" i="1"/>
  <c r="L219" i="1" s="1"/>
  <c r="C188" i="1"/>
  <c r="L188" i="1" s="1"/>
  <c r="C162" i="1"/>
  <c r="L162" i="1" s="1"/>
  <c r="C149" i="1"/>
  <c r="L149" i="1" s="1"/>
  <c r="C155" i="1" l="1"/>
  <c r="L155" i="1" s="1"/>
  <c r="C145" i="1"/>
  <c r="L145" i="1" s="1"/>
  <c r="C107" i="1" l="1"/>
  <c r="L107" i="1" s="1"/>
  <c r="C94" i="1"/>
  <c r="L94" i="1" s="1"/>
  <c r="C72" i="1"/>
  <c r="L72" i="1" s="1"/>
  <c r="C63" i="1"/>
  <c r="L63" i="1" s="1"/>
  <c r="C36" i="1"/>
  <c r="L36" i="1" s="1"/>
  <c r="C15" i="1"/>
  <c r="L15" i="1" s="1"/>
  <c r="C62" i="1" l="1"/>
  <c r="L62" i="1" s="1"/>
  <c r="C93" i="1"/>
  <c r="L93" i="1" s="1"/>
  <c r="C211" i="1"/>
  <c r="L211" i="1" s="1"/>
  <c r="C216" i="1"/>
  <c r="L216" i="1" s="1"/>
  <c r="C159" i="1"/>
  <c r="L159" i="1" s="1"/>
  <c r="C141" i="1" l="1"/>
  <c r="L141" i="1" s="1"/>
  <c r="C111" i="1"/>
  <c r="L111" i="1" s="1"/>
  <c r="C98" i="1"/>
  <c r="L98" i="1" s="1"/>
  <c r="C115" i="1"/>
  <c r="L115" i="1" s="1"/>
  <c r="C117" i="1"/>
  <c r="L117" i="1" s="1"/>
  <c r="C129" i="1"/>
  <c r="L129" i="1" s="1"/>
  <c r="C113" i="1"/>
  <c r="L113" i="1" s="1"/>
  <c r="C100" i="1"/>
  <c r="L100" i="1" s="1"/>
  <c r="C86" i="1"/>
  <c r="L86" i="1" s="1"/>
  <c r="C97" i="1" l="1"/>
  <c r="L97" i="1" s="1"/>
  <c r="C23" i="1"/>
  <c r="L23" i="1" s="1"/>
  <c r="C96" i="1" l="1"/>
  <c r="L96" i="1" s="1"/>
  <c r="C69" i="1"/>
  <c r="L69" i="1" s="1"/>
  <c r="C68" i="1" l="1"/>
  <c r="L68" i="1" s="1"/>
  <c r="C154" i="1"/>
  <c r="L154" i="1" s="1"/>
  <c r="C25" i="1"/>
  <c r="L25" i="1" s="1"/>
  <c r="C27" i="1"/>
  <c r="L27" i="1" s="1"/>
  <c r="C29" i="1"/>
  <c r="L29" i="1" s="1"/>
  <c r="C34" i="1"/>
  <c r="L34" i="1" s="1"/>
  <c r="C39" i="1"/>
  <c r="L39" i="1" s="1"/>
  <c r="C41" i="1"/>
  <c r="L41" i="1" s="1"/>
  <c r="C45" i="1"/>
  <c r="L45" i="1" s="1"/>
  <c r="C47" i="1"/>
  <c r="L47" i="1" s="1"/>
  <c r="C50" i="1"/>
  <c r="L50" i="1" s="1"/>
  <c r="C54" i="1"/>
  <c r="L54" i="1" s="1"/>
  <c r="C56" i="1"/>
  <c r="L56" i="1" s="1"/>
  <c r="C58" i="1"/>
  <c r="L58" i="1" s="1"/>
  <c r="C60" i="1"/>
  <c r="L60" i="1" s="1"/>
  <c r="C66" i="1"/>
  <c r="L66" i="1" s="1"/>
  <c r="C77" i="1"/>
  <c r="L77" i="1" s="1"/>
  <c r="C80" i="1"/>
  <c r="L80" i="1" s="1"/>
  <c r="C85" i="1"/>
  <c r="L85" i="1" s="1"/>
  <c r="C89" i="1"/>
  <c r="L89" i="1" s="1"/>
  <c r="C91" i="1"/>
  <c r="L91" i="1" s="1"/>
  <c r="C139" i="1"/>
  <c r="L139" i="1" s="1"/>
  <c r="C202" i="1"/>
  <c r="L202" i="1" s="1"/>
  <c r="C204" i="1"/>
  <c r="L204" i="1" s="1"/>
  <c r="C206" i="1"/>
  <c r="L206" i="1" s="1"/>
  <c r="C208" i="1"/>
  <c r="L208" i="1" s="1"/>
  <c r="C138" i="1" l="1"/>
  <c r="L138" i="1" s="1"/>
  <c r="C53" i="1"/>
  <c r="L53" i="1" s="1"/>
  <c r="C161" i="1"/>
  <c r="L161" i="1" s="1"/>
  <c r="C14" i="1"/>
  <c r="L14" i="1" s="1"/>
  <c r="C148" i="1"/>
  <c r="L148" i="1" s="1"/>
  <c r="C88" i="1"/>
  <c r="L88" i="1" s="1"/>
  <c r="C210" i="1"/>
  <c r="L210" i="1" s="1"/>
  <c r="C187" i="1"/>
  <c r="L187" i="1" s="1"/>
  <c r="C76" i="1"/>
  <c r="L76" i="1" s="1"/>
  <c r="C44" i="1"/>
  <c r="L44" i="1" s="1"/>
  <c r="C79" i="1"/>
  <c r="L79" i="1" s="1"/>
  <c r="C49" i="1"/>
  <c r="L49" i="1" s="1"/>
  <c r="C158" i="1"/>
  <c r="L158" i="1" s="1"/>
  <c r="C65" i="1"/>
  <c r="L65" i="1" s="1"/>
  <c r="C218" i="1"/>
  <c r="L218" i="1" s="1"/>
  <c r="C31" i="1"/>
  <c r="L31" i="1" s="1"/>
  <c r="C22" i="1"/>
  <c r="L22" i="1" s="1"/>
  <c r="C84" i="1" l="1"/>
  <c r="L84" i="1" s="1"/>
  <c r="C186" i="1"/>
  <c r="L186" i="1" s="1"/>
  <c r="C147" i="1"/>
  <c r="L147" i="1" s="1"/>
  <c r="C52" i="1"/>
  <c r="L52" i="1" s="1"/>
  <c r="C213" i="1"/>
  <c r="L213" i="1" s="1"/>
  <c r="C21" i="1"/>
  <c r="L21" i="1" s="1"/>
  <c r="C71" i="1"/>
  <c r="L71" i="1" s="1"/>
  <c r="C75" i="1"/>
  <c r="L75" i="1" s="1"/>
  <c r="C38" i="1"/>
  <c r="L38" i="1" s="1"/>
  <c r="C13" i="1" l="1"/>
  <c r="L13" i="1" s="1"/>
  <c r="C137" i="1"/>
  <c r="L137" i="1" s="1"/>
  <c r="C136" i="1" l="1"/>
  <c r="L136" i="1" s="1"/>
  <c r="C12" i="1" l="1"/>
  <c r="L12" i="1" s="1"/>
</calcChain>
</file>

<file path=xl/sharedStrings.xml><?xml version="1.0" encoding="utf-8"?>
<sst xmlns="http://schemas.openxmlformats.org/spreadsheetml/2006/main" count="418" uniqueCount="414">
  <si>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</si>
  <si>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</si>
  <si>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</si>
  <si>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</si>
  <si>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</si>
  <si>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</si>
  <si>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</si>
  <si>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</si>
  <si>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</si>
  <si>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</si>
  <si>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</si>
  <si>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</si>
  <si>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</si>
  <si>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</si>
  <si>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</si>
  <si>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</si>
  <si>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</si>
  <si>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</si>
  <si>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</si>
  <si>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</si>
  <si>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</si>
  <si>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</si>
  <si>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</si>
  <si>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</si>
  <si>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</si>
  <si>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</si>
  <si>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</si>
  <si>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</si>
  <si>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</si>
  <si>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</si>
  <si>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</si>
  <si>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</si>
  <si>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</si>
  <si>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</si>
  <si>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</si>
  <si>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</si>
  <si>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</si>
  <si>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</si>
  <si>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</si>
  <si>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</si>
  <si>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</si>
  <si>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</si>
  <si>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</si>
  <si>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</si>
  <si>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</si>
  <si>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</si>
  <si>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</si>
  <si>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</si>
  <si>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</si>
  <si>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</si>
  <si>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</si>
  <si>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</si>
  <si>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</si>
  <si>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</si>
  <si>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000 1 06 06 040 00 0000 110 </t>
  </si>
  <si>
    <t>Земельный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</si>
  <si>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</si>
  <si>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</si>
  <si>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</si>
  <si>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</si>
  <si>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</si>
  <si>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</si>
  <si>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</si>
  <si>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</si>
  <si>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</si>
  <si>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</si>
  <si>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</si>
  <si>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</si>
  <si>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</si>
  <si>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</si>
  <si>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</si>
  <si>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</si>
  <si>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</si>
  <si>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</si>
  <si>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</si>
  <si>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</si>
  <si>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</si>
  <si>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</si>
  <si>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</si>
  <si>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</si>
  <si>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</si>
  <si>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</si>
  <si>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</si>
  <si>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</si>
  <si>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</si>
  <si>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</si>
  <si>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</si>
  <si>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</si>
  <si>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</si>
  <si>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</si>
  <si>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</si>
  <si>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</si>
  <si>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</si>
  <si>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</si>
  <si>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</si>
  <si>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</si>
  <si>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</si>
  <si>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</si>
  <si>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</si>
  <si>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</si>
  <si>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</si>
  <si>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</si>
  <si>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</si>
  <si>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</si>
  <si>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</si>
  <si>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</si>
  <si>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</si>
  <si>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</si>
  <si>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</si>
  <si>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</si>
  <si>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</si>
  <si>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</si>
  <si>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</si>
  <si>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</si>
  <si>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</si>
  <si>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</si>
  <si>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</si>
  <si>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</si>
  <si>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</si>
  <si>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</si>
  <si>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</si>
  <si>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</si>
  <si>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</si>
  <si>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</si>
  <si>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</si>
  <si>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</si>
  <si>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</si>
  <si>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</si>
  <si>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</si>
  <si>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</si>
  <si>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</si>
  <si>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</si>
  <si>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</si>
  <si>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</si>
  <si>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</si>
  <si>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</si>
  <si>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</si>
  <si>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</si>
  <si>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</si>
  <si>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</si>
  <si>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</si>
  <si>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>Код бюджетной классификации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</si>
  <si>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</si>
  <si>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</si>
  <si>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</si>
  <si>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</si>
  <si>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</si>
  <si>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</si>
  <si>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</si>
  <si>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</si>
  <si>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</si>
  <si>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</si>
  <si>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</si>
  <si>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</si>
  <si>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</si>
  <si>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</si>
  <si>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</si>
  <si>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</si>
  <si>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000 2 02 25 576 00 0000 150 </t>
  </si>
  <si>
    <t>Субсидии бюджетам на обеспечение комплексного развития сельских территорий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</si>
  <si>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</si>
  <si>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</si>
  <si>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</si>
  <si>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</si>
  <si>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</si>
  <si>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Субвенции на организацию мероприятий при осуществлении деятельности по обращению с животными без владельцев</t>
  </si>
  <si>
    <t xml:space="preserve">Приложение 1 </t>
  </si>
  <si>
    <t xml:space="preserve">к решению Думы Уинского </t>
  </si>
  <si>
    <t xml:space="preserve">муниципального округа Пермского края </t>
  </si>
  <si>
    <t>Сумма, рублей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</si>
  <si>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</si>
  <si>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</si>
  <si>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</si>
  <si>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</si>
  <si>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</si>
  <si>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</si>
  <si>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</si>
  <si>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</si>
  <si>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</si>
  <si>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</si>
  <si>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000 1 16 01190 01 0000 140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</si>
  <si>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</si>
  <si>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</si>
  <si>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</si>
  <si>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000 1 16 11000 01 0000 140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</si>
  <si>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</si>
  <si>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</si>
  <si>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Платежи, уплачиваемые в целях возмещения вреда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</si>
  <si>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</si>
  <si>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</si>
  <si>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</si>
  <si>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</si>
  <si>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</si>
  <si>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</si>
  <si>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</si>
  <si>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</si>
  <si>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000 1 16 01053 01 0000 140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</si>
  <si>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</si>
  <si>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</si>
  <si>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</si>
  <si>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</si>
  <si>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</si>
  <si>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000 1 16 01170 01 0000 140</t>
  </si>
  <si>
    <t xml:space="preserve"> 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</si>
  <si>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</si>
  <si>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</si>
  <si>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000 2 02 15 002 00 0000 150 </t>
  </si>
  <si>
    <t>Дотации бюджетам на поддержку мер по обеспечению сбалансированности бюджетов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</si>
  <si>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</si>
  <si>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</si>
  <si>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</si>
  <si>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</si>
  <si>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</si>
  <si>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</si>
  <si>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</si>
  <si>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</si>
  <si>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</si>
  <si>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</si>
  <si>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000 1 11 05 012 14 0000 120 </t>
  </si>
  <si>
    <t xml:space="preserve">000 1 11 05 024 14 0000 120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</si>
  <si>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</si>
  <si>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000 1 11 05 034 14 0000 120 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</si>
  <si>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</si>
  <si>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 xml:space="preserve">000 1 11 05 074 14 0000 120 </t>
  </si>
  <si>
    <t>Доходы от сдачи в аренду имущества, составляющего казну муниципальных округов (за исключением земельных участков)</t>
  </si>
  <si>
    <t xml:space="preserve">000 1 11 07 014 14 0000 120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</si>
  <si>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</si>
  <si>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 xml:space="preserve">000 1 11 09 044 14 0000 120 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</si>
  <si>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</si>
  <si>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000 1 13 01 994 14 0000 130 </t>
  </si>
  <si>
    <t>Прочие доходы от оказания платных услуг (работ) получателями средств бюджетов муниципальных округов</t>
  </si>
  <si>
    <t xml:space="preserve">000 1 13 02 064 14 0000 130 </t>
  </si>
  <si>
    <t>Доходы, поступающие в порядке возмещения расходов, понесенных в связи с эксплуатацией имущества муниципальных округов</t>
  </si>
  <si>
    <t xml:space="preserve">000 1 14 02 043 14 0000 410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</si>
  <si>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</si>
  <si>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000 1 14 06 012 14 0000 430 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</si>
  <si>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</si>
  <si>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000 1 14 06 024 14 0000 430 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</si>
  <si>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</si>
  <si>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000 2 02 15 001 14 0000 150 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</si>
  <si>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</si>
  <si>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000 2 02 15 002 14 0000 150 </t>
  </si>
  <si>
    <t>Дотации бюджетам муниципальных округов на поддержку мер по обеспечению сбалансированности бюджетов</t>
  </si>
  <si>
    <t xml:space="preserve">000 2 02 20 077 14 0000 150 </t>
  </si>
  <si>
    <t>Субсидии бюджетам муниципальных округов на софинансирование капитальных вложений в объекты муниципальной собственности</t>
  </si>
  <si>
    <t xml:space="preserve">000 2 02 25 555 14 0000 150 </t>
  </si>
  <si>
    <t>Субсидии бюджетам муниципальных округов на реализацию программ формирования современной городской среды</t>
  </si>
  <si>
    <t xml:space="preserve">000 2 02 25 576 14 0000 150 </t>
  </si>
  <si>
    <t>Субсидии бюджетам муниципальных округов на обеспечение комплексного развития сельских территорий</t>
  </si>
  <si>
    <t xml:space="preserve">000 2 02 29 999 14 0000 150 </t>
  </si>
  <si>
    <t>Прочие субсидии бюджетам муниципальных округов</t>
  </si>
  <si>
    <t xml:space="preserve">000 2 02 30 024 14 0000 150 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</si>
  <si>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</si>
  <si>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000 2 02 35 082 14 0000 150 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</si>
  <si>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</si>
  <si>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000 2 02 35 118 14 0000 150 </t>
  </si>
  <si>
    <t xml:space="preserve">000 2 02 35 120 14 0000 150 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</si>
  <si>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</si>
  <si>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000 2 02 35 930 14 0000 150 </t>
  </si>
  <si>
    <t>Субвенции бюджетам муниципальных округов на государственную регистрацию актов гражданского состояния</t>
  </si>
  <si>
    <t xml:space="preserve">000 2 02 39 999 14 0000 150 </t>
  </si>
  <si>
    <t>Прочие субвенции бюджетам муниципальных округов</t>
  </si>
  <si>
    <t xml:space="preserve">000 2 02 45 303 14 0000 150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</si>
  <si>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</si>
  <si>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000 2 02 49 999 14 0000 150 </t>
  </si>
  <si>
    <t>Прочие межбюджетные трансферты, передаваемые бюджетам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</si>
  <si>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</si>
  <si>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000 1 06 01 020 14 0000 110 </t>
  </si>
  <si>
    <t xml:space="preserve">000 1 06 06 032 14 0000 110 </t>
  </si>
  <si>
    <t xml:space="preserve">000 1 06 06 042 14 0000 110 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</si>
  <si>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</si>
  <si>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</si>
  <si>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</si>
  <si>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000 1 05 04 060 02 0000 110 </t>
  </si>
  <si>
    <t>Налог, взимаемый в связи с применением патентной системы налогообложения, зачисляемый в бюджеты муниципальных округов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</si>
  <si>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</si>
  <si>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</si>
  <si>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</si>
  <si>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</si>
  <si>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000 1 11 05 300 00 0000 120 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</si>
  <si>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</si>
  <si>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</si>
  <si>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</si>
  <si>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</si>
  <si>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</si>
  <si>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000 1 14 06 312 14 0000 430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</si>
  <si>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</si>
  <si>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</si>
  <si>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</si>
  <si>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</si>
  <si>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</si>
  <si>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000 2 02 19 999 00 0000 150 </t>
  </si>
  <si>
    <t xml:space="preserve">000 2 02 19 999 14 0000 150 </t>
  </si>
  <si>
    <t>Прочие дотации</t>
  </si>
  <si>
    <t>Прочие дотации бюджетам муниципальных округов</t>
  </si>
  <si>
    <t>Субсидии на реализацию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</si>
  <si>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</si>
  <si>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 xml:space="preserve">000 1 11 05 324 14 0000 120 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</si>
  <si>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</si>
  <si>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 xml:space="preserve">000 1 11 05 320 00 0000 120 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</si>
  <si>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</si>
  <si>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</si>
  <si>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 муниципальных и городских округов</t>
  </si>
  <si>
    <t xml:space="preserve"> 000 1 16 01150 01 0000 140</t>
  </si>
  <si>
    <t xml:space="preserve"> 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</si>
  <si>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</si>
  <si>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</si>
  <si>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</si>
  <si>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</si>
  <si>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</si>
  <si>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</si>
  <si>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000 1 17 15 020 14 0000 150 </t>
  </si>
  <si>
    <t>Инициативные платежи, зачисляемые в бюджеты муниципальных округов</t>
  </si>
  <si>
    <t>Первоначальный бюджет</t>
  </si>
  <si>
    <t>Изменения 27.01.2022</t>
  </si>
  <si>
    <t>Изменения по отдельным строкам доходов бюджета Уинского муниципального округа на 2022 год</t>
  </si>
  <si>
    <t>Субсидии на софинансирование проектов инициативного бюджетирования</t>
  </si>
  <si>
    <t>Субсидии на снос расселенных жилых домов и нежилых зданий (сооружений), расположенных на территории муниципальных образований Пермского края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</si>
  <si>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</si>
  <si>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Иные межбюджетные трансферты на организацию занятий физической культурой в образовательных организациях</t>
  </si>
  <si>
    <t>5</t>
  </si>
  <si>
    <t>Субсидии на ремонт здания МБОУ "Аспинская СОШ"</t>
  </si>
  <si>
    <t>Субсидии на ремонт здания МБОУ "Судинская СОШ"</t>
  </si>
  <si>
    <t>Субсидии на ремонт здания МБОУ "Уинская СОШ"</t>
  </si>
  <si>
    <t>Субсидии на ремонт здания МКОУ "Чайкинская ООШ"</t>
  </si>
  <si>
    <t>Субсидии на приобретение пожарно-технического вооружения, боевой одежды</t>
  </si>
  <si>
    <t>из них:</t>
  </si>
  <si>
    <t>субсидии на ремонт водопроводных сетей и водонапорной башни в д.Красногорка</t>
  </si>
  <si>
    <t>субсидии на ремонт водопроводных сетей в с.Верхний Сып (2 этап)</t>
  </si>
  <si>
    <t>субсидии на ремонт водопроводных сетей в с.Суда</t>
  </si>
  <si>
    <t>субсидии на ремонт скважины в с.Барсаи</t>
  </si>
  <si>
    <t>субсидии на приобретение бортового автомобиля с крановой манипуляторной установкой</t>
  </si>
  <si>
    <t>Изменения 24.02.2022</t>
  </si>
  <si>
    <t>Иные межбюджетные трансферты на обеспечение жильем молодых семей</t>
  </si>
  <si>
    <t xml:space="preserve">000 2 02 25 497 00 0000 150 </t>
  </si>
  <si>
    <t xml:space="preserve">000 2 02 25 497 14 0000 150 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</si>
  <si>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</si>
  <si>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</si>
  <si>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Иные межбюджетные трансферты за счет безвозмездных поступлений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</si>
  <si>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</si>
  <si>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Изменения 24.03.2022</t>
  </si>
  <si>
    <t>6</t>
  </si>
  <si>
    <t>Изменения 26.05.2022</t>
  </si>
  <si>
    <t>7</t>
  </si>
  <si>
    <t>Субсидии на 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</si>
  <si>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Изменения 28.07.2022</t>
  </si>
  <si>
    <t>8</t>
  </si>
  <si>
    <t>Субсидии на реализацию мероприятий в сфере молодежной политики</t>
  </si>
  <si>
    <t>Иные межбюджетные трансферты на конкурс глав</t>
  </si>
  <si>
    <t>Иные межбюджетные трансферты на краевой конкурс "Лучший староста сельского населенного пункта в Пермском крае"</t>
  </si>
  <si>
    <t>Изменения 27.10.2022</t>
  </si>
  <si>
    <t>9</t>
  </si>
  <si>
    <t>000 1 17 05 040 14 0000 180</t>
  </si>
  <si>
    <t>Прочие неналоговые доходы бюджетов муниципальных округов</t>
  </si>
  <si>
    <t>000 1 17 05 000 00 0000 180</t>
  </si>
  <si>
    <t>Прочие неналоговые доходы</t>
  </si>
  <si>
    <t>Иные межбюджетные трансферты на ввод в эксплуатацию модульных зданий</t>
  </si>
  <si>
    <t>Субсидии на улучшение качества систем теплоснабжения на территориях муниципальных образований Пермского края</t>
  </si>
  <si>
    <t>Субсидия на оборудование передвижных спасательных постов</t>
  </si>
  <si>
    <t xml:space="preserve">000 2 07 00 000 00 0000 000 </t>
  </si>
  <si>
    <t>ПРОЧИЕ БЕЗВОЗМЕЗДНЫЕ ПОСТУПЛЕНИЯ</t>
  </si>
  <si>
    <t xml:space="preserve">000 2 07 04 000 14 0000 150 </t>
  </si>
  <si>
    <t>Прочие безвозмездные поступления в бюджеты муниципальных округов</t>
  </si>
  <si>
    <t xml:space="preserve">000 2 07 04 050 14 0000 150 </t>
  </si>
  <si>
    <t>Изменения 24.11.2022</t>
  </si>
  <si>
    <t>10</t>
  </si>
  <si>
    <t>Субвенции на планирование использования земель сельскохозяйственного назначения</t>
  </si>
  <si>
    <t xml:space="preserve">000 2 02 16 549 14 0000 150 </t>
  </si>
  <si>
    <t xml:space="preserve">000 2 02 16 549 00 0000 150 </t>
  </si>
  <si>
    <t>Дотации (гранты) бюджетам муниципальных округов за достижение показателей деятельности органов местного самоуправления</t>
  </si>
  <si>
    <t>Дотации (гранты) бюджетам за достижение показателей деятельности органов местного самоуправления</t>
  </si>
  <si>
    <t>Изменения 22.12.2022</t>
  </si>
  <si>
    <t>11</t>
  </si>
  <si>
    <t xml:space="preserve">000 1 01 02 080 01 0000 110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</si>
  <si>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</si>
  <si>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</si>
  <si>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</si>
  <si>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000 1 05 02 000 02 0000 110 </t>
  </si>
  <si>
    <t>Прочие доходы от компенсации затрат бюджетов муниципальных округов</t>
  </si>
  <si>
    <t xml:space="preserve">000 1 13 02 994 14 0000 130 </t>
  </si>
  <si>
    <t>Прочие доходы от компенсации затрат государства</t>
  </si>
  <si>
    <t xml:space="preserve">000 1 13 02 990 00 0000 130 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</si>
  <si>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</si>
  <si>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</si>
  <si>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</si>
  <si>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</si>
  <si>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</si>
  <si>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</si>
  <si>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000 1 16 02000 02 0000 140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</si>
  <si>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</si>
  <si>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</si>
  <si>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</si>
  <si>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000 1 16 07000 00 0000 140</t>
  </si>
  <si>
    <t>000 1 16 07010 00 0000 140</t>
  </si>
  <si>
    <t>000 1 16 07010 14 0000 140</t>
  </si>
  <si>
    <t>000 1 16 07090 00 0000 140</t>
  </si>
  <si>
    <t>000 1 16 07090 14 0000 140</t>
  </si>
  <si>
    <t>000 1 16 10000 00 0000 140</t>
  </si>
  <si>
    <t>000 1 16 10120 00 0000 140</t>
  </si>
  <si>
    <t>000 1 16 10123 01 0000 140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</si>
  <si>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</si>
  <si>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</si>
  <si>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</si>
  <si>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</si>
  <si>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</si>
  <si>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</si>
  <si>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</si>
  <si>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</si>
  <si>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Иные межбюджетные трансферты на премию "Гордость Пермского края"</t>
  </si>
  <si>
    <t xml:space="preserve">000 2 02 45 179 00 0000 150 </t>
  </si>
  <si>
    <t xml:space="preserve">000 2 02 45 179 14 0000 150 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</si>
  <si>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</si>
  <si>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</si>
  <si>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 xml:space="preserve">от 22 декабря 2022 г. №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</si>
</sst>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/>
    <xf numFmtId="0" fontId="9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/>
    <xf numFmtId="4" fontId="5" fillId="0" borderId="2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left" vertical="center" wrapText="1"/>
    </xf>
    <xf numFmtId="164" fontId="8" fillId="0" borderId="2" xfId="0" applyNumberFormat="1" applyFont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wrapText="1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" fontId="5" fillId="0" borderId="2" xfId="0" applyNumberFormat="1" applyFont="1" applyBorder="1"/>
    <xf numFmtId="4" fontId="5" fillId="0" borderId="2" xfId="0" applyNumberFormat="1" applyFont="1" applyBorder="1" applyAlignment="1">
      <alignment horizontal="right" vertical="center"/>
    </xf>
    <xf numFmtId="0" fontId="6" fillId="0" borderId="2" xfId="0" applyFont="1" applyBorder="1"/>
    <xf numFmtId="0" fontId="10" fillId="0" borderId="2" xfId="0" applyFont="1" applyBorder="1"/>
    <xf numFmtId="0" fontId="10" fillId="0" borderId="2" xfId="0" applyFont="1" applyBorder="1" applyAlignment="1">
      <alignment wrapText="1"/>
    </xf>
    <xf numFmtId="0" fontId="3" fillId="0" borderId="2" xfId="0" applyFont="1" applyBorder="1"/>
    <xf numFmtId="4" fontId="10" fillId="0" borderId="2" xfId="0" applyNumberFormat="1" applyFont="1" applyBorder="1"/>
    <xf numFmtId="2" fontId="8" fillId="0" borderId="2" xfId="0" applyNumberFormat="1" applyFont="1" applyFill="1" applyBorder="1" applyAlignment="1" applyProtection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2"/>
  <sheetViews>
    <sheetView tabSelected="1" workbookViewId="0">
      <selection activeCell="P16" sqref="P16"/>
    </sheetView>
  </sheetViews>
  <sheetFormatPr defaultColWidth="9.109375" defaultRowHeight="18" customHeight="1" x14ac:dyDescent="0.35"/>
  <cols>
    <col min="1" max="1" width="36.44140625" style="4" bestFit="1" customWidth="1"/>
    <col min="2" max="2" width="106.88671875" style="4" bestFit="1" customWidth="1"/>
    <col min="3" max="3" width="19.6640625" style="4" hidden="1" customWidth="1"/>
    <col min="4" max="4" width="18" style="4" hidden="1" customWidth="1"/>
    <col min="5" max="7" width="16.44140625" style="4" hidden="1" customWidth="1"/>
    <col min="8" max="9" width="18" style="4" hidden="1" customWidth="1"/>
    <col min="10" max="10" width="15.109375" style="4" hidden="1" customWidth="1"/>
    <col min="11" max="11" width="19.6640625" style="4" hidden="1" customWidth="1"/>
    <col min="12" max="12" width="41.33203125" style="4" bestFit="1" customWidth="1"/>
    <col min="13" max="13" width="9.88671875" style="4" customWidth="1"/>
    <col min="14" max="16384" width="9.109375" style="4"/>
  </cols>
  <sheetData>
    <row r="1" spans="1:13" ht="18" customHeight="1" x14ac:dyDescent="0.35">
      <c r="C1" s="10"/>
      <c r="D1" s="10"/>
      <c r="E1" s="10"/>
      <c r="F1" s="10"/>
      <c r="G1" s="10"/>
      <c r="H1" s="10"/>
      <c r="I1" s="10"/>
      <c r="J1" s="10"/>
      <c r="K1" s="10"/>
      <c r="L1" s="10" t="s">
        <v>166</v>
      </c>
      <c r="M1" s="10"/>
    </row>
    <row r="2" spans="1:13" ht="18" customHeight="1" x14ac:dyDescent="0.35">
      <c r="C2" s="10"/>
      <c r="D2" s="10"/>
      <c r="E2" s="10"/>
      <c r="F2" s="10"/>
      <c r="G2" s="10"/>
      <c r="H2" s="10"/>
      <c r="I2" s="10"/>
      <c r="J2" s="10"/>
      <c r="K2" s="10"/>
      <c r="L2" s="10" t="s">
        <v>167</v>
      </c>
      <c r="M2" s="10"/>
    </row>
    <row r="3" spans="1:13" ht="18" customHeight="1" x14ac:dyDescent="0.35">
      <c r="C3" s="10"/>
      <c r="D3" s="10"/>
      <c r="E3" s="10"/>
      <c r="F3" s="10"/>
      <c r="G3" s="10"/>
      <c r="H3" s="10"/>
      <c r="I3" s="10"/>
      <c r="J3" s="10"/>
      <c r="K3" s="10"/>
      <c r="L3" s="10" t="s">
        <v>168</v>
      </c>
      <c r="M3" s="10"/>
    </row>
    <row r="4" spans="1:13" ht="18" customHeight="1" x14ac:dyDescent="0.35">
      <c r="C4" s="10"/>
      <c r="D4" s="10"/>
      <c r="E4" s="10"/>
      <c r="F4" s="10"/>
      <c r="G4" s="10"/>
      <c r="H4" s="10"/>
      <c r="I4" s="10"/>
      <c r="J4" s="10"/>
      <c r="K4" s="10"/>
      <c r="L4" s="10" t="s">
        <v>413</v>
      </c>
      <c r="M4" s="10"/>
    </row>
    <row r="5" spans="1:13" x14ac:dyDescent="0.35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51.75" customHeight="1" x14ac:dyDescent="0.35">
      <c r="A6" s="48" t="s">
        <v>315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8" spans="1:13" ht="15" customHeight="1" x14ac:dyDescent="0.35">
      <c r="A8" s="49" t="s">
        <v>141</v>
      </c>
      <c r="B8" s="49" t="s">
        <v>272</v>
      </c>
      <c r="C8" s="45" t="s">
        <v>313</v>
      </c>
      <c r="D8" s="45" t="s">
        <v>314</v>
      </c>
      <c r="E8" s="45" t="s">
        <v>332</v>
      </c>
      <c r="F8" s="45" t="s">
        <v>340</v>
      </c>
      <c r="G8" s="45" t="s">
        <v>342</v>
      </c>
      <c r="H8" s="45" t="s">
        <v>345</v>
      </c>
      <c r="I8" s="45" t="s">
        <v>350</v>
      </c>
      <c r="J8" s="45" t="s">
        <v>364</v>
      </c>
      <c r="K8" s="45" t="s">
        <v>371</v>
      </c>
      <c r="L8" s="45" t="s">
        <v>169</v>
      </c>
      <c r="M8" s="27"/>
    </row>
    <row r="9" spans="1:13" ht="15" customHeight="1" x14ac:dyDescent="0.35">
      <c r="A9" s="49"/>
      <c r="B9" s="49"/>
      <c r="C9" s="46"/>
      <c r="D9" s="46"/>
      <c r="E9" s="46"/>
      <c r="F9" s="46"/>
      <c r="G9" s="46"/>
      <c r="H9" s="46"/>
      <c r="I9" s="46"/>
      <c r="J9" s="46"/>
      <c r="K9" s="46"/>
      <c r="L9" s="46"/>
      <c r="M9" s="27"/>
    </row>
    <row r="10" spans="1:13" ht="24.75" customHeight="1" x14ac:dyDescent="0.35">
      <c r="A10" s="49"/>
      <c r="B10" s="49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27"/>
    </row>
    <row r="11" spans="1:13" ht="18.45" customHeight="1" x14ac:dyDescent="0.35">
      <c r="A11" s="1" t="s">
        <v>0</v>
      </c>
      <c r="B11" s="1" t="s">
        <v>1</v>
      </c>
      <c r="C11" s="1" t="s">
        <v>2</v>
      </c>
      <c r="D11" s="1" t="s">
        <v>216</v>
      </c>
      <c r="E11" s="1" t="s">
        <v>320</v>
      </c>
      <c r="F11" s="1" t="s">
        <v>341</v>
      </c>
      <c r="G11" s="1" t="s">
        <v>343</v>
      </c>
      <c r="H11" s="1" t="s">
        <v>346</v>
      </c>
      <c r="I11" s="1" t="s">
        <v>351</v>
      </c>
      <c r="J11" s="1" t="s">
        <v>365</v>
      </c>
      <c r="K11" s="1" t="s">
        <v>372</v>
      </c>
      <c r="L11" s="1" t="s">
        <v>2</v>
      </c>
      <c r="M11" s="28"/>
    </row>
    <row r="12" spans="1:13" s="2" customFormat="1" ht="31.5" customHeight="1" x14ac:dyDescent="0.35">
      <c r="A12" s="5"/>
      <c r="B12" s="6" t="s">
        <v>3</v>
      </c>
      <c r="C12" s="11">
        <f t="shared" ref="C12:K12" si="0">C13+C136</f>
        <v>561321663.79999995</v>
      </c>
      <c r="D12" s="11">
        <f t="shared" si="0"/>
        <v>10157129.529999997</v>
      </c>
      <c r="E12" s="11">
        <f t="shared" si="0"/>
        <v>9310995.3000000007</v>
      </c>
      <c r="F12" s="11">
        <f t="shared" si="0"/>
        <v>2509352.52</v>
      </c>
      <c r="G12" s="11">
        <f t="shared" si="0"/>
        <v>6400308.0699999994</v>
      </c>
      <c r="H12" s="11">
        <f t="shared" si="0"/>
        <v>17095804.91</v>
      </c>
      <c r="I12" s="11">
        <f t="shared" si="0"/>
        <v>10546715.91</v>
      </c>
      <c r="J12" s="11">
        <f t="shared" si="0"/>
        <v>315093.37</v>
      </c>
      <c r="K12" s="11">
        <f t="shared" si="0"/>
        <v>10175984.870000001</v>
      </c>
      <c r="L12" s="11">
        <f>C12+D12+E12+F12+G12+H12+I12+J12+K12</f>
        <v>627833048.27999985</v>
      </c>
      <c r="M12" s="29"/>
    </row>
    <row r="13" spans="1:13" ht="31.5" customHeight="1" x14ac:dyDescent="0.35">
      <c r="A13" s="5" t="s">
        <v>4</v>
      </c>
      <c r="B13" s="6" t="s">
        <v>5</v>
      </c>
      <c r="C13" s="11">
        <f t="shared" ref="C13:K13" si="1">C14+C21+C31+C38+C49+C52+C71+C75+C84+C96+C131</f>
        <v>80689619.420000002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16565850</v>
      </c>
      <c r="I13" s="11">
        <f t="shared" si="1"/>
        <v>2975390</v>
      </c>
      <c r="J13" s="11">
        <f t="shared" si="1"/>
        <v>55551.37</v>
      </c>
      <c r="K13" s="11">
        <f t="shared" si="1"/>
        <v>7500000</v>
      </c>
      <c r="L13" s="11">
        <f t="shared" ref="L13:L79" si="2">C13+D13+E13+F13+G13+H13+I13+J13+K13</f>
        <v>107786410.79000001</v>
      </c>
      <c r="M13" s="29"/>
    </row>
    <row r="14" spans="1:13" ht="30.75" customHeight="1" x14ac:dyDescent="0.35">
      <c r="A14" s="5" t="s">
        <v>6</v>
      </c>
      <c r="B14" s="6" t="s">
        <v>7</v>
      </c>
      <c r="C14" s="11">
        <f t="shared" ref="C14:K14" si="3">C15</f>
        <v>20779100</v>
      </c>
      <c r="D14" s="11">
        <f t="shared" si="3"/>
        <v>0</v>
      </c>
      <c r="E14" s="11">
        <f t="shared" si="3"/>
        <v>0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11">
        <f t="shared" si="3"/>
        <v>0</v>
      </c>
      <c r="J14" s="11">
        <f t="shared" si="3"/>
        <v>0</v>
      </c>
      <c r="K14" s="11">
        <f t="shared" si="3"/>
        <v>2822700</v>
      </c>
      <c r="L14" s="11">
        <f t="shared" si="2"/>
        <v>23601800</v>
      </c>
      <c r="M14" s="29"/>
    </row>
    <row r="15" spans="1:13" ht="27.75" customHeight="1" x14ac:dyDescent="0.35">
      <c r="A15" s="7" t="s">
        <v>8</v>
      </c>
      <c r="B15" s="8" t="s">
        <v>9</v>
      </c>
      <c r="C15" s="12">
        <f t="shared" ref="C15:H15" si="4">C16+C18+C17+C19</f>
        <v>20779100</v>
      </c>
      <c r="D15" s="12">
        <f t="shared" si="4"/>
        <v>0</v>
      </c>
      <c r="E15" s="12">
        <f t="shared" si="4"/>
        <v>0</v>
      </c>
      <c r="F15" s="12">
        <f t="shared" si="4"/>
        <v>0</v>
      </c>
      <c r="G15" s="12">
        <f t="shared" si="4"/>
        <v>0</v>
      </c>
      <c r="H15" s="12">
        <f t="shared" si="4"/>
        <v>0</v>
      </c>
      <c r="I15" s="12">
        <f t="shared" ref="I15:J15" si="5">I16+I18+I17+I19</f>
        <v>0</v>
      </c>
      <c r="J15" s="12">
        <f t="shared" si="5"/>
        <v>0</v>
      </c>
      <c r="K15" s="12">
        <f>K16+K18+K17+K19+K20</f>
        <v>2822700</v>
      </c>
      <c r="L15" s="12">
        <f t="shared" si="2"/>
        <v>23601800</v>
      </c>
      <c r="M15" s="30"/>
    </row>
    <row r="16" spans="1:13" ht="54" x14ac:dyDescent="0.35">
      <c r="A16" s="7" t="s">
        <v>10</v>
      </c>
      <c r="B16" s="8" t="s">
        <v>278</v>
      </c>
      <c r="C16" s="12">
        <v>20527800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2275224</v>
      </c>
      <c r="L16" s="12">
        <f t="shared" si="2"/>
        <v>22803024</v>
      </c>
      <c r="M16" s="30"/>
    </row>
    <row r="17" spans="1:13" ht="90" x14ac:dyDescent="0.35">
      <c r="A17" s="7" t="s">
        <v>170</v>
      </c>
      <c r="B17" s="8" t="s">
        <v>171</v>
      </c>
      <c r="C17" s="12">
        <v>19200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32644</v>
      </c>
      <c r="L17" s="12">
        <f t="shared" si="2"/>
        <v>51844</v>
      </c>
      <c r="M17" s="30"/>
    </row>
    <row r="18" spans="1:13" ht="48" customHeight="1" x14ac:dyDescent="0.35">
      <c r="A18" s="7" t="s">
        <v>11</v>
      </c>
      <c r="B18" s="8" t="s">
        <v>12</v>
      </c>
      <c r="C18" s="12">
        <v>200700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374108</v>
      </c>
      <c r="L18" s="12">
        <f t="shared" si="2"/>
        <v>574808</v>
      </c>
      <c r="M18" s="30"/>
    </row>
    <row r="19" spans="1:13" ht="72" x14ac:dyDescent="0.35">
      <c r="A19" s="7" t="s">
        <v>276</v>
      </c>
      <c r="B19" s="8" t="s">
        <v>277</v>
      </c>
      <c r="C19" s="12">
        <v>31400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60644</v>
      </c>
      <c r="L19" s="12">
        <f t="shared" si="2"/>
        <v>92044</v>
      </c>
      <c r="M19" s="30"/>
    </row>
    <row r="20" spans="1:13" ht="81" customHeight="1" x14ac:dyDescent="0.35">
      <c r="A20" s="7" t="s">
        <v>373</v>
      </c>
      <c r="B20" s="8" t="s">
        <v>374</v>
      </c>
      <c r="C20" s="12"/>
      <c r="D20" s="12"/>
      <c r="E20" s="12"/>
      <c r="F20" s="12"/>
      <c r="G20" s="12"/>
      <c r="H20" s="12"/>
      <c r="I20" s="12"/>
      <c r="J20" s="12"/>
      <c r="K20" s="12">
        <v>80080</v>
      </c>
      <c r="L20" s="12">
        <f t="shared" si="2"/>
        <v>80080</v>
      </c>
      <c r="M20" s="30"/>
    </row>
    <row r="21" spans="1:13" ht="34.799999999999997" x14ac:dyDescent="0.35">
      <c r="A21" s="5" t="s">
        <v>13</v>
      </c>
      <c r="B21" s="6" t="s">
        <v>14</v>
      </c>
      <c r="C21" s="11">
        <f t="shared" ref="C21:K21" si="6">C22</f>
        <v>9227400</v>
      </c>
      <c r="D21" s="11">
        <f t="shared" si="6"/>
        <v>0</v>
      </c>
      <c r="E21" s="11">
        <f t="shared" si="6"/>
        <v>0</v>
      </c>
      <c r="F21" s="11">
        <f t="shared" si="6"/>
        <v>0</v>
      </c>
      <c r="G21" s="11">
        <f t="shared" si="6"/>
        <v>0</v>
      </c>
      <c r="H21" s="11">
        <f t="shared" si="6"/>
        <v>0</v>
      </c>
      <c r="I21" s="11">
        <f t="shared" si="6"/>
        <v>0</v>
      </c>
      <c r="J21" s="11">
        <f t="shared" si="6"/>
        <v>0</v>
      </c>
      <c r="K21" s="11">
        <f t="shared" si="6"/>
        <v>1972600</v>
      </c>
      <c r="L21" s="11">
        <f t="shared" si="2"/>
        <v>11200000</v>
      </c>
      <c r="M21" s="29"/>
    </row>
    <row r="22" spans="1:13" ht="36" x14ac:dyDescent="0.35">
      <c r="A22" s="7" t="s">
        <v>15</v>
      </c>
      <c r="B22" s="8" t="s">
        <v>16</v>
      </c>
      <c r="C22" s="12">
        <f t="shared" ref="C22:D22" si="7">C23+C25+C27+C29</f>
        <v>9227400</v>
      </c>
      <c r="D22" s="12">
        <f t="shared" si="7"/>
        <v>0</v>
      </c>
      <c r="E22" s="12">
        <f t="shared" ref="E22:F22" si="8">E23+E25+E27+E29</f>
        <v>0</v>
      </c>
      <c r="F22" s="12">
        <f t="shared" si="8"/>
        <v>0</v>
      </c>
      <c r="G22" s="12">
        <f t="shared" ref="G22:H22" si="9">G23+G25+G27+G29</f>
        <v>0</v>
      </c>
      <c r="H22" s="12">
        <f t="shared" si="9"/>
        <v>0</v>
      </c>
      <c r="I22" s="12">
        <f t="shared" ref="I22:J22" si="10">I23+I25+I27+I29</f>
        <v>0</v>
      </c>
      <c r="J22" s="12">
        <f t="shared" si="10"/>
        <v>0</v>
      </c>
      <c r="K22" s="12">
        <f t="shared" ref="K22" si="11">K23+K25+K27+K29</f>
        <v>1972600</v>
      </c>
      <c r="L22" s="12">
        <f t="shared" si="2"/>
        <v>11200000</v>
      </c>
      <c r="M22" s="30"/>
    </row>
    <row r="23" spans="1:13" ht="54" x14ac:dyDescent="0.35">
      <c r="A23" s="7" t="s">
        <v>17</v>
      </c>
      <c r="B23" s="8" t="s">
        <v>18</v>
      </c>
      <c r="C23" s="12">
        <f t="shared" ref="C23:K23" si="12">C24</f>
        <v>4174400</v>
      </c>
      <c r="D23" s="12">
        <f t="shared" si="12"/>
        <v>0</v>
      </c>
      <c r="E23" s="12">
        <f t="shared" si="12"/>
        <v>0</v>
      </c>
      <c r="F23" s="12">
        <f t="shared" si="12"/>
        <v>0</v>
      </c>
      <c r="G23" s="12">
        <f t="shared" si="12"/>
        <v>0</v>
      </c>
      <c r="H23" s="12">
        <f t="shared" si="12"/>
        <v>0</v>
      </c>
      <c r="I23" s="12">
        <f t="shared" si="12"/>
        <v>0</v>
      </c>
      <c r="J23" s="12">
        <f t="shared" si="12"/>
        <v>0</v>
      </c>
      <c r="K23" s="12">
        <f t="shared" si="12"/>
        <v>1463400</v>
      </c>
      <c r="L23" s="12">
        <f t="shared" si="2"/>
        <v>5637800</v>
      </c>
      <c r="M23" s="30"/>
    </row>
    <row r="24" spans="1:13" ht="90" x14ac:dyDescent="0.35">
      <c r="A24" s="7" t="s">
        <v>19</v>
      </c>
      <c r="B24" s="8" t="s">
        <v>20</v>
      </c>
      <c r="C24" s="12">
        <v>4174400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1463400</v>
      </c>
      <c r="L24" s="12">
        <f t="shared" si="2"/>
        <v>5637800</v>
      </c>
      <c r="M24" s="30"/>
    </row>
    <row r="25" spans="1:13" ht="72" x14ac:dyDescent="0.35">
      <c r="A25" s="7" t="s">
        <v>21</v>
      </c>
      <c r="B25" s="8" t="s">
        <v>22</v>
      </c>
      <c r="C25" s="12">
        <f t="shared" ref="C25:K25" si="13">C26</f>
        <v>31100</v>
      </c>
      <c r="D25" s="12">
        <f t="shared" si="13"/>
        <v>0</v>
      </c>
      <c r="E25" s="12">
        <f t="shared" si="13"/>
        <v>0</v>
      </c>
      <c r="F25" s="12">
        <f t="shared" si="13"/>
        <v>0</v>
      </c>
      <c r="G25" s="12">
        <f t="shared" si="13"/>
        <v>0</v>
      </c>
      <c r="H25" s="12">
        <f t="shared" si="13"/>
        <v>0</v>
      </c>
      <c r="I25" s="12">
        <f t="shared" si="13"/>
        <v>0</v>
      </c>
      <c r="J25" s="12">
        <f t="shared" si="13"/>
        <v>0</v>
      </c>
      <c r="K25" s="12">
        <f t="shared" si="13"/>
        <v>2500</v>
      </c>
      <c r="L25" s="12">
        <f t="shared" si="2"/>
        <v>33600</v>
      </c>
      <c r="M25" s="30"/>
    </row>
    <row r="26" spans="1:13" ht="108" x14ac:dyDescent="0.35">
      <c r="A26" s="7" t="s">
        <v>23</v>
      </c>
      <c r="B26" s="8" t="s">
        <v>24</v>
      </c>
      <c r="C26" s="12">
        <v>31100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2500</v>
      </c>
      <c r="L26" s="12">
        <f t="shared" si="2"/>
        <v>33600</v>
      </c>
      <c r="M26" s="30"/>
    </row>
    <row r="27" spans="1:13" ht="54" x14ac:dyDescent="0.35">
      <c r="A27" s="7" t="s">
        <v>25</v>
      </c>
      <c r="B27" s="8" t="s">
        <v>26</v>
      </c>
      <c r="C27" s="12">
        <f t="shared" ref="C27:K27" si="14">C28</f>
        <v>5793500</v>
      </c>
      <c r="D27" s="12">
        <f t="shared" si="14"/>
        <v>0</v>
      </c>
      <c r="E27" s="12">
        <f t="shared" si="14"/>
        <v>0</v>
      </c>
      <c r="F27" s="12">
        <f t="shared" si="14"/>
        <v>0</v>
      </c>
      <c r="G27" s="12">
        <f t="shared" si="14"/>
        <v>0</v>
      </c>
      <c r="H27" s="12">
        <f t="shared" si="14"/>
        <v>0</v>
      </c>
      <c r="I27" s="12">
        <f t="shared" si="14"/>
        <v>0</v>
      </c>
      <c r="J27" s="12">
        <f t="shared" si="14"/>
        <v>0</v>
      </c>
      <c r="K27" s="12">
        <f t="shared" si="14"/>
        <v>407300</v>
      </c>
      <c r="L27" s="12">
        <f t="shared" si="2"/>
        <v>6200800</v>
      </c>
      <c r="M27" s="30"/>
    </row>
    <row r="28" spans="1:13" ht="90" x14ac:dyDescent="0.35">
      <c r="A28" s="7" t="s">
        <v>27</v>
      </c>
      <c r="B28" s="8" t="s">
        <v>28</v>
      </c>
      <c r="C28" s="12">
        <v>5793500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407300</v>
      </c>
      <c r="L28" s="12">
        <f t="shared" si="2"/>
        <v>6200800</v>
      </c>
      <c r="M28" s="30"/>
    </row>
    <row r="29" spans="1:13" ht="54" x14ac:dyDescent="0.35">
      <c r="A29" s="7" t="s">
        <v>29</v>
      </c>
      <c r="B29" s="8" t="s">
        <v>30</v>
      </c>
      <c r="C29" s="12">
        <f t="shared" ref="C29:K29" si="15">C30</f>
        <v>-771600</v>
      </c>
      <c r="D29" s="12">
        <f t="shared" si="15"/>
        <v>0</v>
      </c>
      <c r="E29" s="12">
        <f t="shared" si="15"/>
        <v>0</v>
      </c>
      <c r="F29" s="12">
        <f t="shared" si="15"/>
        <v>0</v>
      </c>
      <c r="G29" s="12">
        <f t="shared" si="15"/>
        <v>0</v>
      </c>
      <c r="H29" s="12">
        <f t="shared" si="15"/>
        <v>0</v>
      </c>
      <c r="I29" s="12">
        <f t="shared" si="15"/>
        <v>0</v>
      </c>
      <c r="J29" s="12">
        <f t="shared" si="15"/>
        <v>0</v>
      </c>
      <c r="K29" s="12">
        <f t="shared" si="15"/>
        <v>99400</v>
      </c>
      <c r="L29" s="12">
        <f t="shared" si="2"/>
        <v>-672200</v>
      </c>
      <c r="M29" s="30"/>
    </row>
    <row r="30" spans="1:13" ht="90" x14ac:dyDescent="0.35">
      <c r="A30" s="7" t="s">
        <v>31</v>
      </c>
      <c r="B30" s="8" t="s">
        <v>32</v>
      </c>
      <c r="C30" s="12">
        <v>-771600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99400</v>
      </c>
      <c r="L30" s="12">
        <f t="shared" si="2"/>
        <v>-672200</v>
      </c>
      <c r="M30" s="30"/>
    </row>
    <row r="31" spans="1:13" ht="30.75" customHeight="1" x14ac:dyDescent="0.35">
      <c r="A31" s="5" t="s">
        <v>33</v>
      </c>
      <c r="B31" s="6" t="s">
        <v>34</v>
      </c>
      <c r="C31" s="11">
        <f t="shared" ref="C31:D31" si="16">C34+C36</f>
        <v>505000</v>
      </c>
      <c r="D31" s="11">
        <f t="shared" si="16"/>
        <v>0</v>
      </c>
      <c r="E31" s="11">
        <f t="shared" ref="E31:F31" si="17">E34+E36</f>
        <v>0</v>
      </c>
      <c r="F31" s="11">
        <f t="shared" si="17"/>
        <v>0</v>
      </c>
      <c r="G31" s="11">
        <f t="shared" ref="G31:H31" si="18">G34+G36</f>
        <v>0</v>
      </c>
      <c r="H31" s="11">
        <f t="shared" si="18"/>
        <v>0</v>
      </c>
      <c r="I31" s="11">
        <f t="shared" ref="I31:J31" si="19">I34+I36</f>
        <v>0</v>
      </c>
      <c r="J31" s="11">
        <f t="shared" si="19"/>
        <v>0</v>
      </c>
      <c r="K31" s="11">
        <f>K34+K36+K32</f>
        <v>3096</v>
      </c>
      <c r="L31" s="11">
        <f t="shared" si="2"/>
        <v>508096</v>
      </c>
      <c r="M31" s="29"/>
    </row>
    <row r="32" spans="1:13" ht="30.75" customHeight="1" x14ac:dyDescent="0.35">
      <c r="A32" s="7" t="s">
        <v>377</v>
      </c>
      <c r="B32" s="8" t="s">
        <v>375</v>
      </c>
      <c r="C32" s="11"/>
      <c r="D32" s="11"/>
      <c r="E32" s="11"/>
      <c r="F32" s="11"/>
      <c r="G32" s="11"/>
      <c r="H32" s="11"/>
      <c r="I32" s="11"/>
      <c r="J32" s="11"/>
      <c r="K32" s="12">
        <f>K33</f>
        <v>2740</v>
      </c>
      <c r="L32" s="12">
        <f t="shared" si="2"/>
        <v>2740</v>
      </c>
      <c r="M32" s="29"/>
    </row>
    <row r="33" spans="1:13" ht="30.75" customHeight="1" x14ac:dyDescent="0.35">
      <c r="A33" s="7" t="s">
        <v>376</v>
      </c>
      <c r="B33" s="8" t="s">
        <v>375</v>
      </c>
      <c r="C33" s="11"/>
      <c r="D33" s="11"/>
      <c r="E33" s="11"/>
      <c r="F33" s="11"/>
      <c r="G33" s="11"/>
      <c r="H33" s="11"/>
      <c r="I33" s="11"/>
      <c r="J33" s="11"/>
      <c r="K33" s="12">
        <v>2740</v>
      </c>
      <c r="L33" s="12">
        <f t="shared" si="2"/>
        <v>2740</v>
      </c>
      <c r="M33" s="29"/>
    </row>
    <row r="34" spans="1:13" ht="30" customHeight="1" x14ac:dyDescent="0.35">
      <c r="A34" s="7" t="s">
        <v>35</v>
      </c>
      <c r="B34" s="8" t="s">
        <v>36</v>
      </c>
      <c r="C34" s="12">
        <f t="shared" ref="C34:K34" si="20">C35</f>
        <v>85000</v>
      </c>
      <c r="D34" s="12">
        <f t="shared" si="20"/>
        <v>0</v>
      </c>
      <c r="E34" s="12">
        <f t="shared" si="20"/>
        <v>0</v>
      </c>
      <c r="F34" s="12">
        <f t="shared" si="20"/>
        <v>0</v>
      </c>
      <c r="G34" s="12">
        <f t="shared" si="20"/>
        <v>0</v>
      </c>
      <c r="H34" s="12">
        <f t="shared" si="20"/>
        <v>0</v>
      </c>
      <c r="I34" s="12">
        <f t="shared" si="20"/>
        <v>0</v>
      </c>
      <c r="J34" s="12">
        <f t="shared" si="20"/>
        <v>0</v>
      </c>
      <c r="K34" s="12">
        <f t="shared" si="20"/>
        <v>356</v>
      </c>
      <c r="L34" s="12">
        <f t="shared" si="2"/>
        <v>85356</v>
      </c>
      <c r="M34" s="30"/>
    </row>
    <row r="35" spans="1:13" ht="31.5" customHeight="1" x14ac:dyDescent="0.35">
      <c r="A35" s="7" t="s">
        <v>37</v>
      </c>
      <c r="B35" s="8" t="s">
        <v>36</v>
      </c>
      <c r="C35" s="12">
        <v>85000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356</v>
      </c>
      <c r="L35" s="12">
        <f t="shared" si="2"/>
        <v>85356</v>
      </c>
      <c r="M35" s="30"/>
    </row>
    <row r="36" spans="1:13" hidden="1" x14ac:dyDescent="0.35">
      <c r="A36" s="7" t="s">
        <v>38</v>
      </c>
      <c r="B36" s="8" t="s">
        <v>39</v>
      </c>
      <c r="C36" s="12">
        <f t="shared" ref="C36:K36" si="21">C37</f>
        <v>420000</v>
      </c>
      <c r="D36" s="12">
        <f t="shared" si="21"/>
        <v>0</v>
      </c>
      <c r="E36" s="12">
        <f t="shared" si="21"/>
        <v>0</v>
      </c>
      <c r="F36" s="12">
        <f t="shared" si="21"/>
        <v>0</v>
      </c>
      <c r="G36" s="12">
        <f t="shared" si="21"/>
        <v>0</v>
      </c>
      <c r="H36" s="12">
        <f t="shared" si="21"/>
        <v>0</v>
      </c>
      <c r="I36" s="12">
        <f t="shared" si="21"/>
        <v>0</v>
      </c>
      <c r="J36" s="12">
        <f t="shared" si="21"/>
        <v>0</v>
      </c>
      <c r="K36" s="12">
        <f t="shared" si="21"/>
        <v>0</v>
      </c>
      <c r="L36" s="12">
        <f t="shared" si="2"/>
        <v>420000</v>
      </c>
      <c r="M36" s="30"/>
    </row>
    <row r="37" spans="1:13" ht="36" hidden="1" x14ac:dyDescent="0.35">
      <c r="A37" s="7" t="s">
        <v>273</v>
      </c>
      <c r="B37" s="8" t="s">
        <v>274</v>
      </c>
      <c r="C37" s="12">
        <v>420000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f t="shared" si="2"/>
        <v>420000</v>
      </c>
      <c r="M37" s="30"/>
    </row>
    <row r="38" spans="1:13" ht="28.5" customHeight="1" x14ac:dyDescent="0.35">
      <c r="A38" s="5" t="s">
        <v>40</v>
      </c>
      <c r="B38" s="6" t="s">
        <v>41</v>
      </c>
      <c r="C38" s="11">
        <f t="shared" ref="C38:D38" si="22">C39+C41+C44</f>
        <v>15280000</v>
      </c>
      <c r="D38" s="11">
        <f t="shared" si="22"/>
        <v>0</v>
      </c>
      <c r="E38" s="11">
        <f t="shared" ref="E38:F38" si="23">E39+E41+E44</f>
        <v>0</v>
      </c>
      <c r="F38" s="11">
        <f t="shared" si="23"/>
        <v>0</v>
      </c>
      <c r="G38" s="11">
        <f t="shared" ref="G38:H38" si="24">G39+G41+G44</f>
        <v>0</v>
      </c>
      <c r="H38" s="11">
        <f t="shared" si="24"/>
        <v>0</v>
      </c>
      <c r="I38" s="11">
        <f t="shared" ref="I38:J38" si="25">I39+I41+I44</f>
        <v>0</v>
      </c>
      <c r="J38" s="11">
        <f t="shared" si="25"/>
        <v>0</v>
      </c>
      <c r="K38" s="11">
        <f t="shared" ref="K38" si="26">K39+K41+K44</f>
        <v>140200</v>
      </c>
      <c r="L38" s="11">
        <f t="shared" si="2"/>
        <v>15420200</v>
      </c>
      <c r="M38" s="29"/>
    </row>
    <row r="39" spans="1:13" hidden="1" x14ac:dyDescent="0.35">
      <c r="A39" s="7" t="s">
        <v>42</v>
      </c>
      <c r="B39" s="8" t="s">
        <v>43</v>
      </c>
      <c r="C39" s="12">
        <f t="shared" ref="C39:K39" si="27">C40</f>
        <v>2250000</v>
      </c>
      <c r="D39" s="12">
        <f t="shared" si="27"/>
        <v>0</v>
      </c>
      <c r="E39" s="12">
        <f t="shared" si="27"/>
        <v>0</v>
      </c>
      <c r="F39" s="12">
        <f t="shared" si="27"/>
        <v>0</v>
      </c>
      <c r="G39" s="12">
        <f t="shared" si="27"/>
        <v>0</v>
      </c>
      <c r="H39" s="12">
        <f t="shared" si="27"/>
        <v>0</v>
      </c>
      <c r="I39" s="12">
        <f t="shared" si="27"/>
        <v>0</v>
      </c>
      <c r="J39" s="12">
        <f t="shared" si="27"/>
        <v>0</v>
      </c>
      <c r="K39" s="12">
        <f t="shared" si="27"/>
        <v>0</v>
      </c>
      <c r="L39" s="12">
        <f t="shared" si="2"/>
        <v>2250000</v>
      </c>
      <c r="M39" s="30"/>
    </row>
    <row r="40" spans="1:13" ht="36" hidden="1" x14ac:dyDescent="0.35">
      <c r="A40" s="7" t="s">
        <v>267</v>
      </c>
      <c r="B40" s="8" t="s">
        <v>266</v>
      </c>
      <c r="C40" s="12">
        <v>2250000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f t="shared" si="2"/>
        <v>2250000</v>
      </c>
      <c r="M40" s="30"/>
    </row>
    <row r="41" spans="1:13" ht="24" customHeight="1" x14ac:dyDescent="0.35">
      <c r="A41" s="7" t="s">
        <v>44</v>
      </c>
      <c r="B41" s="8" t="s">
        <v>45</v>
      </c>
      <c r="C41" s="12">
        <f t="shared" ref="C41:D41" si="28">C42+C43</f>
        <v>10750000</v>
      </c>
      <c r="D41" s="12">
        <f t="shared" si="28"/>
        <v>0</v>
      </c>
      <c r="E41" s="12">
        <f t="shared" ref="E41:F41" si="29">E42+E43</f>
        <v>0</v>
      </c>
      <c r="F41" s="12">
        <f t="shared" si="29"/>
        <v>0</v>
      </c>
      <c r="G41" s="12">
        <f t="shared" ref="G41:H41" si="30">G42+G43</f>
        <v>0</v>
      </c>
      <c r="H41" s="12">
        <f t="shared" si="30"/>
        <v>0</v>
      </c>
      <c r="I41" s="12">
        <f t="shared" ref="I41:J41" si="31">I42+I43</f>
        <v>0</v>
      </c>
      <c r="J41" s="12">
        <f t="shared" si="31"/>
        <v>0</v>
      </c>
      <c r="K41" s="12">
        <f t="shared" ref="K41" si="32">K42+K43</f>
        <v>0</v>
      </c>
      <c r="L41" s="12">
        <f t="shared" si="2"/>
        <v>10750000</v>
      </c>
      <c r="M41" s="30"/>
    </row>
    <row r="42" spans="1:13" x14ac:dyDescent="0.35">
      <c r="A42" s="7" t="s">
        <v>46</v>
      </c>
      <c r="B42" s="8" t="s">
        <v>47</v>
      </c>
      <c r="C42" s="12">
        <v>1010000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111500</v>
      </c>
      <c r="L42" s="12">
        <f t="shared" si="2"/>
        <v>1121500</v>
      </c>
      <c r="M42" s="30"/>
    </row>
    <row r="43" spans="1:13" x14ac:dyDescent="0.35">
      <c r="A43" s="7" t="s">
        <v>48</v>
      </c>
      <c r="B43" s="8" t="s">
        <v>49</v>
      </c>
      <c r="C43" s="12">
        <v>9740000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-111500</v>
      </c>
      <c r="L43" s="12">
        <f t="shared" si="2"/>
        <v>9628500</v>
      </c>
      <c r="M43" s="30"/>
    </row>
    <row r="44" spans="1:13" x14ac:dyDescent="0.35">
      <c r="A44" s="7" t="s">
        <v>50</v>
      </c>
      <c r="B44" s="8" t="s">
        <v>51</v>
      </c>
      <c r="C44" s="12">
        <f t="shared" ref="C44:D44" si="33">C45+C47</f>
        <v>2280000</v>
      </c>
      <c r="D44" s="12">
        <f t="shared" si="33"/>
        <v>0</v>
      </c>
      <c r="E44" s="12">
        <f t="shared" ref="E44:F44" si="34">E45+E47</f>
        <v>0</v>
      </c>
      <c r="F44" s="12">
        <f t="shared" si="34"/>
        <v>0</v>
      </c>
      <c r="G44" s="12">
        <f t="shared" ref="G44:H44" si="35">G45+G47</f>
        <v>0</v>
      </c>
      <c r="H44" s="12">
        <f t="shared" si="35"/>
        <v>0</v>
      </c>
      <c r="I44" s="12">
        <f t="shared" ref="I44:J44" si="36">I45+I47</f>
        <v>0</v>
      </c>
      <c r="J44" s="12">
        <f t="shared" si="36"/>
        <v>0</v>
      </c>
      <c r="K44" s="12">
        <f t="shared" ref="K44" si="37">K45+K47</f>
        <v>140200</v>
      </c>
      <c r="L44" s="12">
        <f t="shared" si="2"/>
        <v>2420200</v>
      </c>
      <c r="M44" s="30"/>
    </row>
    <row r="45" spans="1:13" hidden="1" x14ac:dyDescent="0.35">
      <c r="A45" s="7" t="s">
        <v>52</v>
      </c>
      <c r="B45" s="8" t="s">
        <v>53</v>
      </c>
      <c r="C45" s="12">
        <f t="shared" ref="C45:K45" si="38">C46</f>
        <v>816000</v>
      </c>
      <c r="D45" s="12">
        <f t="shared" si="38"/>
        <v>0</v>
      </c>
      <c r="E45" s="12">
        <f t="shared" si="38"/>
        <v>0</v>
      </c>
      <c r="F45" s="12">
        <f t="shared" si="38"/>
        <v>0</v>
      </c>
      <c r="G45" s="12">
        <f t="shared" si="38"/>
        <v>0</v>
      </c>
      <c r="H45" s="12">
        <f t="shared" si="38"/>
        <v>0</v>
      </c>
      <c r="I45" s="12">
        <f t="shared" si="38"/>
        <v>0</v>
      </c>
      <c r="J45" s="12">
        <f t="shared" si="38"/>
        <v>0</v>
      </c>
      <c r="K45" s="12">
        <f t="shared" si="38"/>
        <v>0</v>
      </c>
      <c r="L45" s="12">
        <f t="shared" si="2"/>
        <v>816000</v>
      </c>
      <c r="M45" s="30"/>
    </row>
    <row r="46" spans="1:13" ht="36" hidden="1" x14ac:dyDescent="0.35">
      <c r="A46" s="7" t="s">
        <v>268</v>
      </c>
      <c r="B46" s="8" t="s">
        <v>270</v>
      </c>
      <c r="C46" s="12">
        <v>816000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f t="shared" si="2"/>
        <v>816000</v>
      </c>
      <c r="M46" s="30"/>
    </row>
    <row r="47" spans="1:13" x14ac:dyDescent="0.35">
      <c r="A47" s="7" t="s">
        <v>54</v>
      </c>
      <c r="B47" s="8" t="s">
        <v>55</v>
      </c>
      <c r="C47" s="12">
        <f t="shared" ref="C47:K47" si="39">C48</f>
        <v>1464000</v>
      </c>
      <c r="D47" s="12">
        <f t="shared" si="39"/>
        <v>0</v>
      </c>
      <c r="E47" s="12">
        <f t="shared" si="39"/>
        <v>0</v>
      </c>
      <c r="F47" s="12">
        <f t="shared" si="39"/>
        <v>0</v>
      </c>
      <c r="G47" s="12">
        <f t="shared" si="39"/>
        <v>0</v>
      </c>
      <c r="H47" s="12">
        <f t="shared" si="39"/>
        <v>0</v>
      </c>
      <c r="I47" s="12">
        <f t="shared" si="39"/>
        <v>0</v>
      </c>
      <c r="J47" s="12">
        <f t="shared" si="39"/>
        <v>0</v>
      </c>
      <c r="K47" s="12">
        <f t="shared" si="39"/>
        <v>140200</v>
      </c>
      <c r="L47" s="12">
        <f t="shared" si="2"/>
        <v>1604200</v>
      </c>
      <c r="M47" s="30"/>
    </row>
    <row r="48" spans="1:13" ht="36" x14ac:dyDescent="0.35">
      <c r="A48" s="7" t="s">
        <v>269</v>
      </c>
      <c r="B48" s="8" t="s">
        <v>271</v>
      </c>
      <c r="C48" s="12">
        <v>1464000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140200</v>
      </c>
      <c r="L48" s="12">
        <f t="shared" si="2"/>
        <v>1604200</v>
      </c>
      <c r="M48" s="30"/>
    </row>
    <row r="49" spans="1:13" ht="27.75" customHeight="1" x14ac:dyDescent="0.35">
      <c r="A49" s="5" t="s">
        <v>56</v>
      </c>
      <c r="B49" s="6" t="s">
        <v>57</v>
      </c>
      <c r="C49" s="11">
        <f t="shared" ref="C49:K50" si="40">C50</f>
        <v>744400</v>
      </c>
      <c r="D49" s="11">
        <f t="shared" si="40"/>
        <v>0</v>
      </c>
      <c r="E49" s="11">
        <f t="shared" si="40"/>
        <v>0</v>
      </c>
      <c r="F49" s="11">
        <f t="shared" si="40"/>
        <v>0</v>
      </c>
      <c r="G49" s="11">
        <f t="shared" si="40"/>
        <v>0</v>
      </c>
      <c r="H49" s="11">
        <f t="shared" si="40"/>
        <v>0</v>
      </c>
      <c r="I49" s="11">
        <f t="shared" si="40"/>
        <v>0</v>
      </c>
      <c r="J49" s="11">
        <f t="shared" si="40"/>
        <v>0</v>
      </c>
      <c r="K49" s="11">
        <f t="shared" si="40"/>
        <v>346000</v>
      </c>
      <c r="L49" s="11">
        <f t="shared" si="2"/>
        <v>1090400</v>
      </c>
      <c r="M49" s="29"/>
    </row>
    <row r="50" spans="1:13" ht="36" x14ac:dyDescent="0.35">
      <c r="A50" s="7" t="s">
        <v>58</v>
      </c>
      <c r="B50" s="8" t="s">
        <v>59</v>
      </c>
      <c r="C50" s="12">
        <f t="shared" si="40"/>
        <v>744400</v>
      </c>
      <c r="D50" s="12">
        <f t="shared" si="40"/>
        <v>0</v>
      </c>
      <c r="E50" s="12">
        <f t="shared" si="40"/>
        <v>0</v>
      </c>
      <c r="F50" s="12">
        <f t="shared" si="40"/>
        <v>0</v>
      </c>
      <c r="G50" s="12">
        <f t="shared" si="40"/>
        <v>0</v>
      </c>
      <c r="H50" s="12">
        <f t="shared" si="40"/>
        <v>0</v>
      </c>
      <c r="I50" s="12">
        <f t="shared" si="40"/>
        <v>0</v>
      </c>
      <c r="J50" s="12">
        <f t="shared" si="40"/>
        <v>0</v>
      </c>
      <c r="K50" s="12">
        <f t="shared" si="40"/>
        <v>346000</v>
      </c>
      <c r="L50" s="12">
        <f t="shared" si="2"/>
        <v>1090400</v>
      </c>
      <c r="M50" s="30"/>
    </row>
    <row r="51" spans="1:13" ht="36" x14ac:dyDescent="0.35">
      <c r="A51" s="7" t="s">
        <v>60</v>
      </c>
      <c r="B51" s="8" t="s">
        <v>61</v>
      </c>
      <c r="C51" s="12">
        <v>744400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346000</v>
      </c>
      <c r="L51" s="12">
        <f t="shared" si="2"/>
        <v>1090400</v>
      </c>
      <c r="M51" s="30"/>
    </row>
    <row r="52" spans="1:13" ht="34.799999999999997" x14ac:dyDescent="0.35">
      <c r="A52" s="5" t="s">
        <v>62</v>
      </c>
      <c r="B52" s="6" t="s">
        <v>63</v>
      </c>
      <c r="C52" s="11">
        <f t="shared" ref="C52:H52" si="41">C53+C65+C68+C62</f>
        <v>22349700</v>
      </c>
      <c r="D52" s="11">
        <f t="shared" si="41"/>
        <v>0</v>
      </c>
      <c r="E52" s="11">
        <f t="shared" si="41"/>
        <v>0</v>
      </c>
      <c r="F52" s="11">
        <f t="shared" si="41"/>
        <v>0</v>
      </c>
      <c r="G52" s="11">
        <f t="shared" si="41"/>
        <v>0</v>
      </c>
      <c r="H52" s="11">
        <f t="shared" si="41"/>
        <v>0</v>
      </c>
      <c r="I52" s="11">
        <f t="shared" ref="I52:J52" si="42">I53+I65+I68+I62</f>
        <v>0</v>
      </c>
      <c r="J52" s="11">
        <f t="shared" si="42"/>
        <v>0</v>
      </c>
      <c r="K52" s="11">
        <f t="shared" ref="K52" si="43">K53+K65+K68+K62</f>
        <v>-170000</v>
      </c>
      <c r="L52" s="11">
        <f t="shared" si="2"/>
        <v>22179700</v>
      </c>
      <c r="M52" s="29"/>
    </row>
    <row r="53" spans="1:13" ht="72" x14ac:dyDescent="0.35">
      <c r="A53" s="7" t="s">
        <v>64</v>
      </c>
      <c r="B53" s="8" t="s">
        <v>65</v>
      </c>
      <c r="C53" s="12">
        <f t="shared" ref="C53:H53" si="44">C54+C56+C58+C60</f>
        <v>20063400</v>
      </c>
      <c r="D53" s="12">
        <f t="shared" si="44"/>
        <v>0</v>
      </c>
      <c r="E53" s="12">
        <f t="shared" si="44"/>
        <v>0</v>
      </c>
      <c r="F53" s="12">
        <f t="shared" si="44"/>
        <v>0</v>
      </c>
      <c r="G53" s="12">
        <f t="shared" si="44"/>
        <v>0</v>
      </c>
      <c r="H53" s="12">
        <f t="shared" si="44"/>
        <v>0</v>
      </c>
      <c r="I53" s="12">
        <f t="shared" ref="I53:J53" si="45">I54+I56+I58+I60</f>
        <v>0</v>
      </c>
      <c r="J53" s="12">
        <f t="shared" si="45"/>
        <v>0</v>
      </c>
      <c r="K53" s="12">
        <f t="shared" ref="K53" si="46">K54+K56+K58+K60</f>
        <v>-2048100</v>
      </c>
      <c r="L53" s="12">
        <f t="shared" si="2"/>
        <v>18015300</v>
      </c>
      <c r="M53" s="30"/>
    </row>
    <row r="54" spans="1:13" ht="54" x14ac:dyDescent="0.35">
      <c r="A54" s="7" t="s">
        <v>66</v>
      </c>
      <c r="B54" s="8" t="s">
        <v>67</v>
      </c>
      <c r="C54" s="12">
        <f t="shared" ref="C54:K54" si="47">C55</f>
        <v>19023900</v>
      </c>
      <c r="D54" s="12">
        <f t="shared" si="47"/>
        <v>0</v>
      </c>
      <c r="E54" s="12">
        <f t="shared" si="47"/>
        <v>0</v>
      </c>
      <c r="F54" s="12">
        <f t="shared" si="47"/>
        <v>0</v>
      </c>
      <c r="G54" s="12">
        <f t="shared" si="47"/>
        <v>0</v>
      </c>
      <c r="H54" s="12">
        <f t="shared" si="47"/>
        <v>0</v>
      </c>
      <c r="I54" s="12">
        <f t="shared" si="47"/>
        <v>0</v>
      </c>
      <c r="J54" s="12">
        <f t="shared" si="47"/>
        <v>0</v>
      </c>
      <c r="K54" s="12">
        <f t="shared" si="47"/>
        <v>-2293900</v>
      </c>
      <c r="L54" s="12">
        <f t="shared" si="2"/>
        <v>16730000</v>
      </c>
      <c r="M54" s="30"/>
    </row>
    <row r="55" spans="1:13" ht="72" x14ac:dyDescent="0.35">
      <c r="A55" s="7" t="s">
        <v>218</v>
      </c>
      <c r="B55" s="8" t="s">
        <v>217</v>
      </c>
      <c r="C55" s="12">
        <v>19023900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-2293900</v>
      </c>
      <c r="L55" s="12">
        <f t="shared" si="2"/>
        <v>16730000</v>
      </c>
      <c r="M55" s="30"/>
    </row>
    <row r="56" spans="1:13" ht="72" x14ac:dyDescent="0.35">
      <c r="A56" s="7" t="s">
        <v>68</v>
      </c>
      <c r="B56" s="8" t="s">
        <v>69</v>
      </c>
      <c r="C56" s="12">
        <f t="shared" ref="C56:K56" si="48">C57</f>
        <v>99400</v>
      </c>
      <c r="D56" s="12">
        <f t="shared" si="48"/>
        <v>0</v>
      </c>
      <c r="E56" s="12">
        <f t="shared" si="48"/>
        <v>0</v>
      </c>
      <c r="F56" s="12">
        <f t="shared" si="48"/>
        <v>0</v>
      </c>
      <c r="G56" s="12">
        <f t="shared" si="48"/>
        <v>0</v>
      </c>
      <c r="H56" s="12">
        <f t="shared" si="48"/>
        <v>0</v>
      </c>
      <c r="I56" s="12">
        <f t="shared" si="48"/>
        <v>0</v>
      </c>
      <c r="J56" s="12">
        <f t="shared" si="48"/>
        <v>0</v>
      </c>
      <c r="K56" s="12">
        <f t="shared" si="48"/>
        <v>-19400</v>
      </c>
      <c r="L56" s="12">
        <f t="shared" si="2"/>
        <v>80000</v>
      </c>
      <c r="M56" s="30"/>
    </row>
    <row r="57" spans="1:13" ht="72" x14ac:dyDescent="0.35">
      <c r="A57" s="7" t="s">
        <v>219</v>
      </c>
      <c r="B57" s="8" t="s">
        <v>220</v>
      </c>
      <c r="C57" s="12">
        <v>99400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-19400</v>
      </c>
      <c r="L57" s="12">
        <f t="shared" si="2"/>
        <v>80000</v>
      </c>
      <c r="M57" s="30"/>
    </row>
    <row r="58" spans="1:13" ht="72" x14ac:dyDescent="0.35">
      <c r="A58" s="7" t="s">
        <v>70</v>
      </c>
      <c r="B58" s="8" t="s">
        <v>71</v>
      </c>
      <c r="C58" s="12">
        <f t="shared" ref="C58:K58" si="49">C59</f>
        <v>156400</v>
      </c>
      <c r="D58" s="12">
        <f t="shared" si="49"/>
        <v>0</v>
      </c>
      <c r="E58" s="12">
        <f t="shared" si="49"/>
        <v>0</v>
      </c>
      <c r="F58" s="12">
        <f t="shared" si="49"/>
        <v>0</v>
      </c>
      <c r="G58" s="12">
        <f t="shared" si="49"/>
        <v>0</v>
      </c>
      <c r="H58" s="12">
        <f t="shared" si="49"/>
        <v>0</v>
      </c>
      <c r="I58" s="12">
        <f t="shared" si="49"/>
        <v>0</v>
      </c>
      <c r="J58" s="12">
        <f t="shared" si="49"/>
        <v>0</v>
      </c>
      <c r="K58" s="12">
        <f t="shared" si="49"/>
        <v>-58800</v>
      </c>
      <c r="L58" s="12">
        <f t="shared" si="2"/>
        <v>97600</v>
      </c>
      <c r="M58" s="30"/>
    </row>
    <row r="59" spans="1:13" ht="54" x14ac:dyDescent="0.35">
      <c r="A59" s="7" t="s">
        <v>221</v>
      </c>
      <c r="B59" s="8" t="s">
        <v>222</v>
      </c>
      <c r="C59" s="12">
        <v>156400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-58800</v>
      </c>
      <c r="L59" s="12">
        <f t="shared" si="2"/>
        <v>97600</v>
      </c>
      <c r="M59" s="30"/>
    </row>
    <row r="60" spans="1:13" ht="36" x14ac:dyDescent="0.35">
      <c r="A60" s="7" t="s">
        <v>72</v>
      </c>
      <c r="B60" s="8" t="s">
        <v>73</v>
      </c>
      <c r="C60" s="12">
        <f t="shared" ref="C60:K60" si="50">C61</f>
        <v>783700</v>
      </c>
      <c r="D60" s="12">
        <f t="shared" si="50"/>
        <v>0</v>
      </c>
      <c r="E60" s="12">
        <f t="shared" si="50"/>
        <v>0</v>
      </c>
      <c r="F60" s="12">
        <f t="shared" si="50"/>
        <v>0</v>
      </c>
      <c r="G60" s="12">
        <f t="shared" si="50"/>
        <v>0</v>
      </c>
      <c r="H60" s="12">
        <f t="shared" si="50"/>
        <v>0</v>
      </c>
      <c r="I60" s="12">
        <f t="shared" si="50"/>
        <v>0</v>
      </c>
      <c r="J60" s="12">
        <f t="shared" si="50"/>
        <v>0</v>
      </c>
      <c r="K60" s="12">
        <f t="shared" si="50"/>
        <v>324000</v>
      </c>
      <c r="L60" s="12">
        <f t="shared" si="2"/>
        <v>1107700</v>
      </c>
      <c r="M60" s="30"/>
    </row>
    <row r="61" spans="1:13" ht="36" x14ac:dyDescent="0.35">
      <c r="A61" s="7" t="s">
        <v>223</v>
      </c>
      <c r="B61" s="8" t="s">
        <v>224</v>
      </c>
      <c r="C61" s="12">
        <v>783700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324000</v>
      </c>
      <c r="L61" s="12">
        <f t="shared" si="2"/>
        <v>1107700</v>
      </c>
      <c r="M61" s="30"/>
    </row>
    <row r="62" spans="1:13" ht="36" x14ac:dyDescent="0.35">
      <c r="A62" s="7" t="s">
        <v>279</v>
      </c>
      <c r="B62" s="8" t="s">
        <v>280</v>
      </c>
      <c r="C62" s="12">
        <f t="shared" ref="C62:K63" si="51">C63</f>
        <v>1512700</v>
      </c>
      <c r="D62" s="12">
        <f t="shared" si="51"/>
        <v>0</v>
      </c>
      <c r="E62" s="12">
        <f t="shared" si="51"/>
        <v>0</v>
      </c>
      <c r="F62" s="12">
        <f t="shared" si="51"/>
        <v>0</v>
      </c>
      <c r="G62" s="12">
        <f t="shared" si="51"/>
        <v>0</v>
      </c>
      <c r="H62" s="12">
        <f t="shared" si="51"/>
        <v>0</v>
      </c>
      <c r="I62" s="12">
        <f t="shared" si="51"/>
        <v>0</v>
      </c>
      <c r="J62" s="12">
        <f t="shared" si="51"/>
        <v>0</v>
      </c>
      <c r="K62" s="12">
        <f t="shared" si="51"/>
        <v>2201700</v>
      </c>
      <c r="L62" s="12">
        <f t="shared" si="2"/>
        <v>3714400</v>
      </c>
      <c r="M62" s="30"/>
    </row>
    <row r="63" spans="1:13" ht="36" x14ac:dyDescent="0.35">
      <c r="A63" s="7" t="s">
        <v>299</v>
      </c>
      <c r="B63" s="8" t="s">
        <v>300</v>
      </c>
      <c r="C63" s="12">
        <f t="shared" si="51"/>
        <v>1512700</v>
      </c>
      <c r="D63" s="12">
        <f t="shared" si="51"/>
        <v>0</v>
      </c>
      <c r="E63" s="12">
        <f t="shared" si="51"/>
        <v>0</v>
      </c>
      <c r="F63" s="12">
        <f t="shared" si="51"/>
        <v>0</v>
      </c>
      <c r="G63" s="12">
        <f t="shared" si="51"/>
        <v>0</v>
      </c>
      <c r="H63" s="12">
        <f t="shared" si="51"/>
        <v>0</v>
      </c>
      <c r="I63" s="12">
        <f t="shared" si="51"/>
        <v>0</v>
      </c>
      <c r="J63" s="12">
        <f t="shared" si="51"/>
        <v>0</v>
      </c>
      <c r="K63" s="12">
        <f t="shared" si="51"/>
        <v>2201700</v>
      </c>
      <c r="L63" s="12">
        <f t="shared" si="2"/>
        <v>3714400</v>
      </c>
      <c r="M63" s="30"/>
    </row>
    <row r="64" spans="1:13" ht="72" x14ac:dyDescent="0.35">
      <c r="A64" s="7" t="s">
        <v>297</v>
      </c>
      <c r="B64" s="8" t="s">
        <v>298</v>
      </c>
      <c r="C64" s="12">
        <v>1512700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2201700</v>
      </c>
      <c r="L64" s="12">
        <f t="shared" si="2"/>
        <v>3714400</v>
      </c>
      <c r="M64" s="30"/>
    </row>
    <row r="65" spans="1:13" x14ac:dyDescent="0.35">
      <c r="A65" s="7" t="s">
        <v>74</v>
      </c>
      <c r="B65" s="8" t="s">
        <v>75</v>
      </c>
      <c r="C65" s="12">
        <f t="shared" ref="C65:K66" si="52">C66</f>
        <v>26300</v>
      </c>
      <c r="D65" s="12">
        <f t="shared" si="52"/>
        <v>0</v>
      </c>
      <c r="E65" s="12">
        <f t="shared" si="52"/>
        <v>0</v>
      </c>
      <c r="F65" s="12">
        <f t="shared" si="52"/>
        <v>0</v>
      </c>
      <c r="G65" s="12">
        <f t="shared" si="52"/>
        <v>0</v>
      </c>
      <c r="H65" s="12">
        <f t="shared" si="52"/>
        <v>0</v>
      </c>
      <c r="I65" s="12">
        <f t="shared" si="52"/>
        <v>0</v>
      </c>
      <c r="J65" s="12">
        <f t="shared" si="52"/>
        <v>0</v>
      </c>
      <c r="K65" s="12">
        <f t="shared" si="52"/>
        <v>-26300</v>
      </c>
      <c r="L65" s="12">
        <f t="shared" si="2"/>
        <v>0</v>
      </c>
      <c r="M65" s="30"/>
    </row>
    <row r="66" spans="1:13" ht="36" x14ac:dyDescent="0.35">
      <c r="A66" s="7" t="s">
        <v>76</v>
      </c>
      <c r="B66" s="8" t="s">
        <v>77</v>
      </c>
      <c r="C66" s="12">
        <f t="shared" si="52"/>
        <v>26300</v>
      </c>
      <c r="D66" s="12">
        <f t="shared" si="52"/>
        <v>0</v>
      </c>
      <c r="E66" s="12">
        <f t="shared" si="52"/>
        <v>0</v>
      </c>
      <c r="F66" s="12">
        <f t="shared" si="52"/>
        <v>0</v>
      </c>
      <c r="G66" s="12">
        <f t="shared" si="52"/>
        <v>0</v>
      </c>
      <c r="H66" s="12">
        <f t="shared" si="52"/>
        <v>0</v>
      </c>
      <c r="I66" s="12">
        <f t="shared" si="52"/>
        <v>0</v>
      </c>
      <c r="J66" s="12">
        <f t="shared" si="52"/>
        <v>0</v>
      </c>
      <c r="K66" s="12">
        <f t="shared" si="52"/>
        <v>-26300</v>
      </c>
      <c r="L66" s="12">
        <f t="shared" si="2"/>
        <v>0</v>
      </c>
      <c r="M66" s="30"/>
    </row>
    <row r="67" spans="1:13" ht="54" x14ac:dyDescent="0.35">
      <c r="A67" s="7" t="s">
        <v>225</v>
      </c>
      <c r="B67" s="8" t="s">
        <v>226</v>
      </c>
      <c r="C67" s="12">
        <v>26300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-26300</v>
      </c>
      <c r="L67" s="12">
        <f t="shared" si="2"/>
        <v>0</v>
      </c>
      <c r="M67" s="30"/>
    </row>
    <row r="68" spans="1:13" ht="72" x14ac:dyDescent="0.35">
      <c r="A68" s="7" t="s">
        <v>78</v>
      </c>
      <c r="B68" s="8" t="s">
        <v>79</v>
      </c>
      <c r="C68" s="12">
        <f t="shared" ref="C68:K68" si="53">C69</f>
        <v>747300</v>
      </c>
      <c r="D68" s="12">
        <f t="shared" si="53"/>
        <v>0</v>
      </c>
      <c r="E68" s="12">
        <f t="shared" si="53"/>
        <v>0</v>
      </c>
      <c r="F68" s="12">
        <f t="shared" si="53"/>
        <v>0</v>
      </c>
      <c r="G68" s="12">
        <f t="shared" si="53"/>
        <v>0</v>
      </c>
      <c r="H68" s="12">
        <f t="shared" si="53"/>
        <v>0</v>
      </c>
      <c r="I68" s="12">
        <f t="shared" si="53"/>
        <v>0</v>
      </c>
      <c r="J68" s="12">
        <f t="shared" si="53"/>
        <v>0</v>
      </c>
      <c r="K68" s="12">
        <f t="shared" si="53"/>
        <v>-297300</v>
      </c>
      <c r="L68" s="12">
        <f t="shared" si="2"/>
        <v>450000</v>
      </c>
      <c r="M68" s="30"/>
    </row>
    <row r="69" spans="1:13" ht="72" x14ac:dyDescent="0.35">
      <c r="A69" s="7" t="s">
        <v>164</v>
      </c>
      <c r="B69" s="8" t="s">
        <v>163</v>
      </c>
      <c r="C69" s="12">
        <f t="shared" ref="C69:K69" si="54">C70</f>
        <v>747300</v>
      </c>
      <c r="D69" s="12">
        <f t="shared" si="54"/>
        <v>0</v>
      </c>
      <c r="E69" s="12">
        <f t="shared" si="54"/>
        <v>0</v>
      </c>
      <c r="F69" s="12">
        <f t="shared" si="54"/>
        <v>0</v>
      </c>
      <c r="G69" s="12">
        <f t="shared" si="54"/>
        <v>0</v>
      </c>
      <c r="H69" s="12">
        <f t="shared" si="54"/>
        <v>0</v>
      </c>
      <c r="I69" s="12">
        <f t="shared" si="54"/>
        <v>0</v>
      </c>
      <c r="J69" s="12">
        <f t="shared" si="54"/>
        <v>0</v>
      </c>
      <c r="K69" s="12">
        <f t="shared" si="54"/>
        <v>-297300</v>
      </c>
      <c r="L69" s="12">
        <f t="shared" si="2"/>
        <v>450000</v>
      </c>
      <c r="M69" s="30"/>
    </row>
    <row r="70" spans="1:13" ht="72" x14ac:dyDescent="0.35">
      <c r="A70" s="7" t="s">
        <v>227</v>
      </c>
      <c r="B70" s="8" t="s">
        <v>228</v>
      </c>
      <c r="C70" s="12">
        <v>747300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-297300</v>
      </c>
      <c r="L70" s="12">
        <f t="shared" si="2"/>
        <v>450000</v>
      </c>
      <c r="M70" s="30"/>
    </row>
    <row r="71" spans="1:13" x14ac:dyDescent="0.35">
      <c r="A71" s="5" t="s">
        <v>80</v>
      </c>
      <c r="B71" s="6" t="s">
        <v>81</v>
      </c>
      <c r="C71" s="11">
        <f t="shared" ref="C71:K71" si="55">C72</f>
        <v>125000</v>
      </c>
      <c r="D71" s="11">
        <f t="shared" si="55"/>
        <v>0</v>
      </c>
      <c r="E71" s="11">
        <f t="shared" si="55"/>
        <v>0</v>
      </c>
      <c r="F71" s="11">
        <f t="shared" si="55"/>
        <v>0</v>
      </c>
      <c r="G71" s="11">
        <f t="shared" si="55"/>
        <v>0</v>
      </c>
      <c r="H71" s="11">
        <f t="shared" si="55"/>
        <v>0</v>
      </c>
      <c r="I71" s="11">
        <f t="shared" si="55"/>
        <v>0</v>
      </c>
      <c r="J71" s="11">
        <f t="shared" si="55"/>
        <v>0</v>
      </c>
      <c r="K71" s="11">
        <f t="shared" si="55"/>
        <v>4042</v>
      </c>
      <c r="L71" s="11">
        <f t="shared" si="2"/>
        <v>129042</v>
      </c>
      <c r="M71" s="29"/>
    </row>
    <row r="72" spans="1:13" x14ac:dyDescent="0.35">
      <c r="A72" s="7" t="s">
        <v>82</v>
      </c>
      <c r="B72" s="8" t="s">
        <v>83</v>
      </c>
      <c r="C72" s="12">
        <f t="shared" ref="C72:H72" si="56">C73+C74</f>
        <v>125000</v>
      </c>
      <c r="D72" s="12">
        <f t="shared" si="56"/>
        <v>0</v>
      </c>
      <c r="E72" s="12">
        <f t="shared" si="56"/>
        <v>0</v>
      </c>
      <c r="F72" s="12">
        <f t="shared" si="56"/>
        <v>0</v>
      </c>
      <c r="G72" s="12">
        <f t="shared" si="56"/>
        <v>0</v>
      </c>
      <c r="H72" s="12">
        <f t="shared" si="56"/>
        <v>0</v>
      </c>
      <c r="I72" s="12">
        <f t="shared" ref="I72:J72" si="57">I73+I74</f>
        <v>0</v>
      </c>
      <c r="J72" s="12">
        <f t="shared" si="57"/>
        <v>0</v>
      </c>
      <c r="K72" s="12">
        <f t="shared" ref="K72" si="58">K73+K74</f>
        <v>4042</v>
      </c>
      <c r="L72" s="12">
        <f t="shared" si="2"/>
        <v>129042</v>
      </c>
      <c r="M72" s="30"/>
    </row>
    <row r="73" spans="1:13" x14ac:dyDescent="0.35">
      <c r="A73" s="7" t="s">
        <v>84</v>
      </c>
      <c r="B73" s="8" t="s">
        <v>85</v>
      </c>
      <c r="C73" s="12">
        <v>57000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4042</v>
      </c>
      <c r="L73" s="12">
        <f t="shared" si="2"/>
        <v>61042</v>
      </c>
      <c r="M73" s="30"/>
    </row>
    <row r="74" spans="1:13" ht="36" hidden="1" x14ac:dyDescent="0.35">
      <c r="A74" s="7" t="s">
        <v>156</v>
      </c>
      <c r="B74" s="8" t="s">
        <v>157</v>
      </c>
      <c r="C74" s="12">
        <v>68000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f t="shared" si="2"/>
        <v>68000</v>
      </c>
      <c r="M74" s="30"/>
    </row>
    <row r="75" spans="1:13" ht="34.799999999999997" x14ac:dyDescent="0.35">
      <c r="A75" s="5" t="s">
        <v>86</v>
      </c>
      <c r="B75" s="6" t="s">
        <v>87</v>
      </c>
      <c r="C75" s="11">
        <f t="shared" ref="C75:D75" si="59">C76+C79</f>
        <v>9206000</v>
      </c>
      <c r="D75" s="11">
        <f t="shared" si="59"/>
        <v>0</v>
      </c>
      <c r="E75" s="11">
        <f t="shared" ref="E75:F75" si="60">E76+E79</f>
        <v>0</v>
      </c>
      <c r="F75" s="11">
        <f t="shared" si="60"/>
        <v>0</v>
      </c>
      <c r="G75" s="11">
        <f t="shared" ref="G75:H75" si="61">G76+G79</f>
        <v>0</v>
      </c>
      <c r="H75" s="11">
        <f t="shared" si="61"/>
        <v>0</v>
      </c>
      <c r="I75" s="11">
        <f t="shared" ref="I75:J75" si="62">I76+I79</f>
        <v>0</v>
      </c>
      <c r="J75" s="11">
        <f t="shared" si="62"/>
        <v>55551.37</v>
      </c>
      <c r="K75" s="11">
        <f t="shared" ref="K75" si="63">K76+K79</f>
        <v>-150033</v>
      </c>
      <c r="L75" s="11">
        <f t="shared" si="2"/>
        <v>9111518.3699999992</v>
      </c>
      <c r="M75" s="29"/>
    </row>
    <row r="76" spans="1:13" x14ac:dyDescent="0.35">
      <c r="A76" s="7" t="s">
        <v>88</v>
      </c>
      <c r="B76" s="8" t="s">
        <v>89</v>
      </c>
      <c r="C76" s="12">
        <f t="shared" ref="C76:K77" si="64">C77</f>
        <v>8595100</v>
      </c>
      <c r="D76" s="12">
        <f t="shared" si="64"/>
        <v>0</v>
      </c>
      <c r="E76" s="12">
        <f t="shared" si="64"/>
        <v>0</v>
      </c>
      <c r="F76" s="12">
        <f t="shared" si="64"/>
        <v>0</v>
      </c>
      <c r="G76" s="12">
        <f t="shared" si="64"/>
        <v>0</v>
      </c>
      <c r="H76" s="12">
        <f t="shared" si="64"/>
        <v>0</v>
      </c>
      <c r="I76" s="12">
        <f t="shared" si="64"/>
        <v>0</v>
      </c>
      <c r="J76" s="12">
        <f t="shared" si="64"/>
        <v>55551.37</v>
      </c>
      <c r="K76" s="12">
        <f t="shared" si="64"/>
        <v>-250326</v>
      </c>
      <c r="L76" s="12">
        <f t="shared" si="2"/>
        <v>8400325.3699999992</v>
      </c>
      <c r="M76" s="30"/>
    </row>
    <row r="77" spans="1:13" x14ac:dyDescent="0.35">
      <c r="A77" s="7" t="s">
        <v>90</v>
      </c>
      <c r="B77" s="8" t="s">
        <v>91</v>
      </c>
      <c r="C77" s="12">
        <f t="shared" si="64"/>
        <v>8595100</v>
      </c>
      <c r="D77" s="12">
        <f t="shared" si="64"/>
        <v>0</v>
      </c>
      <c r="E77" s="12">
        <f t="shared" si="64"/>
        <v>0</v>
      </c>
      <c r="F77" s="12">
        <f t="shared" si="64"/>
        <v>0</v>
      </c>
      <c r="G77" s="12">
        <f t="shared" si="64"/>
        <v>0</v>
      </c>
      <c r="H77" s="12">
        <f t="shared" si="64"/>
        <v>0</v>
      </c>
      <c r="I77" s="12">
        <f t="shared" si="64"/>
        <v>0</v>
      </c>
      <c r="J77" s="12">
        <f t="shared" si="64"/>
        <v>55551.37</v>
      </c>
      <c r="K77" s="12">
        <f t="shared" si="64"/>
        <v>-250326</v>
      </c>
      <c r="L77" s="12">
        <f t="shared" si="2"/>
        <v>8400325.3699999992</v>
      </c>
      <c r="M77" s="30"/>
    </row>
    <row r="78" spans="1:13" ht="36" x14ac:dyDescent="0.35">
      <c r="A78" s="7" t="s">
        <v>229</v>
      </c>
      <c r="B78" s="25" t="s">
        <v>230</v>
      </c>
      <c r="C78" s="12">
        <v>8595100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55551.37</v>
      </c>
      <c r="K78" s="12">
        <v>-250326</v>
      </c>
      <c r="L78" s="12">
        <f t="shared" si="2"/>
        <v>8400325.3699999992</v>
      </c>
      <c r="M78" s="30"/>
    </row>
    <row r="79" spans="1:13" x14ac:dyDescent="0.35">
      <c r="A79" s="7" t="s">
        <v>92</v>
      </c>
      <c r="B79" s="8" t="s">
        <v>93</v>
      </c>
      <c r="C79" s="12">
        <f t="shared" ref="C79:K80" si="65">C80</f>
        <v>610900</v>
      </c>
      <c r="D79" s="12">
        <f t="shared" si="65"/>
        <v>0</v>
      </c>
      <c r="E79" s="12">
        <f t="shared" si="65"/>
        <v>0</v>
      </c>
      <c r="F79" s="12">
        <f t="shared" si="65"/>
        <v>0</v>
      </c>
      <c r="G79" s="12">
        <f t="shared" si="65"/>
        <v>0</v>
      </c>
      <c r="H79" s="12">
        <f t="shared" si="65"/>
        <v>0</v>
      </c>
      <c r="I79" s="12">
        <f t="shared" si="65"/>
        <v>0</v>
      </c>
      <c r="J79" s="12">
        <f t="shared" si="65"/>
        <v>0</v>
      </c>
      <c r="K79" s="12">
        <f>K80+K82</f>
        <v>100293</v>
      </c>
      <c r="L79" s="12">
        <f t="shared" si="2"/>
        <v>711193</v>
      </c>
      <c r="M79" s="30"/>
    </row>
    <row r="80" spans="1:13" ht="36" hidden="1" x14ac:dyDescent="0.35">
      <c r="A80" s="7" t="s">
        <v>94</v>
      </c>
      <c r="B80" s="8" t="s">
        <v>95</v>
      </c>
      <c r="C80" s="12">
        <f t="shared" si="65"/>
        <v>610900</v>
      </c>
      <c r="D80" s="12">
        <f t="shared" si="65"/>
        <v>0</v>
      </c>
      <c r="E80" s="12">
        <f t="shared" si="65"/>
        <v>0</v>
      </c>
      <c r="F80" s="12">
        <f t="shared" si="65"/>
        <v>0</v>
      </c>
      <c r="G80" s="12">
        <f t="shared" si="65"/>
        <v>0</v>
      </c>
      <c r="H80" s="12">
        <f t="shared" si="65"/>
        <v>0</v>
      </c>
      <c r="I80" s="12">
        <f t="shared" si="65"/>
        <v>0</v>
      </c>
      <c r="J80" s="12">
        <f t="shared" si="65"/>
        <v>0</v>
      </c>
      <c r="K80" s="12">
        <f t="shared" si="65"/>
        <v>0</v>
      </c>
      <c r="L80" s="12">
        <f t="shared" ref="L80:L158" si="66">C80+D80+E80+F80+G80+H80+I80+J80+K80</f>
        <v>610900</v>
      </c>
      <c r="M80" s="30"/>
    </row>
    <row r="81" spans="1:13" ht="36" hidden="1" x14ac:dyDescent="0.35">
      <c r="A81" s="7" t="s">
        <v>231</v>
      </c>
      <c r="B81" s="25" t="s">
        <v>232</v>
      </c>
      <c r="C81" s="12">
        <v>610900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f t="shared" si="66"/>
        <v>610900</v>
      </c>
      <c r="M81" s="30"/>
    </row>
    <row r="82" spans="1:13" x14ac:dyDescent="0.35">
      <c r="A82" s="7" t="s">
        <v>381</v>
      </c>
      <c r="B82" s="26" t="s">
        <v>380</v>
      </c>
      <c r="C82" s="12"/>
      <c r="D82" s="12"/>
      <c r="E82" s="12"/>
      <c r="F82" s="12"/>
      <c r="G82" s="12"/>
      <c r="H82" s="12"/>
      <c r="I82" s="12"/>
      <c r="J82" s="12"/>
      <c r="K82" s="12">
        <f>K83</f>
        <v>100293</v>
      </c>
      <c r="L82" s="12">
        <f t="shared" si="66"/>
        <v>100293</v>
      </c>
      <c r="M82" s="30"/>
    </row>
    <row r="83" spans="1:13" x14ac:dyDescent="0.35">
      <c r="A83" s="7" t="s">
        <v>379</v>
      </c>
      <c r="B83" s="26" t="s">
        <v>378</v>
      </c>
      <c r="C83" s="12"/>
      <c r="D83" s="12"/>
      <c r="E83" s="12"/>
      <c r="F83" s="12"/>
      <c r="G83" s="12"/>
      <c r="H83" s="12"/>
      <c r="I83" s="12"/>
      <c r="J83" s="12"/>
      <c r="K83" s="12">
        <v>100293</v>
      </c>
      <c r="L83" s="12">
        <f t="shared" si="66"/>
        <v>100293</v>
      </c>
      <c r="M83" s="30"/>
    </row>
    <row r="84" spans="1:13" ht="26.25" customHeight="1" x14ac:dyDescent="0.35">
      <c r="A84" s="5" t="s">
        <v>96</v>
      </c>
      <c r="B84" s="6" t="s">
        <v>97</v>
      </c>
      <c r="C84" s="11">
        <f t="shared" ref="C84:H84" si="67">C85+C88+C93</f>
        <v>994700</v>
      </c>
      <c r="D84" s="11">
        <f t="shared" si="67"/>
        <v>0</v>
      </c>
      <c r="E84" s="11">
        <f t="shared" si="67"/>
        <v>0</v>
      </c>
      <c r="F84" s="11">
        <f t="shared" si="67"/>
        <v>0</v>
      </c>
      <c r="G84" s="11">
        <f t="shared" si="67"/>
        <v>0</v>
      </c>
      <c r="H84" s="11">
        <f t="shared" si="67"/>
        <v>16565850</v>
      </c>
      <c r="I84" s="11">
        <f t="shared" ref="I84:J84" si="68">I85+I88+I93</f>
        <v>0</v>
      </c>
      <c r="J84" s="11">
        <f t="shared" si="68"/>
        <v>0</v>
      </c>
      <c r="K84" s="11">
        <f t="shared" ref="K84" si="69">K85+K88+K93</f>
        <v>1038004</v>
      </c>
      <c r="L84" s="11">
        <f t="shared" si="66"/>
        <v>18598554</v>
      </c>
      <c r="M84" s="29"/>
    </row>
    <row r="85" spans="1:13" ht="72" x14ac:dyDescent="0.35">
      <c r="A85" s="7" t="s">
        <v>98</v>
      </c>
      <c r="B85" s="8" t="s">
        <v>99</v>
      </c>
      <c r="C85" s="12">
        <f t="shared" ref="C85:K85" si="70">C86</f>
        <v>885000</v>
      </c>
      <c r="D85" s="12">
        <f t="shared" si="70"/>
        <v>0</v>
      </c>
      <c r="E85" s="12">
        <f t="shared" si="70"/>
        <v>0</v>
      </c>
      <c r="F85" s="12">
        <f t="shared" si="70"/>
        <v>0</v>
      </c>
      <c r="G85" s="12">
        <f t="shared" si="70"/>
        <v>0</v>
      </c>
      <c r="H85" s="12">
        <f t="shared" si="70"/>
        <v>16565850</v>
      </c>
      <c r="I85" s="12">
        <f t="shared" si="70"/>
        <v>0</v>
      </c>
      <c r="J85" s="12">
        <f t="shared" si="70"/>
        <v>0</v>
      </c>
      <c r="K85" s="12">
        <f t="shared" si="70"/>
        <v>727700</v>
      </c>
      <c r="L85" s="12">
        <f t="shared" si="66"/>
        <v>18178550</v>
      </c>
      <c r="M85" s="30"/>
    </row>
    <row r="86" spans="1:13" ht="72" x14ac:dyDescent="0.35">
      <c r="A86" s="7" t="s">
        <v>100</v>
      </c>
      <c r="B86" s="8" t="s">
        <v>101</v>
      </c>
      <c r="C86" s="12">
        <f t="shared" ref="C86:K86" si="71">C87</f>
        <v>885000</v>
      </c>
      <c r="D86" s="12">
        <f t="shared" si="71"/>
        <v>0</v>
      </c>
      <c r="E86" s="12">
        <f t="shared" si="71"/>
        <v>0</v>
      </c>
      <c r="F86" s="12">
        <f t="shared" si="71"/>
        <v>0</v>
      </c>
      <c r="G86" s="12">
        <f t="shared" si="71"/>
        <v>0</v>
      </c>
      <c r="H86" s="12">
        <f t="shared" si="71"/>
        <v>16565850</v>
      </c>
      <c r="I86" s="12">
        <f t="shared" si="71"/>
        <v>0</v>
      </c>
      <c r="J86" s="12">
        <f t="shared" si="71"/>
        <v>0</v>
      </c>
      <c r="K86" s="12">
        <f t="shared" si="71"/>
        <v>727700</v>
      </c>
      <c r="L86" s="12">
        <f t="shared" si="66"/>
        <v>18178550</v>
      </c>
      <c r="M86" s="30"/>
    </row>
    <row r="87" spans="1:13" ht="72" x14ac:dyDescent="0.35">
      <c r="A87" s="7" t="s">
        <v>233</v>
      </c>
      <c r="B87" s="25" t="s">
        <v>234</v>
      </c>
      <c r="C87" s="12">
        <v>885000</v>
      </c>
      <c r="D87" s="12">
        <v>0</v>
      </c>
      <c r="E87" s="12">
        <v>0</v>
      </c>
      <c r="F87" s="12">
        <v>0</v>
      </c>
      <c r="G87" s="12">
        <v>0</v>
      </c>
      <c r="H87" s="12">
        <v>16565850</v>
      </c>
      <c r="I87" s="12">
        <v>0</v>
      </c>
      <c r="J87" s="12">
        <v>0</v>
      </c>
      <c r="K87" s="12">
        <v>727700</v>
      </c>
      <c r="L87" s="12">
        <f t="shared" si="66"/>
        <v>18178550</v>
      </c>
      <c r="M87" s="30"/>
    </row>
    <row r="88" spans="1:13" ht="36" x14ac:dyDescent="0.35">
      <c r="A88" s="7" t="s">
        <v>102</v>
      </c>
      <c r="B88" s="8" t="s">
        <v>103</v>
      </c>
      <c r="C88" s="12">
        <f t="shared" ref="C88:D88" si="72">C89+C91</f>
        <v>25500</v>
      </c>
      <c r="D88" s="12">
        <f t="shared" si="72"/>
        <v>0</v>
      </c>
      <c r="E88" s="12">
        <f t="shared" ref="E88:F88" si="73">E89+E91</f>
        <v>0</v>
      </c>
      <c r="F88" s="12">
        <f t="shared" si="73"/>
        <v>0</v>
      </c>
      <c r="G88" s="12">
        <f t="shared" ref="G88:H88" si="74">G89+G91</f>
        <v>0</v>
      </c>
      <c r="H88" s="12">
        <f t="shared" si="74"/>
        <v>0</v>
      </c>
      <c r="I88" s="12">
        <f t="shared" ref="I88:J88" si="75">I89+I91</f>
        <v>0</v>
      </c>
      <c r="J88" s="12">
        <f t="shared" si="75"/>
        <v>0</v>
      </c>
      <c r="K88" s="12">
        <f t="shared" ref="K88" si="76">K89+K91</f>
        <v>293771</v>
      </c>
      <c r="L88" s="12">
        <f t="shared" si="66"/>
        <v>319271</v>
      </c>
      <c r="M88" s="30"/>
    </row>
    <row r="89" spans="1:13" ht="36" x14ac:dyDescent="0.35">
      <c r="A89" s="7" t="s">
        <v>104</v>
      </c>
      <c r="B89" s="8" t="s">
        <v>105</v>
      </c>
      <c r="C89" s="12">
        <f t="shared" ref="C89:K89" si="77">C90</f>
        <v>12700</v>
      </c>
      <c r="D89" s="12">
        <f t="shared" si="77"/>
        <v>0</v>
      </c>
      <c r="E89" s="12">
        <f t="shared" si="77"/>
        <v>0</v>
      </c>
      <c r="F89" s="12">
        <f t="shared" si="77"/>
        <v>0</v>
      </c>
      <c r="G89" s="12">
        <f t="shared" si="77"/>
        <v>0</v>
      </c>
      <c r="H89" s="12">
        <f t="shared" si="77"/>
        <v>0</v>
      </c>
      <c r="I89" s="12">
        <f t="shared" si="77"/>
        <v>0</v>
      </c>
      <c r="J89" s="12">
        <f t="shared" si="77"/>
        <v>0</v>
      </c>
      <c r="K89" s="12">
        <f t="shared" si="77"/>
        <v>107250</v>
      </c>
      <c r="L89" s="12">
        <f t="shared" si="66"/>
        <v>119950</v>
      </c>
      <c r="M89" s="30"/>
    </row>
    <row r="90" spans="1:13" ht="36" x14ac:dyDescent="0.35">
      <c r="A90" s="7" t="s">
        <v>235</v>
      </c>
      <c r="B90" s="25" t="s">
        <v>236</v>
      </c>
      <c r="C90" s="12">
        <v>12700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107250</v>
      </c>
      <c r="L90" s="12">
        <f t="shared" si="66"/>
        <v>119950</v>
      </c>
      <c r="M90" s="30"/>
    </row>
    <row r="91" spans="1:13" ht="36" x14ac:dyDescent="0.35">
      <c r="A91" s="7" t="s">
        <v>106</v>
      </c>
      <c r="B91" s="8" t="s">
        <v>107</v>
      </c>
      <c r="C91" s="12">
        <f t="shared" ref="C91:K91" si="78">C92</f>
        <v>12800</v>
      </c>
      <c r="D91" s="12">
        <f t="shared" si="78"/>
        <v>0</v>
      </c>
      <c r="E91" s="12">
        <f t="shared" si="78"/>
        <v>0</v>
      </c>
      <c r="F91" s="12">
        <f t="shared" si="78"/>
        <v>0</v>
      </c>
      <c r="G91" s="12">
        <f t="shared" si="78"/>
        <v>0</v>
      </c>
      <c r="H91" s="12">
        <f t="shared" si="78"/>
        <v>0</v>
      </c>
      <c r="I91" s="12">
        <f t="shared" si="78"/>
        <v>0</v>
      </c>
      <c r="J91" s="12">
        <f t="shared" si="78"/>
        <v>0</v>
      </c>
      <c r="K91" s="12">
        <f t="shared" si="78"/>
        <v>186521</v>
      </c>
      <c r="L91" s="12">
        <f t="shared" si="66"/>
        <v>199321</v>
      </c>
      <c r="M91" s="30"/>
    </row>
    <row r="92" spans="1:13" ht="54" x14ac:dyDescent="0.35">
      <c r="A92" s="7" t="s">
        <v>237</v>
      </c>
      <c r="B92" s="25" t="s">
        <v>238</v>
      </c>
      <c r="C92" s="12">
        <v>12800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186521</v>
      </c>
      <c r="L92" s="12">
        <f t="shared" si="66"/>
        <v>199321</v>
      </c>
      <c r="M92" s="30"/>
    </row>
    <row r="93" spans="1:13" ht="54" x14ac:dyDescent="0.35">
      <c r="A93" s="7" t="s">
        <v>281</v>
      </c>
      <c r="B93" s="26" t="s">
        <v>282</v>
      </c>
      <c r="C93" s="12">
        <f t="shared" ref="C93:K94" si="79">C94</f>
        <v>84200</v>
      </c>
      <c r="D93" s="12">
        <f t="shared" si="79"/>
        <v>0</v>
      </c>
      <c r="E93" s="12">
        <f t="shared" si="79"/>
        <v>0</v>
      </c>
      <c r="F93" s="12">
        <f t="shared" si="79"/>
        <v>0</v>
      </c>
      <c r="G93" s="12">
        <f t="shared" si="79"/>
        <v>0</v>
      </c>
      <c r="H93" s="12">
        <f t="shared" si="79"/>
        <v>0</v>
      </c>
      <c r="I93" s="12">
        <f t="shared" si="79"/>
        <v>0</v>
      </c>
      <c r="J93" s="12">
        <f t="shared" si="79"/>
        <v>0</v>
      </c>
      <c r="K93" s="12">
        <f t="shared" si="79"/>
        <v>16533</v>
      </c>
      <c r="L93" s="12">
        <f t="shared" si="66"/>
        <v>100733</v>
      </c>
      <c r="M93" s="30"/>
    </row>
    <row r="94" spans="1:13" ht="54" x14ac:dyDescent="0.35">
      <c r="A94" s="7" t="s">
        <v>283</v>
      </c>
      <c r="B94" s="26" t="s">
        <v>284</v>
      </c>
      <c r="C94" s="12">
        <f t="shared" si="79"/>
        <v>84200</v>
      </c>
      <c r="D94" s="12">
        <f t="shared" si="79"/>
        <v>0</v>
      </c>
      <c r="E94" s="12">
        <f t="shared" si="79"/>
        <v>0</v>
      </c>
      <c r="F94" s="12">
        <f t="shared" si="79"/>
        <v>0</v>
      </c>
      <c r="G94" s="12">
        <f t="shared" si="79"/>
        <v>0</v>
      </c>
      <c r="H94" s="12">
        <f t="shared" si="79"/>
        <v>0</v>
      </c>
      <c r="I94" s="12">
        <f t="shared" si="79"/>
        <v>0</v>
      </c>
      <c r="J94" s="12">
        <f t="shared" si="79"/>
        <v>0</v>
      </c>
      <c r="K94" s="12">
        <f t="shared" si="79"/>
        <v>16533</v>
      </c>
      <c r="L94" s="12">
        <f t="shared" si="66"/>
        <v>100733</v>
      </c>
      <c r="M94" s="30"/>
    </row>
    <row r="95" spans="1:13" ht="72" x14ac:dyDescent="0.35">
      <c r="A95" s="7" t="s">
        <v>285</v>
      </c>
      <c r="B95" s="26" t="s">
        <v>286</v>
      </c>
      <c r="C95" s="12">
        <v>84200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16533</v>
      </c>
      <c r="L95" s="12">
        <f t="shared" si="66"/>
        <v>100733</v>
      </c>
      <c r="M95" s="30"/>
    </row>
    <row r="96" spans="1:13" x14ac:dyDescent="0.35">
      <c r="A96" s="5" t="s">
        <v>108</v>
      </c>
      <c r="B96" s="6" t="s">
        <v>109</v>
      </c>
      <c r="C96" s="11">
        <f t="shared" ref="C96:J96" si="80">C97+C117+C129</f>
        <v>648300</v>
      </c>
      <c r="D96" s="11">
        <f t="shared" si="80"/>
        <v>0</v>
      </c>
      <c r="E96" s="11">
        <f t="shared" si="80"/>
        <v>0</v>
      </c>
      <c r="F96" s="11">
        <f t="shared" si="80"/>
        <v>0</v>
      </c>
      <c r="G96" s="11">
        <f t="shared" si="80"/>
        <v>0</v>
      </c>
      <c r="H96" s="11">
        <f t="shared" si="80"/>
        <v>0</v>
      </c>
      <c r="I96" s="11">
        <f t="shared" si="80"/>
        <v>0</v>
      </c>
      <c r="J96" s="11">
        <f t="shared" si="80"/>
        <v>0</v>
      </c>
      <c r="K96" s="11">
        <f>K97+K117+K129+K119+K121+K126</f>
        <v>968277</v>
      </c>
      <c r="L96" s="11">
        <f t="shared" si="66"/>
        <v>1616577</v>
      </c>
      <c r="M96" s="29"/>
    </row>
    <row r="97" spans="1:13" ht="36" x14ac:dyDescent="0.35">
      <c r="A97" s="7" t="s">
        <v>201</v>
      </c>
      <c r="B97" s="8" t="s">
        <v>200</v>
      </c>
      <c r="C97" s="12">
        <f t="shared" ref="C97:J97" si="81">C98+C100+C102+C107+C111+C113+C115+C109</f>
        <v>427800</v>
      </c>
      <c r="D97" s="12">
        <f t="shared" si="81"/>
        <v>0</v>
      </c>
      <c r="E97" s="12">
        <f t="shared" si="81"/>
        <v>0</v>
      </c>
      <c r="F97" s="12">
        <f t="shared" si="81"/>
        <v>0</v>
      </c>
      <c r="G97" s="12">
        <f t="shared" si="81"/>
        <v>0</v>
      </c>
      <c r="H97" s="12">
        <f t="shared" si="81"/>
        <v>0</v>
      </c>
      <c r="I97" s="12">
        <f t="shared" si="81"/>
        <v>0</v>
      </c>
      <c r="J97" s="12">
        <f t="shared" si="81"/>
        <v>0</v>
      </c>
      <c r="K97" s="12">
        <f>K98+K100+K102+K107+K111+K113+K115+K109+K105</f>
        <v>104891</v>
      </c>
      <c r="L97" s="12">
        <f t="shared" si="66"/>
        <v>532691</v>
      </c>
      <c r="M97" s="30"/>
    </row>
    <row r="98" spans="1:13" ht="54" x14ac:dyDescent="0.35">
      <c r="A98" s="7" t="s">
        <v>197</v>
      </c>
      <c r="B98" s="8" t="s">
        <v>199</v>
      </c>
      <c r="C98" s="12">
        <f t="shared" ref="C98:K98" si="82">C99</f>
        <v>13800</v>
      </c>
      <c r="D98" s="12">
        <f t="shared" si="82"/>
        <v>0</v>
      </c>
      <c r="E98" s="12">
        <f t="shared" si="82"/>
        <v>0</v>
      </c>
      <c r="F98" s="12">
        <f t="shared" si="82"/>
        <v>0</v>
      </c>
      <c r="G98" s="12">
        <f t="shared" si="82"/>
        <v>0</v>
      </c>
      <c r="H98" s="12">
        <f t="shared" si="82"/>
        <v>0</v>
      </c>
      <c r="I98" s="12">
        <f t="shared" si="82"/>
        <v>0</v>
      </c>
      <c r="J98" s="12">
        <f t="shared" si="82"/>
        <v>0</v>
      </c>
      <c r="K98" s="12">
        <f t="shared" si="82"/>
        <v>12952</v>
      </c>
      <c r="L98" s="12">
        <f t="shared" si="66"/>
        <v>26752</v>
      </c>
      <c r="M98" s="30"/>
    </row>
    <row r="99" spans="1:13" ht="72" x14ac:dyDescent="0.35">
      <c r="A99" s="7" t="s">
        <v>196</v>
      </c>
      <c r="B99" s="8" t="s">
        <v>198</v>
      </c>
      <c r="C99" s="12">
        <v>13800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12952</v>
      </c>
      <c r="L99" s="12">
        <f t="shared" si="66"/>
        <v>26752</v>
      </c>
      <c r="M99" s="30"/>
    </row>
    <row r="100" spans="1:13" ht="72" x14ac:dyDescent="0.35">
      <c r="A100" s="7" t="s">
        <v>174</v>
      </c>
      <c r="B100" s="8" t="s">
        <v>175</v>
      </c>
      <c r="C100" s="12">
        <f t="shared" ref="C100:K100" si="83">C101</f>
        <v>84600</v>
      </c>
      <c r="D100" s="12">
        <f t="shared" si="83"/>
        <v>0</v>
      </c>
      <c r="E100" s="12">
        <f t="shared" si="83"/>
        <v>0</v>
      </c>
      <c r="F100" s="12">
        <f t="shared" si="83"/>
        <v>0</v>
      </c>
      <c r="G100" s="12">
        <f t="shared" si="83"/>
        <v>0</v>
      </c>
      <c r="H100" s="12">
        <f t="shared" si="83"/>
        <v>0</v>
      </c>
      <c r="I100" s="12">
        <f t="shared" si="83"/>
        <v>0</v>
      </c>
      <c r="J100" s="12">
        <f t="shared" si="83"/>
        <v>0</v>
      </c>
      <c r="K100" s="12">
        <f t="shared" si="83"/>
        <v>62104</v>
      </c>
      <c r="L100" s="12">
        <f t="shared" si="66"/>
        <v>146704</v>
      </c>
      <c r="M100" s="30"/>
    </row>
    <row r="101" spans="1:13" ht="123" customHeight="1" x14ac:dyDescent="0.35">
      <c r="A101" s="7" t="s">
        <v>172</v>
      </c>
      <c r="B101" s="8" t="s">
        <v>173</v>
      </c>
      <c r="C101" s="12">
        <v>84600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62104</v>
      </c>
      <c r="L101" s="12">
        <f t="shared" si="66"/>
        <v>146704</v>
      </c>
      <c r="M101" s="30"/>
    </row>
    <row r="102" spans="1:13" ht="54" x14ac:dyDescent="0.35">
      <c r="A102" s="7" t="s">
        <v>176</v>
      </c>
      <c r="B102" s="8" t="s">
        <v>178</v>
      </c>
      <c r="C102" s="12">
        <f t="shared" ref="C102:J102" si="84">C103</f>
        <v>38400</v>
      </c>
      <c r="D102" s="12">
        <f t="shared" si="84"/>
        <v>0</v>
      </c>
      <c r="E102" s="12">
        <f t="shared" si="84"/>
        <v>0</v>
      </c>
      <c r="F102" s="12">
        <f t="shared" si="84"/>
        <v>0</v>
      </c>
      <c r="G102" s="12">
        <f t="shared" si="84"/>
        <v>0</v>
      </c>
      <c r="H102" s="12">
        <f t="shared" si="84"/>
        <v>0</v>
      </c>
      <c r="I102" s="12">
        <f t="shared" si="84"/>
        <v>0</v>
      </c>
      <c r="J102" s="12">
        <f t="shared" si="84"/>
        <v>0</v>
      </c>
      <c r="K102" s="12">
        <f>K103+K104</f>
        <v>29347</v>
      </c>
      <c r="L102" s="12">
        <f t="shared" si="66"/>
        <v>67747</v>
      </c>
      <c r="M102" s="30"/>
    </row>
    <row r="103" spans="1:13" ht="72" hidden="1" x14ac:dyDescent="0.35">
      <c r="A103" s="7" t="s">
        <v>177</v>
      </c>
      <c r="B103" s="8" t="s">
        <v>179</v>
      </c>
      <c r="C103" s="12">
        <v>38400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f t="shared" si="66"/>
        <v>38400</v>
      </c>
      <c r="M103" s="30"/>
    </row>
    <row r="104" spans="1:13" ht="72" x14ac:dyDescent="0.35">
      <c r="A104" s="7" t="s">
        <v>382</v>
      </c>
      <c r="B104" s="8" t="s">
        <v>383</v>
      </c>
      <c r="C104" s="12"/>
      <c r="D104" s="12"/>
      <c r="E104" s="12"/>
      <c r="F104" s="12"/>
      <c r="G104" s="12"/>
      <c r="H104" s="12"/>
      <c r="I104" s="12"/>
      <c r="J104" s="12"/>
      <c r="K104" s="12">
        <v>29347</v>
      </c>
      <c r="L104" s="12">
        <f t="shared" si="66"/>
        <v>29347</v>
      </c>
      <c r="M104" s="30"/>
    </row>
    <row r="105" spans="1:13" ht="54" x14ac:dyDescent="0.35">
      <c r="A105" s="7" t="s">
        <v>386</v>
      </c>
      <c r="B105" s="8" t="s">
        <v>387</v>
      </c>
      <c r="C105" s="12"/>
      <c r="D105" s="12"/>
      <c r="E105" s="12"/>
      <c r="F105" s="12"/>
      <c r="G105" s="12"/>
      <c r="H105" s="12"/>
      <c r="I105" s="12"/>
      <c r="J105" s="12"/>
      <c r="K105" s="12">
        <f>K106</f>
        <v>34736</v>
      </c>
      <c r="L105" s="12">
        <f t="shared" si="66"/>
        <v>34736</v>
      </c>
      <c r="M105" s="30"/>
    </row>
    <row r="106" spans="1:13" ht="72" x14ac:dyDescent="0.35">
      <c r="A106" s="7" t="s">
        <v>384</v>
      </c>
      <c r="B106" s="8" t="s">
        <v>385</v>
      </c>
      <c r="C106" s="12"/>
      <c r="D106" s="12"/>
      <c r="E106" s="12"/>
      <c r="F106" s="12"/>
      <c r="G106" s="12"/>
      <c r="H106" s="12"/>
      <c r="I106" s="12"/>
      <c r="J106" s="12"/>
      <c r="K106" s="12">
        <v>34736</v>
      </c>
      <c r="L106" s="12">
        <f t="shared" si="66"/>
        <v>34736</v>
      </c>
      <c r="M106" s="30"/>
    </row>
    <row r="107" spans="1:13" ht="54" hidden="1" x14ac:dyDescent="0.35">
      <c r="A107" s="7" t="s">
        <v>287</v>
      </c>
      <c r="B107" s="8" t="s">
        <v>288</v>
      </c>
      <c r="C107" s="12">
        <f t="shared" ref="C107:K107" si="85">C108</f>
        <v>11700</v>
      </c>
      <c r="D107" s="12">
        <f t="shared" si="85"/>
        <v>0</v>
      </c>
      <c r="E107" s="12">
        <f t="shared" si="85"/>
        <v>0</v>
      </c>
      <c r="F107" s="12">
        <f t="shared" si="85"/>
        <v>0</v>
      </c>
      <c r="G107" s="12">
        <f t="shared" si="85"/>
        <v>0</v>
      </c>
      <c r="H107" s="12">
        <f t="shared" si="85"/>
        <v>0</v>
      </c>
      <c r="I107" s="12">
        <f t="shared" si="85"/>
        <v>0</v>
      </c>
      <c r="J107" s="12">
        <f t="shared" si="85"/>
        <v>0</v>
      </c>
      <c r="K107" s="12">
        <f t="shared" si="85"/>
        <v>0</v>
      </c>
      <c r="L107" s="12">
        <f t="shared" si="66"/>
        <v>11700</v>
      </c>
      <c r="M107" s="30"/>
    </row>
    <row r="108" spans="1:13" ht="72" hidden="1" x14ac:dyDescent="0.35">
      <c r="A108" s="7" t="s">
        <v>289</v>
      </c>
      <c r="B108" s="8" t="s">
        <v>290</v>
      </c>
      <c r="C108" s="12">
        <v>11700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f t="shared" si="66"/>
        <v>11700</v>
      </c>
      <c r="M108" s="30"/>
    </row>
    <row r="109" spans="1:13" ht="54" hidden="1" x14ac:dyDescent="0.35">
      <c r="A109" s="7" t="s">
        <v>303</v>
      </c>
      <c r="B109" s="8" t="s">
        <v>306</v>
      </c>
      <c r="C109" s="12">
        <f t="shared" ref="C109:K109" si="86">C110</f>
        <v>400</v>
      </c>
      <c r="D109" s="12">
        <f t="shared" si="86"/>
        <v>0</v>
      </c>
      <c r="E109" s="12">
        <f t="shared" si="86"/>
        <v>0</v>
      </c>
      <c r="F109" s="12">
        <f t="shared" si="86"/>
        <v>0</v>
      </c>
      <c r="G109" s="12">
        <f t="shared" si="86"/>
        <v>0</v>
      </c>
      <c r="H109" s="12">
        <f t="shared" si="86"/>
        <v>0</v>
      </c>
      <c r="I109" s="12">
        <f t="shared" si="86"/>
        <v>0</v>
      </c>
      <c r="J109" s="12">
        <f t="shared" si="86"/>
        <v>0</v>
      </c>
      <c r="K109" s="12">
        <f t="shared" si="86"/>
        <v>0</v>
      </c>
      <c r="L109" s="12">
        <f t="shared" si="66"/>
        <v>400</v>
      </c>
      <c r="M109" s="30"/>
    </row>
    <row r="110" spans="1:13" ht="90" hidden="1" x14ac:dyDescent="0.35">
      <c r="A110" s="7" t="s">
        <v>304</v>
      </c>
      <c r="B110" s="8" t="s">
        <v>305</v>
      </c>
      <c r="C110" s="12">
        <v>400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f t="shared" si="66"/>
        <v>400</v>
      </c>
      <c r="M110" s="30"/>
    </row>
    <row r="111" spans="1:13" ht="54" x14ac:dyDescent="0.35">
      <c r="A111" s="7" t="s">
        <v>202</v>
      </c>
      <c r="B111" s="8" t="s">
        <v>205</v>
      </c>
      <c r="C111" s="12">
        <f t="shared" ref="C111:K111" si="87">C112</f>
        <v>4600</v>
      </c>
      <c r="D111" s="12">
        <f t="shared" si="87"/>
        <v>0</v>
      </c>
      <c r="E111" s="12">
        <f t="shared" si="87"/>
        <v>0</v>
      </c>
      <c r="F111" s="12">
        <f t="shared" si="87"/>
        <v>0</v>
      </c>
      <c r="G111" s="12">
        <f t="shared" si="87"/>
        <v>0</v>
      </c>
      <c r="H111" s="12">
        <f t="shared" si="87"/>
        <v>0</v>
      </c>
      <c r="I111" s="12">
        <f t="shared" si="87"/>
        <v>0</v>
      </c>
      <c r="J111" s="12">
        <f t="shared" si="87"/>
        <v>0</v>
      </c>
      <c r="K111" s="12">
        <f t="shared" si="87"/>
        <v>258</v>
      </c>
      <c r="L111" s="12">
        <f t="shared" si="66"/>
        <v>4858</v>
      </c>
      <c r="M111" s="30"/>
    </row>
    <row r="112" spans="1:13" ht="72" x14ac:dyDescent="0.35">
      <c r="A112" s="7" t="s">
        <v>203</v>
      </c>
      <c r="B112" s="8" t="s">
        <v>204</v>
      </c>
      <c r="C112" s="12">
        <v>4600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258</v>
      </c>
      <c r="L112" s="12">
        <f t="shared" si="66"/>
        <v>4858</v>
      </c>
      <c r="M112" s="30"/>
    </row>
    <row r="113" spans="1:13" ht="54" x14ac:dyDescent="0.35">
      <c r="A113" s="7" t="s">
        <v>180</v>
      </c>
      <c r="B113" s="8" t="s">
        <v>182</v>
      </c>
      <c r="C113" s="12">
        <f t="shared" ref="C113:K113" si="88">C114</f>
        <v>164900</v>
      </c>
      <c r="D113" s="12">
        <f t="shared" si="88"/>
        <v>0</v>
      </c>
      <c r="E113" s="12">
        <f t="shared" si="88"/>
        <v>0</v>
      </c>
      <c r="F113" s="12">
        <f t="shared" si="88"/>
        <v>0</v>
      </c>
      <c r="G113" s="12">
        <f t="shared" si="88"/>
        <v>0</v>
      </c>
      <c r="H113" s="12">
        <f t="shared" si="88"/>
        <v>0</v>
      </c>
      <c r="I113" s="12">
        <f t="shared" si="88"/>
        <v>0</v>
      </c>
      <c r="J113" s="12">
        <f t="shared" si="88"/>
        <v>0</v>
      </c>
      <c r="K113" s="12">
        <f t="shared" si="88"/>
        <v>-70000</v>
      </c>
      <c r="L113" s="12">
        <f t="shared" si="66"/>
        <v>94900</v>
      </c>
      <c r="M113" s="30"/>
    </row>
    <row r="114" spans="1:13" ht="72" x14ac:dyDescent="0.35">
      <c r="A114" s="7" t="s">
        <v>181</v>
      </c>
      <c r="B114" s="8" t="s">
        <v>183</v>
      </c>
      <c r="C114" s="12">
        <v>164900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-70000</v>
      </c>
      <c r="L114" s="12">
        <f t="shared" si="66"/>
        <v>94900</v>
      </c>
      <c r="M114" s="30"/>
    </row>
    <row r="115" spans="1:13" ht="54" x14ac:dyDescent="0.35">
      <c r="A115" s="7" t="s">
        <v>194</v>
      </c>
      <c r="B115" s="8" t="s">
        <v>195</v>
      </c>
      <c r="C115" s="12">
        <f t="shared" ref="C115:K115" si="89">C116</f>
        <v>109400</v>
      </c>
      <c r="D115" s="12">
        <f t="shared" si="89"/>
        <v>0</v>
      </c>
      <c r="E115" s="12">
        <f t="shared" si="89"/>
        <v>0</v>
      </c>
      <c r="F115" s="12">
        <f t="shared" si="89"/>
        <v>0</v>
      </c>
      <c r="G115" s="12">
        <f t="shared" si="89"/>
        <v>0</v>
      </c>
      <c r="H115" s="12">
        <f t="shared" si="89"/>
        <v>0</v>
      </c>
      <c r="I115" s="12">
        <f t="shared" si="89"/>
        <v>0</v>
      </c>
      <c r="J115" s="12">
        <f t="shared" si="89"/>
        <v>0</v>
      </c>
      <c r="K115" s="12">
        <f t="shared" si="89"/>
        <v>35494</v>
      </c>
      <c r="L115" s="12">
        <f t="shared" si="66"/>
        <v>144894</v>
      </c>
      <c r="M115" s="30"/>
    </row>
    <row r="116" spans="1:13" ht="72" x14ac:dyDescent="0.35">
      <c r="A116" s="7" t="s">
        <v>192</v>
      </c>
      <c r="B116" s="8" t="s">
        <v>193</v>
      </c>
      <c r="C116" s="12">
        <v>109400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35494</v>
      </c>
      <c r="L116" s="12">
        <f t="shared" si="66"/>
        <v>144894</v>
      </c>
      <c r="M116" s="30"/>
    </row>
    <row r="117" spans="1:13" ht="90" x14ac:dyDescent="0.35">
      <c r="A117" s="7" t="s">
        <v>190</v>
      </c>
      <c r="B117" s="8" t="s">
        <v>191</v>
      </c>
      <c r="C117" s="12">
        <f t="shared" ref="C117:K117" si="90">C118</f>
        <v>41300</v>
      </c>
      <c r="D117" s="12">
        <f t="shared" si="90"/>
        <v>0</v>
      </c>
      <c r="E117" s="12">
        <f t="shared" si="90"/>
        <v>0</v>
      </c>
      <c r="F117" s="12">
        <f t="shared" si="90"/>
        <v>0</v>
      </c>
      <c r="G117" s="12">
        <f t="shared" si="90"/>
        <v>0</v>
      </c>
      <c r="H117" s="12">
        <f t="shared" si="90"/>
        <v>0</v>
      </c>
      <c r="I117" s="12">
        <f t="shared" si="90"/>
        <v>0</v>
      </c>
      <c r="J117" s="12">
        <f t="shared" si="90"/>
        <v>0</v>
      </c>
      <c r="K117" s="12">
        <f t="shared" si="90"/>
        <v>28700</v>
      </c>
      <c r="L117" s="12">
        <f t="shared" si="66"/>
        <v>70000</v>
      </c>
      <c r="M117" s="30"/>
    </row>
    <row r="118" spans="1:13" ht="108" x14ac:dyDescent="0.35">
      <c r="A118" s="7" t="s">
        <v>188</v>
      </c>
      <c r="B118" s="8" t="s">
        <v>189</v>
      </c>
      <c r="C118" s="12">
        <v>41300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28700</v>
      </c>
      <c r="L118" s="12">
        <f t="shared" si="66"/>
        <v>70000</v>
      </c>
      <c r="M118" s="30"/>
    </row>
    <row r="119" spans="1:13" ht="36" x14ac:dyDescent="0.35">
      <c r="A119" s="7" t="s">
        <v>388</v>
      </c>
      <c r="B119" s="8" t="s">
        <v>390</v>
      </c>
      <c r="C119" s="12"/>
      <c r="D119" s="12"/>
      <c r="E119" s="12"/>
      <c r="F119" s="12"/>
      <c r="G119" s="12"/>
      <c r="H119" s="12"/>
      <c r="I119" s="12"/>
      <c r="J119" s="12"/>
      <c r="K119" s="12">
        <f>K120</f>
        <v>100</v>
      </c>
      <c r="L119" s="12">
        <f t="shared" si="66"/>
        <v>100</v>
      </c>
      <c r="M119" s="30"/>
    </row>
    <row r="120" spans="1:13" ht="39.75" customHeight="1" x14ac:dyDescent="0.35">
      <c r="A120" s="7" t="s">
        <v>389</v>
      </c>
      <c r="B120" s="8" t="s">
        <v>391</v>
      </c>
      <c r="C120" s="12"/>
      <c r="D120" s="12"/>
      <c r="E120" s="12"/>
      <c r="F120" s="12"/>
      <c r="G120" s="12"/>
      <c r="H120" s="12"/>
      <c r="I120" s="12"/>
      <c r="J120" s="12"/>
      <c r="K120" s="12">
        <v>100</v>
      </c>
      <c r="L120" s="12">
        <f t="shared" si="66"/>
        <v>100</v>
      </c>
      <c r="M120" s="30"/>
    </row>
    <row r="121" spans="1:13" ht="90" x14ac:dyDescent="0.35">
      <c r="A121" s="7" t="s">
        <v>392</v>
      </c>
      <c r="B121" s="8" t="s">
        <v>400</v>
      </c>
      <c r="C121" s="12"/>
      <c r="D121" s="12"/>
      <c r="E121" s="12"/>
      <c r="F121" s="12"/>
      <c r="G121" s="12"/>
      <c r="H121" s="12"/>
      <c r="I121" s="12"/>
      <c r="J121" s="12"/>
      <c r="K121" s="12">
        <f>K122+K124</f>
        <v>743056</v>
      </c>
      <c r="L121" s="12">
        <f t="shared" si="66"/>
        <v>743056</v>
      </c>
      <c r="M121" s="30"/>
    </row>
    <row r="122" spans="1:13" ht="54" x14ac:dyDescent="0.35">
      <c r="A122" s="7" t="s">
        <v>393</v>
      </c>
      <c r="B122" s="8" t="s">
        <v>401</v>
      </c>
      <c r="C122" s="12"/>
      <c r="D122" s="12"/>
      <c r="E122" s="12"/>
      <c r="F122" s="12"/>
      <c r="G122" s="12"/>
      <c r="H122" s="12"/>
      <c r="I122" s="12"/>
      <c r="J122" s="12"/>
      <c r="K122" s="12">
        <f>K123</f>
        <v>115576</v>
      </c>
      <c r="L122" s="12">
        <f t="shared" si="66"/>
        <v>115576</v>
      </c>
      <c r="M122" s="30"/>
    </row>
    <row r="123" spans="1:13" ht="54" x14ac:dyDescent="0.35">
      <c r="A123" s="7" t="s">
        <v>394</v>
      </c>
      <c r="B123" s="8" t="s">
        <v>402</v>
      </c>
      <c r="C123" s="12"/>
      <c r="D123" s="12"/>
      <c r="E123" s="12"/>
      <c r="F123" s="12"/>
      <c r="G123" s="12"/>
      <c r="H123" s="12"/>
      <c r="I123" s="12"/>
      <c r="J123" s="12"/>
      <c r="K123" s="12">
        <v>115576</v>
      </c>
      <c r="L123" s="12">
        <f t="shared" si="66"/>
        <v>115576</v>
      </c>
      <c r="M123" s="30"/>
    </row>
    <row r="124" spans="1:13" ht="72" x14ac:dyDescent="0.35">
      <c r="A124" s="7" t="s">
        <v>395</v>
      </c>
      <c r="B124" s="8" t="s">
        <v>403</v>
      </c>
      <c r="C124" s="12"/>
      <c r="D124" s="12"/>
      <c r="E124" s="12"/>
      <c r="F124" s="12"/>
      <c r="G124" s="12"/>
      <c r="H124" s="12"/>
      <c r="I124" s="12"/>
      <c r="J124" s="12"/>
      <c r="K124" s="12">
        <f>K125</f>
        <v>627480</v>
      </c>
      <c r="L124" s="12">
        <f t="shared" si="66"/>
        <v>627480</v>
      </c>
      <c r="M124" s="30"/>
    </row>
    <row r="125" spans="1:13" ht="61.5" customHeight="1" x14ac:dyDescent="0.35">
      <c r="A125" s="7" t="s">
        <v>396</v>
      </c>
      <c r="B125" s="8" t="s">
        <v>404</v>
      </c>
      <c r="C125" s="12"/>
      <c r="D125" s="12"/>
      <c r="E125" s="12"/>
      <c r="F125" s="12"/>
      <c r="G125" s="12"/>
      <c r="H125" s="12"/>
      <c r="I125" s="12"/>
      <c r="J125" s="12"/>
      <c r="K125" s="12">
        <v>627480</v>
      </c>
      <c r="L125" s="12">
        <f t="shared" si="66"/>
        <v>627480</v>
      </c>
      <c r="M125" s="30"/>
    </row>
    <row r="126" spans="1:13" x14ac:dyDescent="0.35">
      <c r="A126" s="7" t="s">
        <v>397</v>
      </c>
      <c r="B126" s="8" t="s">
        <v>405</v>
      </c>
      <c r="C126" s="12"/>
      <c r="D126" s="12"/>
      <c r="E126" s="12"/>
      <c r="F126" s="12"/>
      <c r="G126" s="12"/>
      <c r="H126" s="12"/>
      <c r="I126" s="12"/>
      <c r="J126" s="12"/>
      <c r="K126" s="12">
        <f>K127</f>
        <v>31642</v>
      </c>
      <c r="L126" s="12">
        <f t="shared" si="66"/>
        <v>31642</v>
      </c>
      <c r="M126" s="30"/>
    </row>
    <row r="127" spans="1:13" ht="54" x14ac:dyDescent="0.35">
      <c r="A127" s="7" t="s">
        <v>398</v>
      </c>
      <c r="B127" s="8" t="s">
        <v>406</v>
      </c>
      <c r="C127" s="12"/>
      <c r="D127" s="12"/>
      <c r="E127" s="12"/>
      <c r="F127" s="12"/>
      <c r="G127" s="12"/>
      <c r="H127" s="12"/>
      <c r="I127" s="12"/>
      <c r="J127" s="12"/>
      <c r="K127" s="12">
        <f>K128</f>
        <v>31642</v>
      </c>
      <c r="L127" s="12">
        <f t="shared" si="66"/>
        <v>31642</v>
      </c>
      <c r="M127" s="30"/>
    </row>
    <row r="128" spans="1:13" ht="54" x14ac:dyDescent="0.35">
      <c r="A128" s="7" t="s">
        <v>399</v>
      </c>
      <c r="B128" s="8" t="s">
        <v>407</v>
      </c>
      <c r="C128" s="12"/>
      <c r="D128" s="12"/>
      <c r="E128" s="12"/>
      <c r="F128" s="12"/>
      <c r="G128" s="12"/>
      <c r="H128" s="12"/>
      <c r="I128" s="12"/>
      <c r="J128" s="12"/>
      <c r="K128" s="12">
        <v>31642</v>
      </c>
      <c r="L128" s="12">
        <f t="shared" si="66"/>
        <v>31642</v>
      </c>
      <c r="M128" s="30"/>
    </row>
    <row r="129" spans="1:13" x14ac:dyDescent="0.35">
      <c r="A129" s="7" t="s">
        <v>184</v>
      </c>
      <c r="B129" s="8" t="s">
        <v>187</v>
      </c>
      <c r="C129" s="12">
        <f t="shared" ref="C129:K129" si="91">C130</f>
        <v>179200</v>
      </c>
      <c r="D129" s="12">
        <f t="shared" si="91"/>
        <v>0</v>
      </c>
      <c r="E129" s="12">
        <f t="shared" si="91"/>
        <v>0</v>
      </c>
      <c r="F129" s="12">
        <f t="shared" si="91"/>
        <v>0</v>
      </c>
      <c r="G129" s="12">
        <f t="shared" si="91"/>
        <v>0</v>
      </c>
      <c r="H129" s="12">
        <f t="shared" si="91"/>
        <v>0</v>
      </c>
      <c r="I129" s="12">
        <f t="shared" si="91"/>
        <v>0</v>
      </c>
      <c r="J129" s="12">
        <f t="shared" si="91"/>
        <v>0</v>
      </c>
      <c r="K129" s="12">
        <f t="shared" si="91"/>
        <v>59888</v>
      </c>
      <c r="L129" s="12">
        <f t="shared" si="66"/>
        <v>239088</v>
      </c>
      <c r="M129" s="30"/>
    </row>
    <row r="130" spans="1:13" ht="72" x14ac:dyDescent="0.35">
      <c r="A130" s="7" t="s">
        <v>185</v>
      </c>
      <c r="B130" s="8" t="s">
        <v>186</v>
      </c>
      <c r="C130" s="12">
        <v>179200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59888</v>
      </c>
      <c r="L130" s="12">
        <f t="shared" si="66"/>
        <v>239088</v>
      </c>
      <c r="M130" s="30"/>
    </row>
    <row r="131" spans="1:13" s="2" customFormat="1" x14ac:dyDescent="0.35">
      <c r="A131" s="5" t="s">
        <v>307</v>
      </c>
      <c r="B131" s="6" t="s">
        <v>308</v>
      </c>
      <c r="C131" s="11">
        <f t="shared" ref="C131:H131" si="92">C134</f>
        <v>830019.42</v>
      </c>
      <c r="D131" s="11">
        <f t="shared" si="92"/>
        <v>0</v>
      </c>
      <c r="E131" s="11">
        <f t="shared" si="92"/>
        <v>0</v>
      </c>
      <c r="F131" s="11">
        <f t="shared" si="92"/>
        <v>0</v>
      </c>
      <c r="G131" s="11">
        <f t="shared" si="92"/>
        <v>0</v>
      </c>
      <c r="H131" s="11">
        <f t="shared" si="92"/>
        <v>0</v>
      </c>
      <c r="I131" s="11">
        <f>I134+I132</f>
        <v>2975390</v>
      </c>
      <c r="J131" s="11">
        <f>J134+J132</f>
        <v>0</v>
      </c>
      <c r="K131" s="11">
        <f>K134+K132</f>
        <v>525114</v>
      </c>
      <c r="L131" s="11">
        <f t="shared" si="66"/>
        <v>4330523.42</v>
      </c>
      <c r="M131" s="29"/>
    </row>
    <row r="132" spans="1:13" x14ac:dyDescent="0.35">
      <c r="A132" s="7" t="s">
        <v>354</v>
      </c>
      <c r="B132" s="8" t="s">
        <v>355</v>
      </c>
      <c r="C132" s="12"/>
      <c r="D132" s="12"/>
      <c r="E132" s="12"/>
      <c r="F132" s="12"/>
      <c r="G132" s="12"/>
      <c r="H132" s="12"/>
      <c r="I132" s="12">
        <f>I133</f>
        <v>2975390</v>
      </c>
      <c r="J132" s="12">
        <f>J133</f>
        <v>0</v>
      </c>
      <c r="K132" s="12">
        <f>K133</f>
        <v>525114</v>
      </c>
      <c r="L132" s="12">
        <f t="shared" si="66"/>
        <v>3500504</v>
      </c>
      <c r="M132" s="30"/>
    </row>
    <row r="133" spans="1:13" x14ac:dyDescent="0.35">
      <c r="A133" s="7" t="s">
        <v>352</v>
      </c>
      <c r="B133" s="8" t="s">
        <v>353</v>
      </c>
      <c r="C133" s="12"/>
      <c r="D133" s="12"/>
      <c r="E133" s="12"/>
      <c r="F133" s="12"/>
      <c r="G133" s="12"/>
      <c r="H133" s="12"/>
      <c r="I133" s="12">
        <v>2975390</v>
      </c>
      <c r="J133" s="12">
        <v>0</v>
      </c>
      <c r="K133" s="12">
        <v>525114</v>
      </c>
      <c r="L133" s="12">
        <f t="shared" si="66"/>
        <v>3500504</v>
      </c>
      <c r="M133" s="30"/>
    </row>
    <row r="134" spans="1:13" hidden="1" x14ac:dyDescent="0.35">
      <c r="A134" s="7" t="s">
        <v>309</v>
      </c>
      <c r="B134" s="8" t="s">
        <v>310</v>
      </c>
      <c r="C134" s="12">
        <f t="shared" ref="C134:K134" si="93">C135</f>
        <v>830019.42</v>
      </c>
      <c r="D134" s="12">
        <f t="shared" si="93"/>
        <v>0</v>
      </c>
      <c r="E134" s="12">
        <f t="shared" si="93"/>
        <v>0</v>
      </c>
      <c r="F134" s="12">
        <f t="shared" si="93"/>
        <v>0</v>
      </c>
      <c r="G134" s="12">
        <f t="shared" si="93"/>
        <v>0</v>
      </c>
      <c r="H134" s="12">
        <f t="shared" si="93"/>
        <v>0</v>
      </c>
      <c r="I134" s="12">
        <f t="shared" si="93"/>
        <v>0</v>
      </c>
      <c r="J134" s="12">
        <f t="shared" si="93"/>
        <v>0</v>
      </c>
      <c r="K134" s="12">
        <f t="shared" si="93"/>
        <v>0</v>
      </c>
      <c r="L134" s="12">
        <f t="shared" si="66"/>
        <v>830019.42</v>
      </c>
      <c r="M134" s="30"/>
    </row>
    <row r="135" spans="1:13" hidden="1" x14ac:dyDescent="0.35">
      <c r="A135" s="7" t="s">
        <v>311</v>
      </c>
      <c r="B135" s="8" t="s">
        <v>312</v>
      </c>
      <c r="C135" s="12">
        <v>830019.42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f t="shared" si="66"/>
        <v>830019.42</v>
      </c>
      <c r="M135" s="30"/>
    </row>
    <row r="136" spans="1:13" ht="25.5" customHeight="1" x14ac:dyDescent="0.35">
      <c r="A136" s="5" t="s">
        <v>110</v>
      </c>
      <c r="B136" s="6" t="s">
        <v>111</v>
      </c>
      <c r="C136" s="11">
        <f t="shared" ref="C136:H136" si="94">C137</f>
        <v>480632044.38</v>
      </c>
      <c r="D136" s="11">
        <f t="shared" si="94"/>
        <v>10157129.529999997</v>
      </c>
      <c r="E136" s="11">
        <f t="shared" si="94"/>
        <v>9310995.3000000007</v>
      </c>
      <c r="F136" s="11">
        <f t="shared" si="94"/>
        <v>2509352.52</v>
      </c>
      <c r="G136" s="11">
        <f t="shared" si="94"/>
        <v>6400308.0699999994</v>
      </c>
      <c r="H136" s="11">
        <f t="shared" si="94"/>
        <v>529954.90999999968</v>
      </c>
      <c r="I136" s="11">
        <f>I137+I230</f>
        <v>7571325.9100000001</v>
      </c>
      <c r="J136" s="11">
        <f>J137+J230</f>
        <v>259542</v>
      </c>
      <c r="K136" s="11">
        <f>K137+K230</f>
        <v>2675984.87</v>
      </c>
      <c r="L136" s="11">
        <f t="shared" si="66"/>
        <v>520046637.49000001</v>
      </c>
      <c r="M136" s="29"/>
    </row>
    <row r="137" spans="1:13" ht="34.799999999999997" x14ac:dyDescent="0.35">
      <c r="A137" s="5" t="s">
        <v>112</v>
      </c>
      <c r="B137" s="6" t="s">
        <v>113</v>
      </c>
      <c r="C137" s="11">
        <f t="shared" ref="C137:H137" si="95">C138+C147+C186+C213</f>
        <v>480632044.38</v>
      </c>
      <c r="D137" s="11">
        <f t="shared" si="95"/>
        <v>10157129.529999997</v>
      </c>
      <c r="E137" s="11">
        <f t="shared" si="95"/>
        <v>9310995.3000000007</v>
      </c>
      <c r="F137" s="11">
        <f t="shared" si="95"/>
        <v>2509352.52</v>
      </c>
      <c r="G137" s="11">
        <f t="shared" si="95"/>
        <v>6400308.0699999994</v>
      </c>
      <c r="H137" s="11">
        <f t="shared" si="95"/>
        <v>529954.90999999968</v>
      </c>
      <c r="I137" s="11">
        <f t="shared" ref="I137:J137" si="96">I138+I147+I186+I213</f>
        <v>7071325.9100000001</v>
      </c>
      <c r="J137" s="11">
        <f t="shared" si="96"/>
        <v>259542</v>
      </c>
      <c r="K137" s="11">
        <f t="shared" ref="K137" si="97">K138+K147+K186+K213</f>
        <v>2675984.87</v>
      </c>
      <c r="L137" s="11">
        <f t="shared" si="66"/>
        <v>519546637.49000001</v>
      </c>
      <c r="M137" s="29"/>
    </row>
    <row r="138" spans="1:13" hidden="1" x14ac:dyDescent="0.35">
      <c r="A138" s="7" t="s">
        <v>114</v>
      </c>
      <c r="B138" s="8" t="s">
        <v>115</v>
      </c>
      <c r="C138" s="12">
        <f t="shared" ref="C138:H138" si="98">C139+C141+C145</f>
        <v>147012700</v>
      </c>
      <c r="D138" s="12">
        <f t="shared" si="98"/>
        <v>0</v>
      </c>
      <c r="E138" s="12">
        <f t="shared" si="98"/>
        <v>0</v>
      </c>
      <c r="F138" s="12">
        <f t="shared" si="98"/>
        <v>0</v>
      </c>
      <c r="G138" s="12">
        <f t="shared" si="98"/>
        <v>0</v>
      </c>
      <c r="H138" s="12">
        <f t="shared" si="98"/>
        <v>0</v>
      </c>
      <c r="I138" s="12">
        <f t="shared" ref="I138" si="99">I139+I141+I145</f>
        <v>886900</v>
      </c>
      <c r="J138" s="12">
        <f>J139+J141+J145+J143</f>
        <v>489000</v>
      </c>
      <c r="K138" s="12">
        <f>K139+K141+K145+K143</f>
        <v>0</v>
      </c>
      <c r="L138" s="12">
        <f t="shared" si="66"/>
        <v>148388600</v>
      </c>
      <c r="M138" s="30"/>
    </row>
    <row r="139" spans="1:13" hidden="1" x14ac:dyDescent="0.35">
      <c r="A139" s="7" t="s">
        <v>116</v>
      </c>
      <c r="B139" s="8" t="s">
        <v>117</v>
      </c>
      <c r="C139" s="12">
        <f t="shared" ref="C139:K139" si="100">C140</f>
        <v>144665400</v>
      </c>
      <c r="D139" s="12">
        <f t="shared" si="100"/>
        <v>0</v>
      </c>
      <c r="E139" s="12">
        <f t="shared" si="100"/>
        <v>0</v>
      </c>
      <c r="F139" s="12">
        <f t="shared" si="100"/>
        <v>0</v>
      </c>
      <c r="G139" s="12">
        <f t="shared" si="100"/>
        <v>0</v>
      </c>
      <c r="H139" s="12">
        <f t="shared" si="100"/>
        <v>0</v>
      </c>
      <c r="I139" s="12">
        <f t="shared" si="100"/>
        <v>0</v>
      </c>
      <c r="J139" s="12">
        <f t="shared" si="100"/>
        <v>0</v>
      </c>
      <c r="K139" s="12">
        <f t="shared" si="100"/>
        <v>0</v>
      </c>
      <c r="L139" s="12">
        <f t="shared" si="66"/>
        <v>144665400</v>
      </c>
      <c r="M139" s="30"/>
    </row>
    <row r="140" spans="1:13" ht="36" hidden="1" x14ac:dyDescent="0.35">
      <c r="A140" s="7" t="s">
        <v>239</v>
      </c>
      <c r="B140" s="25" t="s">
        <v>240</v>
      </c>
      <c r="C140" s="12">
        <v>144665400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f t="shared" si="66"/>
        <v>144665400</v>
      </c>
      <c r="M140" s="30"/>
    </row>
    <row r="141" spans="1:13" hidden="1" x14ac:dyDescent="0.35">
      <c r="A141" s="7" t="s">
        <v>206</v>
      </c>
      <c r="B141" s="8" t="s">
        <v>207</v>
      </c>
      <c r="C141" s="12">
        <f t="shared" ref="C141:K141" si="101">C142</f>
        <v>2301700</v>
      </c>
      <c r="D141" s="12">
        <f t="shared" si="101"/>
        <v>0</v>
      </c>
      <c r="E141" s="12">
        <f t="shared" si="101"/>
        <v>0</v>
      </c>
      <c r="F141" s="12">
        <f t="shared" si="101"/>
        <v>0</v>
      </c>
      <c r="G141" s="12">
        <f t="shared" si="101"/>
        <v>0</v>
      </c>
      <c r="H141" s="12">
        <f t="shared" si="101"/>
        <v>0</v>
      </c>
      <c r="I141" s="12">
        <f t="shared" si="101"/>
        <v>0</v>
      </c>
      <c r="J141" s="12">
        <f t="shared" si="101"/>
        <v>0</v>
      </c>
      <c r="K141" s="12">
        <f t="shared" si="101"/>
        <v>0</v>
      </c>
      <c r="L141" s="12">
        <f t="shared" si="66"/>
        <v>2301700</v>
      </c>
      <c r="M141" s="30"/>
    </row>
    <row r="142" spans="1:13" ht="36" hidden="1" x14ac:dyDescent="0.35">
      <c r="A142" s="7" t="s">
        <v>241</v>
      </c>
      <c r="B142" s="25" t="s">
        <v>242</v>
      </c>
      <c r="C142" s="12">
        <v>2301700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f t="shared" si="66"/>
        <v>2301700</v>
      </c>
      <c r="M142" s="30"/>
    </row>
    <row r="143" spans="1:13" ht="36" hidden="1" x14ac:dyDescent="0.35">
      <c r="A143" s="7" t="s">
        <v>368</v>
      </c>
      <c r="B143" s="26" t="s">
        <v>370</v>
      </c>
      <c r="C143" s="12"/>
      <c r="D143" s="12"/>
      <c r="E143" s="12"/>
      <c r="F143" s="12"/>
      <c r="G143" s="12"/>
      <c r="H143" s="12"/>
      <c r="I143" s="12">
        <f>I144</f>
        <v>0</v>
      </c>
      <c r="J143" s="12">
        <f>J144</f>
        <v>489000</v>
      </c>
      <c r="K143" s="12">
        <f>K144</f>
        <v>0</v>
      </c>
      <c r="L143" s="12">
        <f t="shared" si="66"/>
        <v>489000</v>
      </c>
      <c r="M143" s="30"/>
    </row>
    <row r="144" spans="1:13" ht="36" hidden="1" x14ac:dyDescent="0.35">
      <c r="A144" s="7" t="s">
        <v>367</v>
      </c>
      <c r="B144" s="26" t="s">
        <v>369</v>
      </c>
      <c r="C144" s="12"/>
      <c r="D144" s="12"/>
      <c r="E144" s="12"/>
      <c r="F144" s="12"/>
      <c r="G144" s="12"/>
      <c r="H144" s="12"/>
      <c r="I144" s="12">
        <v>0</v>
      </c>
      <c r="J144" s="12">
        <v>489000</v>
      </c>
      <c r="K144" s="12">
        <v>0</v>
      </c>
      <c r="L144" s="12">
        <f t="shared" si="66"/>
        <v>489000</v>
      </c>
      <c r="M144" s="30"/>
    </row>
    <row r="145" spans="1:13" hidden="1" x14ac:dyDescent="0.35">
      <c r="A145" s="7" t="s">
        <v>291</v>
      </c>
      <c r="B145" s="26" t="s">
        <v>293</v>
      </c>
      <c r="C145" s="12">
        <f t="shared" ref="C145:K145" si="102">C146</f>
        <v>45600</v>
      </c>
      <c r="D145" s="12">
        <f t="shared" si="102"/>
        <v>0</v>
      </c>
      <c r="E145" s="12">
        <f t="shared" si="102"/>
        <v>0</v>
      </c>
      <c r="F145" s="12">
        <f t="shared" si="102"/>
        <v>0</v>
      </c>
      <c r="G145" s="12">
        <f t="shared" si="102"/>
        <v>0</v>
      </c>
      <c r="H145" s="12">
        <f t="shared" si="102"/>
        <v>0</v>
      </c>
      <c r="I145" s="12">
        <f t="shared" si="102"/>
        <v>886900</v>
      </c>
      <c r="J145" s="12">
        <f t="shared" si="102"/>
        <v>0</v>
      </c>
      <c r="K145" s="12">
        <f t="shared" si="102"/>
        <v>0</v>
      </c>
      <c r="L145" s="12">
        <f t="shared" si="66"/>
        <v>932500</v>
      </c>
      <c r="M145" s="30"/>
    </row>
    <row r="146" spans="1:13" hidden="1" x14ac:dyDescent="0.35">
      <c r="A146" s="7" t="s">
        <v>292</v>
      </c>
      <c r="B146" s="26" t="s">
        <v>294</v>
      </c>
      <c r="C146" s="12">
        <v>45600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886900</v>
      </c>
      <c r="J146" s="12">
        <v>0</v>
      </c>
      <c r="K146" s="12">
        <v>0</v>
      </c>
      <c r="L146" s="12">
        <f t="shared" si="66"/>
        <v>932500</v>
      </c>
      <c r="M146" s="30"/>
    </row>
    <row r="147" spans="1:13" hidden="1" x14ac:dyDescent="0.35">
      <c r="A147" s="7" t="s">
        <v>118</v>
      </c>
      <c r="B147" s="8" t="s">
        <v>119</v>
      </c>
      <c r="C147" s="12">
        <f>C148+C154+C158+C161</f>
        <v>162533556.87</v>
      </c>
      <c r="D147" s="12">
        <f>D148+D154+D158+D161</f>
        <v>9796575.4299999978</v>
      </c>
      <c r="E147" s="12">
        <f t="shared" ref="E147:K147" si="103">E148+E154+E158+E161+E152</f>
        <v>-222299.70000000019</v>
      </c>
      <c r="F147" s="12">
        <f t="shared" si="103"/>
        <v>6514.52</v>
      </c>
      <c r="G147" s="12">
        <f t="shared" si="103"/>
        <v>444706.68</v>
      </c>
      <c r="H147" s="12">
        <f t="shared" si="103"/>
        <v>443454.90999999968</v>
      </c>
      <c r="I147" s="12">
        <f t="shared" si="103"/>
        <v>9117018.9100000001</v>
      </c>
      <c r="J147" s="12">
        <f t="shared" si="103"/>
        <v>0</v>
      </c>
      <c r="K147" s="12">
        <f t="shared" si="103"/>
        <v>0</v>
      </c>
      <c r="L147" s="12">
        <f t="shared" si="66"/>
        <v>182119527.62000003</v>
      </c>
      <c r="M147" s="30"/>
    </row>
    <row r="148" spans="1:13" ht="36" hidden="1" x14ac:dyDescent="0.35">
      <c r="A148" s="13" t="s">
        <v>120</v>
      </c>
      <c r="B148" s="14" t="s">
        <v>121</v>
      </c>
      <c r="C148" s="15">
        <f t="shared" ref="C148:K148" si="104">C149</f>
        <v>112442203.40000001</v>
      </c>
      <c r="D148" s="15">
        <f t="shared" si="104"/>
        <v>0</v>
      </c>
      <c r="E148" s="15">
        <f t="shared" si="104"/>
        <v>-3790717.7</v>
      </c>
      <c r="F148" s="15">
        <f t="shared" si="104"/>
        <v>0</v>
      </c>
      <c r="G148" s="15">
        <f t="shared" si="104"/>
        <v>0</v>
      </c>
      <c r="H148" s="15">
        <f t="shared" si="104"/>
        <v>2849536.28</v>
      </c>
      <c r="I148" s="15">
        <f t="shared" si="104"/>
        <v>-11300000</v>
      </c>
      <c r="J148" s="15">
        <f t="shared" si="104"/>
        <v>0</v>
      </c>
      <c r="K148" s="15">
        <f t="shared" si="104"/>
        <v>0</v>
      </c>
      <c r="L148" s="12">
        <f t="shared" si="66"/>
        <v>100201021.98</v>
      </c>
      <c r="M148" s="31"/>
    </row>
    <row r="149" spans="1:13" ht="36" hidden="1" x14ac:dyDescent="0.35">
      <c r="A149" s="13" t="s">
        <v>243</v>
      </c>
      <c r="B149" s="25" t="s">
        <v>244</v>
      </c>
      <c r="C149" s="15">
        <f t="shared" ref="C149:H149" si="105">C150+C151</f>
        <v>112442203.40000001</v>
      </c>
      <c r="D149" s="15">
        <f t="shared" si="105"/>
        <v>0</v>
      </c>
      <c r="E149" s="15">
        <f t="shared" si="105"/>
        <v>-3790717.7</v>
      </c>
      <c r="F149" s="15">
        <f t="shared" si="105"/>
        <v>0</v>
      </c>
      <c r="G149" s="15">
        <f t="shared" si="105"/>
        <v>0</v>
      </c>
      <c r="H149" s="15">
        <f t="shared" si="105"/>
        <v>2849536.28</v>
      </c>
      <c r="I149" s="15">
        <f t="shared" ref="I149:J149" si="106">I150+I151</f>
        <v>-11300000</v>
      </c>
      <c r="J149" s="15">
        <f t="shared" si="106"/>
        <v>0</v>
      </c>
      <c r="K149" s="15">
        <f t="shared" ref="K149" si="107">K150+K151</f>
        <v>0</v>
      </c>
      <c r="L149" s="12">
        <f t="shared" si="66"/>
        <v>100201021.98</v>
      </c>
      <c r="M149" s="31"/>
    </row>
    <row r="150" spans="1:13" ht="72" hidden="1" x14ac:dyDescent="0.35">
      <c r="A150" s="13"/>
      <c r="B150" s="14" t="s">
        <v>211</v>
      </c>
      <c r="C150" s="15">
        <v>108183242.40000001</v>
      </c>
      <c r="D150" s="15">
        <v>0</v>
      </c>
      <c r="E150" s="15">
        <v>468243.3</v>
      </c>
      <c r="F150" s="15">
        <v>0</v>
      </c>
      <c r="G150" s="15">
        <v>0</v>
      </c>
      <c r="H150" s="15">
        <v>2849536.28</v>
      </c>
      <c r="I150" s="15">
        <v>-11300000</v>
      </c>
      <c r="J150" s="15">
        <v>0</v>
      </c>
      <c r="K150" s="15">
        <v>0</v>
      </c>
      <c r="L150" s="12">
        <f t="shared" si="66"/>
        <v>100201021.98</v>
      </c>
      <c r="M150" s="31"/>
    </row>
    <row r="151" spans="1:13" ht="36" hidden="1" x14ac:dyDescent="0.35">
      <c r="A151" s="13"/>
      <c r="B151" s="14" t="s">
        <v>275</v>
      </c>
      <c r="C151" s="15">
        <v>4258961</v>
      </c>
      <c r="D151" s="15">
        <v>0</v>
      </c>
      <c r="E151" s="15">
        <v>-4258961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2">
        <f t="shared" si="66"/>
        <v>0</v>
      </c>
      <c r="M151" s="31"/>
    </row>
    <row r="152" spans="1:13" hidden="1" x14ac:dyDescent="0.35">
      <c r="A152" s="13" t="s">
        <v>334</v>
      </c>
      <c r="B152" s="14" t="s">
        <v>337</v>
      </c>
      <c r="C152" s="15"/>
      <c r="D152" s="15">
        <v>0</v>
      </c>
      <c r="E152" s="15">
        <f t="shared" ref="E152:K152" si="108">E153</f>
        <v>3568418</v>
      </c>
      <c r="F152" s="15">
        <f t="shared" si="108"/>
        <v>0</v>
      </c>
      <c r="G152" s="15">
        <f t="shared" si="108"/>
        <v>0</v>
      </c>
      <c r="H152" s="15">
        <f t="shared" si="108"/>
        <v>-19734</v>
      </c>
      <c r="I152" s="15">
        <f t="shared" si="108"/>
        <v>0</v>
      </c>
      <c r="J152" s="15">
        <f t="shared" si="108"/>
        <v>0</v>
      </c>
      <c r="K152" s="15">
        <f t="shared" si="108"/>
        <v>0</v>
      </c>
      <c r="L152" s="12">
        <f t="shared" si="66"/>
        <v>3548684</v>
      </c>
      <c r="M152" s="31"/>
    </row>
    <row r="153" spans="1:13" ht="36" hidden="1" x14ac:dyDescent="0.35">
      <c r="A153" s="13" t="s">
        <v>335</v>
      </c>
      <c r="B153" s="14" t="s">
        <v>336</v>
      </c>
      <c r="C153" s="15"/>
      <c r="D153" s="15">
        <v>0</v>
      </c>
      <c r="E153" s="15">
        <v>3568418</v>
      </c>
      <c r="F153" s="15">
        <v>0</v>
      </c>
      <c r="G153" s="15">
        <v>0</v>
      </c>
      <c r="H153" s="15">
        <v>-19734</v>
      </c>
      <c r="I153" s="15">
        <v>0</v>
      </c>
      <c r="J153" s="15">
        <v>0</v>
      </c>
      <c r="K153" s="15">
        <v>0</v>
      </c>
      <c r="L153" s="12">
        <f t="shared" si="66"/>
        <v>3548684</v>
      </c>
      <c r="M153" s="31"/>
    </row>
    <row r="154" spans="1:13" hidden="1" x14ac:dyDescent="0.35">
      <c r="A154" s="13" t="s">
        <v>161</v>
      </c>
      <c r="B154" s="14" t="s">
        <v>162</v>
      </c>
      <c r="C154" s="15">
        <f t="shared" ref="C154:K154" si="109">C155</f>
        <v>4819626.1099999994</v>
      </c>
      <c r="D154" s="15">
        <f t="shared" si="109"/>
        <v>0</v>
      </c>
      <c r="E154" s="15">
        <f t="shared" si="109"/>
        <v>0</v>
      </c>
      <c r="F154" s="15">
        <f t="shared" si="109"/>
        <v>0</v>
      </c>
      <c r="G154" s="15">
        <f t="shared" si="109"/>
        <v>0</v>
      </c>
      <c r="H154" s="15">
        <f t="shared" si="109"/>
        <v>0</v>
      </c>
      <c r="I154" s="15">
        <f t="shared" si="109"/>
        <v>0</v>
      </c>
      <c r="J154" s="15">
        <f t="shared" si="109"/>
        <v>0</v>
      </c>
      <c r="K154" s="15">
        <f t="shared" si="109"/>
        <v>0</v>
      </c>
      <c r="L154" s="12">
        <f t="shared" si="66"/>
        <v>4819626.1099999994</v>
      </c>
      <c r="M154" s="31"/>
    </row>
    <row r="155" spans="1:13" ht="36" hidden="1" x14ac:dyDescent="0.35">
      <c r="A155" s="13" t="s">
        <v>245</v>
      </c>
      <c r="B155" s="14" t="s">
        <v>246</v>
      </c>
      <c r="C155" s="15">
        <f t="shared" ref="C155:H155" si="110">C156+C157</f>
        <v>4819626.1099999994</v>
      </c>
      <c r="D155" s="15">
        <f t="shared" si="110"/>
        <v>0</v>
      </c>
      <c r="E155" s="15">
        <f t="shared" si="110"/>
        <v>0</v>
      </c>
      <c r="F155" s="15">
        <f t="shared" si="110"/>
        <v>0</v>
      </c>
      <c r="G155" s="15">
        <f t="shared" si="110"/>
        <v>0</v>
      </c>
      <c r="H155" s="15">
        <f t="shared" si="110"/>
        <v>0</v>
      </c>
      <c r="I155" s="15">
        <f t="shared" ref="I155:J155" si="111">I156+I157</f>
        <v>0</v>
      </c>
      <c r="J155" s="15">
        <f t="shared" si="111"/>
        <v>0</v>
      </c>
      <c r="K155" s="15">
        <f t="shared" ref="K155" si="112">K156+K157</f>
        <v>0</v>
      </c>
      <c r="L155" s="12">
        <f t="shared" si="66"/>
        <v>4819626.1099999994</v>
      </c>
      <c r="M155" s="31"/>
    </row>
    <row r="156" spans="1:13" hidden="1" x14ac:dyDescent="0.35">
      <c r="A156" s="13"/>
      <c r="B156" s="14" t="s">
        <v>295</v>
      </c>
      <c r="C156" s="15">
        <v>3567492.42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2">
        <f t="shared" si="66"/>
        <v>3567492.42</v>
      </c>
      <c r="M156" s="31"/>
    </row>
    <row r="157" spans="1:13" ht="36" hidden="1" x14ac:dyDescent="0.35">
      <c r="A157" s="13"/>
      <c r="B157" s="14" t="s">
        <v>296</v>
      </c>
      <c r="C157" s="15">
        <v>1252133.69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2">
        <f t="shared" si="66"/>
        <v>1252133.69</v>
      </c>
      <c r="M157" s="31"/>
    </row>
    <row r="158" spans="1:13" hidden="1" x14ac:dyDescent="0.35">
      <c r="A158" s="13" t="s">
        <v>158</v>
      </c>
      <c r="B158" s="14" t="s">
        <v>159</v>
      </c>
      <c r="C158" s="15">
        <f t="shared" ref="C158:K158" si="113">C159</f>
        <v>470844.11</v>
      </c>
      <c r="D158" s="15">
        <f t="shared" si="113"/>
        <v>0</v>
      </c>
      <c r="E158" s="15">
        <f t="shared" si="113"/>
        <v>0</v>
      </c>
      <c r="F158" s="15">
        <f t="shared" si="113"/>
        <v>0</v>
      </c>
      <c r="G158" s="15">
        <f t="shared" si="113"/>
        <v>0</v>
      </c>
      <c r="H158" s="15">
        <f t="shared" si="113"/>
        <v>0</v>
      </c>
      <c r="I158" s="15">
        <f t="shared" si="113"/>
        <v>0</v>
      </c>
      <c r="J158" s="15">
        <f t="shared" si="113"/>
        <v>0</v>
      </c>
      <c r="K158" s="15">
        <f t="shared" si="113"/>
        <v>0</v>
      </c>
      <c r="L158" s="12">
        <f t="shared" si="66"/>
        <v>470844.11</v>
      </c>
      <c r="M158" s="31"/>
    </row>
    <row r="159" spans="1:13" ht="36" hidden="1" x14ac:dyDescent="0.35">
      <c r="A159" s="13" t="s">
        <v>247</v>
      </c>
      <c r="B159" s="25" t="s">
        <v>248</v>
      </c>
      <c r="C159" s="15">
        <f t="shared" ref="C159:K159" si="114">C160</f>
        <v>470844.11</v>
      </c>
      <c r="D159" s="15">
        <f t="shared" si="114"/>
        <v>0</v>
      </c>
      <c r="E159" s="15">
        <f t="shared" si="114"/>
        <v>0</v>
      </c>
      <c r="F159" s="15">
        <f t="shared" si="114"/>
        <v>0</v>
      </c>
      <c r="G159" s="15">
        <f t="shared" si="114"/>
        <v>0</v>
      </c>
      <c r="H159" s="15">
        <f t="shared" si="114"/>
        <v>0</v>
      </c>
      <c r="I159" s="15">
        <f t="shared" si="114"/>
        <v>0</v>
      </c>
      <c r="J159" s="15">
        <f t="shared" si="114"/>
        <v>0</v>
      </c>
      <c r="K159" s="15">
        <f t="shared" si="114"/>
        <v>0</v>
      </c>
      <c r="L159" s="12">
        <f t="shared" ref="L159:L224" si="115">C159+D159+E159+F159+G159+H159+I159+J159+K159</f>
        <v>470844.11</v>
      </c>
      <c r="M159" s="31"/>
    </row>
    <row r="160" spans="1:13" ht="36" hidden="1" x14ac:dyDescent="0.35">
      <c r="A160" s="13"/>
      <c r="B160" s="14" t="s">
        <v>210</v>
      </c>
      <c r="C160" s="15">
        <v>470844.11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2">
        <f t="shared" si="115"/>
        <v>470844.11</v>
      </c>
      <c r="M160" s="31"/>
    </row>
    <row r="161" spans="1:13" ht="24.75" hidden="1" customHeight="1" x14ac:dyDescent="0.35">
      <c r="A161" s="13" t="s">
        <v>122</v>
      </c>
      <c r="B161" s="14" t="s">
        <v>123</v>
      </c>
      <c r="C161" s="15">
        <f t="shared" ref="C161:K161" si="116">C162</f>
        <v>44800883.25</v>
      </c>
      <c r="D161" s="15">
        <f t="shared" si="116"/>
        <v>9796575.4299999978</v>
      </c>
      <c r="E161" s="15">
        <f t="shared" si="116"/>
        <v>0</v>
      </c>
      <c r="F161" s="15">
        <f t="shared" si="116"/>
        <v>6514.52</v>
      </c>
      <c r="G161" s="15">
        <f t="shared" si="116"/>
        <v>444706.68</v>
      </c>
      <c r="H161" s="15">
        <f t="shared" si="116"/>
        <v>-2386347.37</v>
      </c>
      <c r="I161" s="15">
        <f t="shared" si="116"/>
        <v>20417018.91</v>
      </c>
      <c r="J161" s="15">
        <f t="shared" si="116"/>
        <v>0</v>
      </c>
      <c r="K161" s="15">
        <f t="shared" si="116"/>
        <v>0</v>
      </c>
      <c r="L161" s="12">
        <f t="shared" si="115"/>
        <v>73079351.420000002</v>
      </c>
      <c r="M161" s="31"/>
    </row>
    <row r="162" spans="1:13" ht="27" hidden="1" customHeight="1" x14ac:dyDescent="0.35">
      <c r="A162" s="13" t="s">
        <v>249</v>
      </c>
      <c r="B162" s="25" t="s">
        <v>250</v>
      </c>
      <c r="C162" s="15">
        <f>C163+C170+C171+C172+C173</f>
        <v>44800883.25</v>
      </c>
      <c r="D162" s="15">
        <f>D163+D170+D171+D172+D173+D179+D180+D181+D174+D175+D176+D177+D178</f>
        <v>9796575.4299999978</v>
      </c>
      <c r="E162" s="15">
        <f>E163+E170+E171+E172+E173+E179+E180+E181+E174+E175+E176+E177+E178</f>
        <v>0</v>
      </c>
      <c r="F162" s="15">
        <f>F163+F170+F171+F172+F173+F179+F180+F181+F174+F175+F176+F177+F178</f>
        <v>6514.52</v>
      </c>
      <c r="G162" s="15">
        <f>G163+G170+G171+G172+G173+G179+G180+G181+G174+G175+G176+G177+G178+G182</f>
        <v>444706.68</v>
      </c>
      <c r="H162" s="15">
        <f>H163+H170+H171+H172+H173+H179+H180+H181+H174+H175+H176+H177+H178+H182+H183</f>
        <v>-2386347.37</v>
      </c>
      <c r="I162" s="15">
        <f>I163+I170+I171+I172+I173+I179+I180+I181+I174+I175+I176+I177+I178+I182+I183+I184+I185</f>
        <v>20417018.91</v>
      </c>
      <c r="J162" s="15">
        <f>J163+J170+J171+J172+J173+J179+J180+J181+J174+J175+J176+J177+J178+J182+J183+J184+J185</f>
        <v>0</v>
      </c>
      <c r="K162" s="15">
        <f>K163+K170+K171+K172+K173+K179+K180+K181+K174+K175+K176+K177+K178+K182+K183+K184+K185</f>
        <v>0</v>
      </c>
      <c r="L162" s="12">
        <f t="shared" si="115"/>
        <v>73079351.420000002</v>
      </c>
      <c r="M162" s="31"/>
    </row>
    <row r="163" spans="1:13" hidden="1" x14ac:dyDescent="0.35">
      <c r="A163" s="13"/>
      <c r="B163" s="18" t="s">
        <v>153</v>
      </c>
      <c r="C163" s="15">
        <v>10000000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2">
        <f t="shared" si="115"/>
        <v>10000000</v>
      </c>
      <c r="M163" s="31"/>
    </row>
    <row r="164" spans="1:13" hidden="1" x14ac:dyDescent="0.35">
      <c r="A164" s="13"/>
      <c r="B164" s="18" t="s">
        <v>326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2">
        <f t="shared" si="115"/>
        <v>0</v>
      </c>
      <c r="M164" s="31"/>
    </row>
    <row r="165" spans="1:13" hidden="1" x14ac:dyDescent="0.35">
      <c r="A165" s="13"/>
      <c r="B165" s="18" t="s">
        <v>327</v>
      </c>
      <c r="C165" s="15"/>
      <c r="D165" s="15">
        <v>2111246.46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2">
        <f t="shared" si="115"/>
        <v>2111246.46</v>
      </c>
      <c r="M165" s="31"/>
    </row>
    <row r="166" spans="1:13" hidden="1" x14ac:dyDescent="0.35">
      <c r="A166" s="13"/>
      <c r="B166" s="18" t="s">
        <v>328</v>
      </c>
      <c r="C166" s="15"/>
      <c r="D166" s="15">
        <v>562472.75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2">
        <f t="shared" si="115"/>
        <v>562472.75</v>
      </c>
      <c r="M166" s="31"/>
    </row>
    <row r="167" spans="1:13" hidden="1" x14ac:dyDescent="0.35">
      <c r="A167" s="13"/>
      <c r="B167" s="18" t="s">
        <v>329</v>
      </c>
      <c r="C167" s="15"/>
      <c r="D167" s="15">
        <v>1477744.16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2">
        <f t="shared" si="115"/>
        <v>1477744.16</v>
      </c>
      <c r="M167" s="31"/>
    </row>
    <row r="168" spans="1:13" hidden="1" x14ac:dyDescent="0.35">
      <c r="A168" s="13"/>
      <c r="B168" s="18" t="s">
        <v>330</v>
      </c>
      <c r="C168" s="15"/>
      <c r="D168" s="15">
        <v>198319.15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2">
        <f t="shared" si="115"/>
        <v>198319.15</v>
      </c>
      <c r="M168" s="31"/>
    </row>
    <row r="169" spans="1:13" hidden="1" x14ac:dyDescent="0.35">
      <c r="A169" s="13"/>
      <c r="B169" s="18" t="s">
        <v>331</v>
      </c>
      <c r="C169" s="15"/>
      <c r="D169" s="15">
        <v>5650217.4800000004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2">
        <f t="shared" si="115"/>
        <v>5650217.4800000004</v>
      </c>
      <c r="M169" s="31"/>
    </row>
    <row r="170" spans="1:13" s="21" customFormat="1" ht="36" hidden="1" x14ac:dyDescent="0.35">
      <c r="A170" s="13"/>
      <c r="B170" s="22" t="s">
        <v>151</v>
      </c>
      <c r="C170" s="15">
        <v>94000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2">
        <f t="shared" si="115"/>
        <v>94000</v>
      </c>
      <c r="M170" s="31"/>
    </row>
    <row r="171" spans="1:13" s="21" customFormat="1" ht="36" hidden="1" x14ac:dyDescent="0.35">
      <c r="A171" s="13"/>
      <c r="B171" s="18" t="s">
        <v>160</v>
      </c>
      <c r="C171" s="15">
        <v>84100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2">
        <f t="shared" si="115"/>
        <v>84100</v>
      </c>
      <c r="M171" s="31"/>
    </row>
    <row r="172" spans="1:13" s="21" customFormat="1" ht="54" hidden="1" x14ac:dyDescent="0.35">
      <c r="A172" s="13"/>
      <c r="B172" s="18" t="s">
        <v>152</v>
      </c>
      <c r="C172" s="15">
        <v>27668900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18900000</v>
      </c>
      <c r="J172" s="15">
        <v>0</v>
      </c>
      <c r="K172" s="15">
        <v>0</v>
      </c>
      <c r="L172" s="12">
        <f t="shared" si="115"/>
        <v>46568900</v>
      </c>
      <c r="M172" s="31"/>
    </row>
    <row r="173" spans="1:13" s="21" customFormat="1" ht="54" hidden="1" x14ac:dyDescent="0.35">
      <c r="A173" s="13"/>
      <c r="B173" s="8" t="s">
        <v>150</v>
      </c>
      <c r="C173" s="15">
        <v>6953883.25</v>
      </c>
      <c r="D173" s="15">
        <v>-6953883.2300000004</v>
      </c>
      <c r="E173" s="15">
        <v>0</v>
      </c>
      <c r="F173" s="15">
        <v>6514.52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2">
        <f t="shared" si="115"/>
        <v>6514.5399999995534</v>
      </c>
      <c r="M173" s="31"/>
    </row>
    <row r="174" spans="1:13" s="21" customFormat="1" ht="18" hidden="1" customHeight="1" x14ac:dyDescent="0.35">
      <c r="A174" s="13"/>
      <c r="B174" s="8" t="s">
        <v>325</v>
      </c>
      <c r="C174" s="15"/>
      <c r="D174" s="15">
        <v>1427316.75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2">
        <f t="shared" si="115"/>
        <v>1427316.75</v>
      </c>
      <c r="M174" s="31"/>
    </row>
    <row r="175" spans="1:13" s="21" customFormat="1" hidden="1" x14ac:dyDescent="0.35">
      <c r="A175" s="13"/>
      <c r="B175" s="8" t="s">
        <v>321</v>
      </c>
      <c r="C175" s="15"/>
      <c r="D175" s="15">
        <v>1000202.34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2">
        <f t="shared" si="115"/>
        <v>1000202.34</v>
      </c>
      <c r="M175" s="31"/>
    </row>
    <row r="176" spans="1:13" s="21" customFormat="1" hidden="1" x14ac:dyDescent="0.35">
      <c r="A176" s="13"/>
      <c r="B176" s="8" t="s">
        <v>322</v>
      </c>
      <c r="C176" s="15"/>
      <c r="D176" s="15">
        <v>1029487.38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2">
        <f t="shared" si="115"/>
        <v>1029487.38</v>
      </c>
      <c r="M176" s="31"/>
    </row>
    <row r="177" spans="1:13" s="21" customFormat="1" hidden="1" x14ac:dyDescent="0.35">
      <c r="A177" s="13"/>
      <c r="B177" s="8" t="s">
        <v>323</v>
      </c>
      <c r="C177" s="15"/>
      <c r="D177" s="15">
        <v>2122578.84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2">
        <f t="shared" si="115"/>
        <v>2122578.84</v>
      </c>
      <c r="M177" s="31"/>
    </row>
    <row r="178" spans="1:13" s="21" customFormat="1" hidden="1" x14ac:dyDescent="0.35">
      <c r="A178" s="13"/>
      <c r="B178" s="8" t="s">
        <v>324</v>
      </c>
      <c r="C178" s="15"/>
      <c r="D178" s="15">
        <v>1374297.92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2">
        <f t="shared" si="115"/>
        <v>1374297.92</v>
      </c>
      <c r="M178" s="31"/>
    </row>
    <row r="179" spans="1:13" s="21" customFormat="1" hidden="1" x14ac:dyDescent="0.35">
      <c r="A179" s="13"/>
      <c r="B179" s="8" t="s">
        <v>316</v>
      </c>
      <c r="C179" s="15">
        <v>0</v>
      </c>
      <c r="D179" s="15">
        <v>5644187.1600000001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2">
        <f t="shared" si="115"/>
        <v>5644187.1600000001</v>
      </c>
      <c r="M179" s="31"/>
    </row>
    <row r="180" spans="1:13" s="21" customFormat="1" ht="38.25" hidden="1" customHeight="1" x14ac:dyDescent="0.35">
      <c r="A180" s="13"/>
      <c r="B180" s="8" t="s">
        <v>317</v>
      </c>
      <c r="C180" s="15">
        <v>0</v>
      </c>
      <c r="D180" s="15">
        <v>3970888.27</v>
      </c>
      <c r="E180" s="15">
        <v>0</v>
      </c>
      <c r="F180" s="15">
        <v>0</v>
      </c>
      <c r="G180" s="15">
        <v>0</v>
      </c>
      <c r="H180" s="15">
        <v>-2486347.37</v>
      </c>
      <c r="I180" s="15">
        <v>0</v>
      </c>
      <c r="J180" s="15">
        <v>0</v>
      </c>
      <c r="K180" s="15">
        <v>0</v>
      </c>
      <c r="L180" s="12">
        <f t="shared" si="115"/>
        <v>1484540.9</v>
      </c>
      <c r="M180" s="31"/>
    </row>
    <row r="181" spans="1:13" s="21" customFormat="1" ht="38.25" hidden="1" customHeight="1" x14ac:dyDescent="0.35">
      <c r="A181" s="13"/>
      <c r="B181" s="8" t="s">
        <v>318</v>
      </c>
      <c r="C181" s="15">
        <v>0</v>
      </c>
      <c r="D181" s="15">
        <v>181500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2">
        <f t="shared" si="115"/>
        <v>181500</v>
      </c>
      <c r="M181" s="31"/>
    </row>
    <row r="182" spans="1:13" s="21" customFormat="1" ht="36" hidden="1" x14ac:dyDescent="0.35">
      <c r="A182" s="13"/>
      <c r="B182" s="8" t="s">
        <v>344</v>
      </c>
      <c r="C182" s="15"/>
      <c r="D182" s="15"/>
      <c r="E182" s="15"/>
      <c r="F182" s="15">
        <v>0</v>
      </c>
      <c r="G182" s="15">
        <v>444706.68</v>
      </c>
      <c r="H182" s="15">
        <v>0</v>
      </c>
      <c r="I182" s="15">
        <v>-263041.28999999998</v>
      </c>
      <c r="J182" s="15">
        <v>0</v>
      </c>
      <c r="K182" s="15">
        <v>0</v>
      </c>
      <c r="L182" s="12">
        <f t="shared" si="115"/>
        <v>181665.39</v>
      </c>
      <c r="M182" s="31"/>
    </row>
    <row r="183" spans="1:13" s="21" customFormat="1" hidden="1" x14ac:dyDescent="0.35">
      <c r="A183" s="13"/>
      <c r="B183" s="8" t="s">
        <v>347</v>
      </c>
      <c r="C183" s="15"/>
      <c r="D183" s="15"/>
      <c r="E183" s="15"/>
      <c r="F183" s="15"/>
      <c r="G183" s="15"/>
      <c r="H183" s="15">
        <v>100000</v>
      </c>
      <c r="I183" s="15">
        <v>0</v>
      </c>
      <c r="J183" s="15">
        <v>0</v>
      </c>
      <c r="K183" s="15">
        <v>0</v>
      </c>
      <c r="L183" s="12">
        <f t="shared" si="115"/>
        <v>100000</v>
      </c>
      <c r="M183" s="31"/>
    </row>
    <row r="184" spans="1:13" s="21" customFormat="1" ht="36" hidden="1" x14ac:dyDescent="0.35">
      <c r="A184" s="13"/>
      <c r="B184" s="8" t="s">
        <v>357</v>
      </c>
      <c r="C184" s="15"/>
      <c r="D184" s="15"/>
      <c r="E184" s="15"/>
      <c r="F184" s="15"/>
      <c r="G184" s="15"/>
      <c r="H184" s="15"/>
      <c r="I184" s="15">
        <v>1665060.2</v>
      </c>
      <c r="J184" s="15">
        <v>0</v>
      </c>
      <c r="K184" s="15">
        <v>0</v>
      </c>
      <c r="L184" s="12">
        <f t="shared" si="115"/>
        <v>1665060.2</v>
      </c>
      <c r="M184" s="31"/>
    </row>
    <row r="185" spans="1:13" s="21" customFormat="1" hidden="1" x14ac:dyDescent="0.35">
      <c r="A185" s="13"/>
      <c r="B185" s="8" t="s">
        <v>358</v>
      </c>
      <c r="C185" s="15"/>
      <c r="D185" s="15"/>
      <c r="E185" s="15"/>
      <c r="F185" s="15"/>
      <c r="G185" s="15"/>
      <c r="H185" s="15"/>
      <c r="I185" s="15">
        <v>115000</v>
      </c>
      <c r="J185" s="15">
        <v>0</v>
      </c>
      <c r="K185" s="15">
        <v>0</v>
      </c>
      <c r="L185" s="12">
        <f t="shared" si="115"/>
        <v>115000</v>
      </c>
      <c r="M185" s="31"/>
    </row>
    <row r="186" spans="1:13" x14ac:dyDescent="0.35">
      <c r="A186" s="13" t="s">
        <v>124</v>
      </c>
      <c r="B186" s="14" t="s">
        <v>125</v>
      </c>
      <c r="C186" s="15">
        <f t="shared" ref="C186:H186" si="117">C187+C202+C204+C206+C208+C210</f>
        <v>145926340.24000001</v>
      </c>
      <c r="D186" s="15">
        <f t="shared" si="117"/>
        <v>0</v>
      </c>
      <c r="E186" s="15">
        <f t="shared" si="117"/>
        <v>0</v>
      </c>
      <c r="F186" s="15">
        <f t="shared" si="117"/>
        <v>0</v>
      </c>
      <c r="G186" s="15">
        <f t="shared" si="117"/>
        <v>727113</v>
      </c>
      <c r="H186" s="15">
        <f t="shared" si="117"/>
        <v>0</v>
      </c>
      <c r="I186" s="15">
        <f t="shared" ref="I186:J186" si="118">I187+I202+I204+I206+I208+I210</f>
        <v>4233920</v>
      </c>
      <c r="J186" s="15">
        <f t="shared" si="118"/>
        <v>245200</v>
      </c>
      <c r="K186" s="15">
        <f t="shared" ref="K186" si="119">K187+K202+K204+K206+K208+K210</f>
        <v>311300</v>
      </c>
      <c r="L186" s="12">
        <f t="shared" si="115"/>
        <v>151443873.24000001</v>
      </c>
      <c r="M186" s="31"/>
    </row>
    <row r="187" spans="1:13" ht="36" x14ac:dyDescent="0.35">
      <c r="A187" s="13" t="s">
        <v>126</v>
      </c>
      <c r="B187" s="14" t="s">
        <v>127</v>
      </c>
      <c r="C187" s="15">
        <f t="shared" ref="C187:K187" si="120">C188</f>
        <v>138033000</v>
      </c>
      <c r="D187" s="15">
        <f t="shared" si="120"/>
        <v>0</v>
      </c>
      <c r="E187" s="15">
        <f t="shared" si="120"/>
        <v>0</v>
      </c>
      <c r="F187" s="15">
        <f t="shared" si="120"/>
        <v>0</v>
      </c>
      <c r="G187" s="15">
        <f t="shared" si="120"/>
        <v>727113</v>
      </c>
      <c r="H187" s="15">
        <f t="shared" si="120"/>
        <v>0</v>
      </c>
      <c r="I187" s="15">
        <f t="shared" si="120"/>
        <v>4233920</v>
      </c>
      <c r="J187" s="15">
        <f t="shared" si="120"/>
        <v>245200</v>
      </c>
      <c r="K187" s="15">
        <f t="shared" si="120"/>
        <v>284100</v>
      </c>
      <c r="L187" s="12">
        <f t="shared" si="115"/>
        <v>143523333</v>
      </c>
      <c r="M187" s="31"/>
    </row>
    <row r="188" spans="1:13" ht="36" x14ac:dyDescent="0.35">
      <c r="A188" s="13" t="s">
        <v>251</v>
      </c>
      <c r="B188" s="25" t="s">
        <v>252</v>
      </c>
      <c r="C188" s="15">
        <f t="shared" ref="C188:H188" si="121">C189+C190+C191+C192+C193+C194+C195+C196+C197+C198+C199+C200</f>
        <v>138033000</v>
      </c>
      <c r="D188" s="15">
        <f t="shared" si="121"/>
        <v>0</v>
      </c>
      <c r="E188" s="15">
        <f t="shared" si="121"/>
        <v>0</v>
      </c>
      <c r="F188" s="15">
        <f t="shared" si="121"/>
        <v>0</v>
      </c>
      <c r="G188" s="15">
        <f t="shared" si="121"/>
        <v>727113</v>
      </c>
      <c r="H188" s="15">
        <f t="shared" si="121"/>
        <v>0</v>
      </c>
      <c r="I188" s="15">
        <f t="shared" ref="I188" si="122">I189+I190+I191+I192+I193+I194+I195+I196+I197+I198+I199+I200</f>
        <v>4233920</v>
      </c>
      <c r="J188" s="15">
        <f>J189+J190+J191+J192+J193+J194+J195+J196+J197+J198+J199+J200+J201</f>
        <v>245200</v>
      </c>
      <c r="K188" s="15">
        <f>K189+K190+K191+K192+K193+K194+K195+K196+K197+K198+K199+K200+K201</f>
        <v>284100</v>
      </c>
      <c r="L188" s="12">
        <f t="shared" si="115"/>
        <v>143523333</v>
      </c>
      <c r="M188" s="31"/>
    </row>
    <row r="189" spans="1:13" ht="36" hidden="1" x14ac:dyDescent="0.35">
      <c r="A189" s="13"/>
      <c r="B189" s="9" t="s">
        <v>142</v>
      </c>
      <c r="C189" s="16">
        <v>129438300</v>
      </c>
      <c r="D189" s="16">
        <v>0</v>
      </c>
      <c r="E189" s="16">
        <v>0</v>
      </c>
      <c r="F189" s="16">
        <v>0</v>
      </c>
      <c r="G189" s="16">
        <v>706300</v>
      </c>
      <c r="H189" s="16">
        <v>0</v>
      </c>
      <c r="I189" s="16">
        <v>4201800</v>
      </c>
      <c r="J189" s="16">
        <v>0</v>
      </c>
      <c r="K189" s="16">
        <v>0</v>
      </c>
      <c r="L189" s="12">
        <f t="shared" si="115"/>
        <v>134346400</v>
      </c>
      <c r="M189" s="32"/>
    </row>
    <row r="190" spans="1:13" ht="36" hidden="1" x14ac:dyDescent="0.35">
      <c r="A190" s="13"/>
      <c r="B190" s="19" t="s">
        <v>155</v>
      </c>
      <c r="C190" s="16">
        <v>215300</v>
      </c>
      <c r="D190" s="16">
        <v>0</v>
      </c>
      <c r="E190" s="16">
        <v>0</v>
      </c>
      <c r="F190" s="16">
        <v>0</v>
      </c>
      <c r="G190" s="16">
        <v>3800</v>
      </c>
      <c r="H190" s="16">
        <v>0</v>
      </c>
      <c r="I190" s="16">
        <v>5800</v>
      </c>
      <c r="J190" s="16">
        <v>0</v>
      </c>
      <c r="K190" s="16">
        <v>0</v>
      </c>
      <c r="L190" s="12">
        <f t="shared" si="115"/>
        <v>224900</v>
      </c>
      <c r="M190" s="32"/>
    </row>
    <row r="191" spans="1:13" ht="36" hidden="1" x14ac:dyDescent="0.35">
      <c r="A191" s="13"/>
      <c r="B191" s="20" t="s">
        <v>165</v>
      </c>
      <c r="C191" s="16">
        <v>175100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2">
        <f t="shared" si="115"/>
        <v>175100</v>
      </c>
      <c r="M191" s="32"/>
    </row>
    <row r="192" spans="1:13" ht="36" hidden="1" x14ac:dyDescent="0.35">
      <c r="A192" s="13"/>
      <c r="B192" s="20" t="s">
        <v>209</v>
      </c>
      <c r="C192" s="16">
        <v>5900</v>
      </c>
      <c r="D192" s="16">
        <v>0</v>
      </c>
      <c r="E192" s="16">
        <v>0</v>
      </c>
      <c r="F192" s="16">
        <v>0</v>
      </c>
      <c r="G192" s="16">
        <v>100</v>
      </c>
      <c r="H192" s="16">
        <v>0</v>
      </c>
      <c r="I192" s="16">
        <v>200</v>
      </c>
      <c r="J192" s="16">
        <v>0</v>
      </c>
      <c r="K192" s="16">
        <v>0</v>
      </c>
      <c r="L192" s="12">
        <f t="shared" si="115"/>
        <v>6200</v>
      </c>
      <c r="M192" s="32"/>
    </row>
    <row r="193" spans="1:13" s="21" customFormat="1" hidden="1" x14ac:dyDescent="0.35">
      <c r="A193" s="13"/>
      <c r="B193" s="9" t="s">
        <v>145</v>
      </c>
      <c r="C193" s="16">
        <v>2337900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2">
        <f t="shared" si="115"/>
        <v>2337900</v>
      </c>
      <c r="M193" s="32"/>
    </row>
    <row r="194" spans="1:13" s="21" customFormat="1" ht="72" x14ac:dyDescent="0.35">
      <c r="A194" s="13"/>
      <c r="B194" s="20" t="s">
        <v>208</v>
      </c>
      <c r="C194" s="16">
        <v>4907300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284100</v>
      </c>
      <c r="L194" s="12">
        <f t="shared" si="115"/>
        <v>5191400</v>
      </c>
      <c r="M194" s="32"/>
    </row>
    <row r="195" spans="1:13" s="21" customFormat="1" ht="54" hidden="1" x14ac:dyDescent="0.35">
      <c r="A195" s="13"/>
      <c r="B195" s="20" t="s">
        <v>144</v>
      </c>
      <c r="C195" s="16">
        <v>60000</v>
      </c>
      <c r="D195" s="16">
        <v>0</v>
      </c>
      <c r="E195" s="16">
        <v>0</v>
      </c>
      <c r="F195" s="16">
        <v>0</v>
      </c>
      <c r="G195" s="16">
        <v>1100</v>
      </c>
      <c r="H195" s="16">
        <v>0</v>
      </c>
      <c r="I195" s="16">
        <v>1700</v>
      </c>
      <c r="J195" s="16">
        <v>0</v>
      </c>
      <c r="K195" s="16">
        <v>0</v>
      </c>
      <c r="L195" s="12">
        <f t="shared" si="115"/>
        <v>62800</v>
      </c>
      <c r="M195" s="32"/>
    </row>
    <row r="196" spans="1:13" s="21" customFormat="1" ht="54" hidden="1" x14ac:dyDescent="0.35">
      <c r="A196" s="13"/>
      <c r="B196" s="20" t="s">
        <v>148</v>
      </c>
      <c r="C196" s="16">
        <v>700</v>
      </c>
      <c r="D196" s="16">
        <v>0</v>
      </c>
      <c r="E196" s="16">
        <v>0</v>
      </c>
      <c r="F196" s="16">
        <v>0</v>
      </c>
      <c r="G196" s="16">
        <v>13</v>
      </c>
      <c r="H196" s="16">
        <v>0</v>
      </c>
      <c r="I196" s="16">
        <v>20</v>
      </c>
      <c r="J196" s="16">
        <v>0</v>
      </c>
      <c r="K196" s="16">
        <v>0</v>
      </c>
      <c r="L196" s="12">
        <f t="shared" si="115"/>
        <v>733</v>
      </c>
      <c r="M196" s="32"/>
    </row>
    <row r="197" spans="1:13" s="21" customFormat="1" hidden="1" x14ac:dyDescent="0.35">
      <c r="A197" s="13"/>
      <c r="B197" s="9" t="s">
        <v>143</v>
      </c>
      <c r="C197" s="16">
        <v>10600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2">
        <f t="shared" si="115"/>
        <v>10600</v>
      </c>
      <c r="M197" s="32"/>
    </row>
    <row r="198" spans="1:13" s="21" customFormat="1" ht="36" hidden="1" x14ac:dyDescent="0.35">
      <c r="A198" s="13"/>
      <c r="B198" s="9" t="s">
        <v>147</v>
      </c>
      <c r="C198" s="16">
        <v>47800</v>
      </c>
      <c r="D198" s="16">
        <v>0</v>
      </c>
      <c r="E198" s="16">
        <v>0</v>
      </c>
      <c r="F198" s="16">
        <v>0</v>
      </c>
      <c r="G198" s="16">
        <v>900</v>
      </c>
      <c r="H198" s="16">
        <v>0</v>
      </c>
      <c r="I198" s="16">
        <v>1300</v>
      </c>
      <c r="J198" s="16">
        <v>0</v>
      </c>
      <c r="K198" s="16">
        <v>0</v>
      </c>
      <c r="L198" s="12">
        <f t="shared" si="115"/>
        <v>50000</v>
      </c>
      <c r="M198" s="32"/>
    </row>
    <row r="199" spans="1:13" s="21" customFormat="1" ht="36" hidden="1" x14ac:dyDescent="0.35">
      <c r="A199" s="13"/>
      <c r="B199" s="9" t="s">
        <v>146</v>
      </c>
      <c r="C199" s="16">
        <v>823800</v>
      </c>
      <c r="D199" s="16">
        <v>0</v>
      </c>
      <c r="E199" s="16">
        <v>0</v>
      </c>
      <c r="F199" s="16">
        <v>0</v>
      </c>
      <c r="G199" s="16">
        <v>14700</v>
      </c>
      <c r="H199" s="16">
        <v>0</v>
      </c>
      <c r="I199" s="16">
        <v>22800</v>
      </c>
      <c r="J199" s="16">
        <v>0</v>
      </c>
      <c r="K199" s="16">
        <v>0</v>
      </c>
      <c r="L199" s="12">
        <f t="shared" si="115"/>
        <v>861300</v>
      </c>
      <c r="M199" s="32"/>
    </row>
    <row r="200" spans="1:13" s="21" customFormat="1" ht="54" hidden="1" x14ac:dyDescent="0.35">
      <c r="A200" s="13"/>
      <c r="B200" s="20" t="s">
        <v>149</v>
      </c>
      <c r="C200" s="16">
        <v>10300</v>
      </c>
      <c r="D200" s="16">
        <v>0</v>
      </c>
      <c r="E200" s="16">
        <v>0</v>
      </c>
      <c r="F200" s="16">
        <v>0</v>
      </c>
      <c r="G200" s="16">
        <v>200</v>
      </c>
      <c r="H200" s="16">
        <v>0</v>
      </c>
      <c r="I200" s="16">
        <v>300</v>
      </c>
      <c r="J200" s="16">
        <v>0</v>
      </c>
      <c r="K200" s="16">
        <v>0</v>
      </c>
      <c r="L200" s="12">
        <f t="shared" si="115"/>
        <v>10800</v>
      </c>
      <c r="M200" s="32"/>
    </row>
    <row r="201" spans="1:13" s="21" customFormat="1" hidden="1" x14ac:dyDescent="0.35">
      <c r="A201" s="13"/>
      <c r="B201" s="44" t="s">
        <v>366</v>
      </c>
      <c r="C201" s="16"/>
      <c r="D201" s="16"/>
      <c r="E201" s="16"/>
      <c r="F201" s="16"/>
      <c r="G201" s="16"/>
      <c r="H201" s="16"/>
      <c r="I201" s="16">
        <v>0</v>
      </c>
      <c r="J201" s="16">
        <v>245200</v>
      </c>
      <c r="K201" s="16">
        <v>0</v>
      </c>
      <c r="L201" s="12">
        <f t="shared" si="115"/>
        <v>245200</v>
      </c>
      <c r="M201" s="32"/>
    </row>
    <row r="202" spans="1:13" ht="54" hidden="1" x14ac:dyDescent="0.35">
      <c r="A202" s="13" t="s">
        <v>128</v>
      </c>
      <c r="B202" s="14" t="s">
        <v>129</v>
      </c>
      <c r="C202" s="15">
        <f t="shared" ref="C202:K202" si="123">C203</f>
        <v>6124272</v>
      </c>
      <c r="D202" s="15">
        <f t="shared" si="123"/>
        <v>0</v>
      </c>
      <c r="E202" s="15">
        <f t="shared" si="123"/>
        <v>0</v>
      </c>
      <c r="F202" s="15">
        <f t="shared" si="123"/>
        <v>0</v>
      </c>
      <c r="G202" s="15">
        <f t="shared" si="123"/>
        <v>0</v>
      </c>
      <c r="H202" s="15">
        <f t="shared" si="123"/>
        <v>0</v>
      </c>
      <c r="I202" s="15">
        <f t="shared" si="123"/>
        <v>0</v>
      </c>
      <c r="J202" s="15">
        <f t="shared" si="123"/>
        <v>0</v>
      </c>
      <c r="K202" s="15">
        <f t="shared" si="123"/>
        <v>0</v>
      </c>
      <c r="L202" s="12">
        <f t="shared" si="115"/>
        <v>6124272</v>
      </c>
      <c r="M202" s="31"/>
    </row>
    <row r="203" spans="1:13" ht="54" hidden="1" x14ac:dyDescent="0.35">
      <c r="A203" s="13" t="s">
        <v>253</v>
      </c>
      <c r="B203" s="25" t="s">
        <v>254</v>
      </c>
      <c r="C203" s="15">
        <v>6124272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2">
        <f t="shared" si="115"/>
        <v>6124272</v>
      </c>
      <c r="M203" s="31"/>
    </row>
    <row r="204" spans="1:13" ht="36" x14ac:dyDescent="0.35">
      <c r="A204" s="13" t="s">
        <v>130</v>
      </c>
      <c r="B204" s="14" t="s">
        <v>301</v>
      </c>
      <c r="C204" s="15">
        <f t="shared" ref="C204:K204" si="124">C205</f>
        <v>476000</v>
      </c>
      <c r="D204" s="15">
        <f t="shared" si="124"/>
        <v>0</v>
      </c>
      <c r="E204" s="15">
        <f t="shared" si="124"/>
        <v>0</v>
      </c>
      <c r="F204" s="15">
        <f t="shared" si="124"/>
        <v>0</v>
      </c>
      <c r="G204" s="15">
        <f t="shared" si="124"/>
        <v>0</v>
      </c>
      <c r="H204" s="15">
        <f t="shared" si="124"/>
        <v>0</v>
      </c>
      <c r="I204" s="15">
        <f t="shared" si="124"/>
        <v>0</v>
      </c>
      <c r="J204" s="15">
        <f t="shared" si="124"/>
        <v>0</v>
      </c>
      <c r="K204" s="15">
        <f t="shared" si="124"/>
        <v>27200</v>
      </c>
      <c r="L204" s="12">
        <f t="shared" si="115"/>
        <v>503200</v>
      </c>
      <c r="M204" s="31"/>
    </row>
    <row r="205" spans="1:13" ht="60.75" customHeight="1" x14ac:dyDescent="0.35">
      <c r="A205" s="13" t="s">
        <v>255</v>
      </c>
      <c r="B205" s="25" t="s">
        <v>302</v>
      </c>
      <c r="C205" s="15">
        <v>476000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27200</v>
      </c>
      <c r="L205" s="12">
        <f t="shared" si="115"/>
        <v>503200</v>
      </c>
      <c r="M205" s="31"/>
    </row>
    <row r="206" spans="1:13" ht="54" hidden="1" x14ac:dyDescent="0.35">
      <c r="A206" s="13" t="s">
        <v>131</v>
      </c>
      <c r="B206" s="14" t="s">
        <v>132</v>
      </c>
      <c r="C206" s="15">
        <f t="shared" ref="C206:K206" si="125">C207</f>
        <v>36300</v>
      </c>
      <c r="D206" s="15">
        <f t="shared" si="125"/>
        <v>0</v>
      </c>
      <c r="E206" s="15">
        <f t="shared" si="125"/>
        <v>0</v>
      </c>
      <c r="F206" s="15">
        <f t="shared" si="125"/>
        <v>0</v>
      </c>
      <c r="G206" s="15">
        <f t="shared" si="125"/>
        <v>0</v>
      </c>
      <c r="H206" s="15">
        <f t="shared" si="125"/>
        <v>0</v>
      </c>
      <c r="I206" s="15">
        <f t="shared" si="125"/>
        <v>0</v>
      </c>
      <c r="J206" s="15">
        <f t="shared" si="125"/>
        <v>0</v>
      </c>
      <c r="K206" s="15">
        <f t="shared" si="125"/>
        <v>0</v>
      </c>
      <c r="L206" s="12">
        <f t="shared" si="115"/>
        <v>36300</v>
      </c>
      <c r="M206" s="31"/>
    </row>
    <row r="207" spans="1:13" ht="63" hidden="1" customHeight="1" x14ac:dyDescent="0.35">
      <c r="A207" s="13" t="s">
        <v>256</v>
      </c>
      <c r="B207" s="25" t="s">
        <v>257</v>
      </c>
      <c r="C207" s="15">
        <v>36300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2">
        <f t="shared" si="115"/>
        <v>36300</v>
      </c>
      <c r="M207" s="31"/>
    </row>
    <row r="208" spans="1:13" hidden="1" x14ac:dyDescent="0.35">
      <c r="A208" s="13" t="s">
        <v>133</v>
      </c>
      <c r="B208" s="14" t="s">
        <v>134</v>
      </c>
      <c r="C208" s="15">
        <f t="shared" ref="C208:K208" si="126">C209</f>
        <v>1238600</v>
      </c>
      <c r="D208" s="15">
        <f t="shared" si="126"/>
        <v>0</v>
      </c>
      <c r="E208" s="15">
        <f t="shared" si="126"/>
        <v>0</v>
      </c>
      <c r="F208" s="15">
        <f t="shared" si="126"/>
        <v>0</v>
      </c>
      <c r="G208" s="15">
        <f t="shared" si="126"/>
        <v>0</v>
      </c>
      <c r="H208" s="15">
        <f t="shared" si="126"/>
        <v>0</v>
      </c>
      <c r="I208" s="15">
        <f t="shared" si="126"/>
        <v>0</v>
      </c>
      <c r="J208" s="15">
        <f t="shared" si="126"/>
        <v>0</v>
      </c>
      <c r="K208" s="15">
        <f t="shared" si="126"/>
        <v>0</v>
      </c>
      <c r="L208" s="12">
        <f t="shared" si="115"/>
        <v>1238600</v>
      </c>
      <c r="M208" s="31"/>
    </row>
    <row r="209" spans="1:13" ht="36" hidden="1" x14ac:dyDescent="0.35">
      <c r="A209" s="13" t="s">
        <v>258</v>
      </c>
      <c r="B209" s="25" t="s">
        <v>259</v>
      </c>
      <c r="C209" s="15">
        <v>1238600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2">
        <f t="shared" si="115"/>
        <v>1238600</v>
      </c>
      <c r="M209" s="31"/>
    </row>
    <row r="210" spans="1:13" hidden="1" x14ac:dyDescent="0.35">
      <c r="A210" s="13" t="s">
        <v>135</v>
      </c>
      <c r="B210" s="14" t="s">
        <v>136</v>
      </c>
      <c r="C210" s="15">
        <f t="shared" ref="C210:K210" si="127">C211</f>
        <v>18168.240000000002</v>
      </c>
      <c r="D210" s="15">
        <f t="shared" si="127"/>
        <v>0</v>
      </c>
      <c r="E210" s="15">
        <f t="shared" si="127"/>
        <v>0</v>
      </c>
      <c r="F210" s="15">
        <f t="shared" si="127"/>
        <v>0</v>
      </c>
      <c r="G210" s="15">
        <f t="shared" si="127"/>
        <v>0</v>
      </c>
      <c r="H210" s="15">
        <f t="shared" si="127"/>
        <v>0</v>
      </c>
      <c r="I210" s="15">
        <f t="shared" si="127"/>
        <v>0</v>
      </c>
      <c r="J210" s="15">
        <f t="shared" si="127"/>
        <v>0</v>
      </c>
      <c r="K210" s="15">
        <f t="shared" si="127"/>
        <v>0</v>
      </c>
      <c r="L210" s="12">
        <f t="shared" si="115"/>
        <v>18168.240000000002</v>
      </c>
      <c r="M210" s="31"/>
    </row>
    <row r="211" spans="1:13" hidden="1" x14ac:dyDescent="0.35">
      <c r="A211" s="13" t="s">
        <v>260</v>
      </c>
      <c r="B211" s="25" t="s">
        <v>261</v>
      </c>
      <c r="C211" s="15">
        <f t="shared" ref="C211:K211" si="128">C212</f>
        <v>18168.240000000002</v>
      </c>
      <c r="D211" s="15">
        <f t="shared" si="128"/>
        <v>0</v>
      </c>
      <c r="E211" s="15">
        <f t="shared" si="128"/>
        <v>0</v>
      </c>
      <c r="F211" s="15">
        <f t="shared" si="128"/>
        <v>0</v>
      </c>
      <c r="G211" s="15">
        <f t="shared" si="128"/>
        <v>0</v>
      </c>
      <c r="H211" s="15">
        <f t="shared" si="128"/>
        <v>0</v>
      </c>
      <c r="I211" s="15">
        <f t="shared" si="128"/>
        <v>0</v>
      </c>
      <c r="J211" s="15">
        <f t="shared" si="128"/>
        <v>0</v>
      </c>
      <c r="K211" s="15">
        <f t="shared" si="128"/>
        <v>0</v>
      </c>
      <c r="L211" s="12">
        <f t="shared" si="115"/>
        <v>18168.240000000002</v>
      </c>
      <c r="M211" s="31"/>
    </row>
    <row r="212" spans="1:13" ht="36" hidden="1" x14ac:dyDescent="0.35">
      <c r="A212" s="13"/>
      <c r="B212" s="17" t="s">
        <v>154</v>
      </c>
      <c r="C212" s="15">
        <v>18168.240000000002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2">
        <f t="shared" si="115"/>
        <v>18168.240000000002</v>
      </c>
      <c r="M212" s="31"/>
    </row>
    <row r="213" spans="1:13" x14ac:dyDescent="0.35">
      <c r="A213" s="13" t="s">
        <v>137</v>
      </c>
      <c r="B213" s="14" t="s">
        <v>138</v>
      </c>
      <c r="C213" s="15">
        <f t="shared" ref="C213:D213" si="129">C216+C218</f>
        <v>25159447.27</v>
      </c>
      <c r="D213" s="15">
        <f t="shared" si="129"/>
        <v>360554.1</v>
      </c>
      <c r="E213" s="15">
        <f t="shared" ref="E213:F213" si="130">E216+E218</f>
        <v>9533295</v>
      </c>
      <c r="F213" s="15">
        <f t="shared" si="130"/>
        <v>2502838</v>
      </c>
      <c r="G213" s="15">
        <f t="shared" ref="G213:H213" si="131">G216+G218</f>
        <v>5228488.3899999997</v>
      </c>
      <c r="H213" s="15">
        <f t="shared" si="131"/>
        <v>86500</v>
      </c>
      <c r="I213" s="15">
        <f t="shared" ref="I213:J213" si="132">I216+I218</f>
        <v>-7166513</v>
      </c>
      <c r="J213" s="15">
        <f t="shared" si="132"/>
        <v>-474658</v>
      </c>
      <c r="K213" s="15">
        <f>K216+K218+K214</f>
        <v>2364684.87</v>
      </c>
      <c r="L213" s="12">
        <f t="shared" si="115"/>
        <v>37594636.630000003</v>
      </c>
      <c r="M213" s="31"/>
    </row>
    <row r="214" spans="1:13" ht="54" x14ac:dyDescent="0.35">
      <c r="A214" s="13" t="s">
        <v>409</v>
      </c>
      <c r="B214" s="14" t="s">
        <v>412</v>
      </c>
      <c r="C214" s="15"/>
      <c r="D214" s="15"/>
      <c r="E214" s="15"/>
      <c r="F214" s="15"/>
      <c r="G214" s="15"/>
      <c r="H214" s="15"/>
      <c r="I214" s="15"/>
      <c r="J214" s="15"/>
      <c r="K214" s="15">
        <f>K215</f>
        <v>36856</v>
      </c>
      <c r="L214" s="12">
        <f t="shared" si="115"/>
        <v>36856</v>
      </c>
      <c r="M214" s="31"/>
    </row>
    <row r="215" spans="1:13" ht="72" x14ac:dyDescent="0.35">
      <c r="A215" s="13" t="s">
        <v>410</v>
      </c>
      <c r="B215" s="14" t="s">
        <v>411</v>
      </c>
      <c r="C215" s="15"/>
      <c r="D215" s="15"/>
      <c r="E215" s="15"/>
      <c r="F215" s="15"/>
      <c r="G215" s="15"/>
      <c r="H215" s="15"/>
      <c r="I215" s="15"/>
      <c r="J215" s="15"/>
      <c r="K215" s="15">
        <v>36856</v>
      </c>
      <c r="L215" s="12">
        <f t="shared" si="115"/>
        <v>36856</v>
      </c>
      <c r="M215" s="31"/>
    </row>
    <row r="216" spans="1:13" ht="54" hidden="1" x14ac:dyDescent="0.35">
      <c r="A216" s="13" t="s">
        <v>214</v>
      </c>
      <c r="B216" s="14" t="s">
        <v>215</v>
      </c>
      <c r="C216" s="15">
        <f t="shared" ref="C216:K216" si="133">C217</f>
        <v>8804100</v>
      </c>
      <c r="D216" s="15">
        <f t="shared" si="133"/>
        <v>0</v>
      </c>
      <c r="E216" s="15">
        <f t="shared" si="133"/>
        <v>0</v>
      </c>
      <c r="F216" s="15">
        <f t="shared" si="133"/>
        <v>0</v>
      </c>
      <c r="G216" s="15">
        <f t="shared" si="133"/>
        <v>0</v>
      </c>
      <c r="H216" s="15">
        <f t="shared" si="133"/>
        <v>0</v>
      </c>
      <c r="I216" s="15">
        <f t="shared" si="133"/>
        <v>0</v>
      </c>
      <c r="J216" s="15">
        <f t="shared" si="133"/>
        <v>0</v>
      </c>
      <c r="K216" s="15">
        <f t="shared" si="133"/>
        <v>0</v>
      </c>
      <c r="L216" s="12">
        <f t="shared" si="115"/>
        <v>8804100</v>
      </c>
      <c r="M216" s="31"/>
    </row>
    <row r="217" spans="1:13" ht="54" hidden="1" x14ac:dyDescent="0.35">
      <c r="A217" s="13" t="s">
        <v>262</v>
      </c>
      <c r="B217" s="25" t="s">
        <v>263</v>
      </c>
      <c r="C217" s="15">
        <v>8804100</v>
      </c>
      <c r="D217" s="15">
        <v>0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2">
        <f t="shared" si="115"/>
        <v>8804100</v>
      </c>
      <c r="M217" s="31"/>
    </row>
    <row r="218" spans="1:13" x14ac:dyDescent="0.35">
      <c r="A218" s="13" t="s">
        <v>139</v>
      </c>
      <c r="B218" s="14" t="s">
        <v>140</v>
      </c>
      <c r="C218" s="15">
        <f t="shared" ref="C218:K218" si="134">C219</f>
        <v>16355347.27</v>
      </c>
      <c r="D218" s="15">
        <f t="shared" si="134"/>
        <v>360554.1</v>
      </c>
      <c r="E218" s="15">
        <f t="shared" si="134"/>
        <v>9533295</v>
      </c>
      <c r="F218" s="15">
        <f t="shared" si="134"/>
        <v>2502838</v>
      </c>
      <c r="G218" s="15">
        <f t="shared" si="134"/>
        <v>5228488.3899999997</v>
      </c>
      <c r="H218" s="15">
        <f t="shared" si="134"/>
        <v>86500</v>
      </c>
      <c r="I218" s="15">
        <f t="shared" si="134"/>
        <v>-7166513</v>
      </c>
      <c r="J218" s="15">
        <f t="shared" si="134"/>
        <v>-474658</v>
      </c>
      <c r="K218" s="15">
        <f t="shared" si="134"/>
        <v>2327828.87</v>
      </c>
      <c r="L218" s="12">
        <f t="shared" si="115"/>
        <v>28753680.629999999</v>
      </c>
      <c r="M218" s="31"/>
    </row>
    <row r="219" spans="1:13" x14ac:dyDescent="0.35">
      <c r="A219" s="13" t="s">
        <v>264</v>
      </c>
      <c r="B219" s="25" t="s">
        <v>265</v>
      </c>
      <c r="C219" s="15">
        <f>C220+C221</f>
        <v>16355347.27</v>
      </c>
      <c r="D219" s="15">
        <f>D220+D221+D222</f>
        <v>360554.1</v>
      </c>
      <c r="E219" s="15">
        <f>E220+E221+E222+E223+E224+E225</f>
        <v>9533295</v>
      </c>
      <c r="F219" s="15">
        <f>F220+F221+F222+F223+F224+F225</f>
        <v>2502838</v>
      </c>
      <c r="G219" s="15">
        <f>G220+G221+G222+G223+G224+G225</f>
        <v>5228488.3899999997</v>
      </c>
      <c r="H219" s="15">
        <f>H220+H221+H222+H223+H224+H225+H226+H227</f>
        <v>86500</v>
      </c>
      <c r="I219" s="15">
        <f>I220+I221+I222+I223+I224+I225+I226+I227+I228</f>
        <v>-7166513</v>
      </c>
      <c r="J219" s="15">
        <f>J220+J221+J222+J223+J224+J225+J226+J227+J228</f>
        <v>-474658</v>
      </c>
      <c r="K219" s="15">
        <f>K220+K221+K222+K223+K224+K225+K226+K227+K228+K229</f>
        <v>2327828.87</v>
      </c>
      <c r="L219" s="12">
        <f t="shared" si="115"/>
        <v>28753680.629999999</v>
      </c>
      <c r="M219" s="31"/>
    </row>
    <row r="220" spans="1:13" s="21" customFormat="1" ht="54" x14ac:dyDescent="0.35">
      <c r="A220" s="23"/>
      <c r="B220" s="18" t="s">
        <v>212</v>
      </c>
      <c r="C220" s="24">
        <v>7295286</v>
      </c>
      <c r="D220" s="24">
        <v>0</v>
      </c>
      <c r="E220" s="24">
        <v>0</v>
      </c>
      <c r="F220" s="24">
        <v>0</v>
      </c>
      <c r="G220" s="24">
        <v>182608</v>
      </c>
      <c r="H220" s="24">
        <v>0</v>
      </c>
      <c r="I220" s="24">
        <v>144000</v>
      </c>
      <c r="J220" s="24">
        <v>-474658</v>
      </c>
      <c r="K220" s="24">
        <v>-1423973</v>
      </c>
      <c r="L220" s="12">
        <f t="shared" si="115"/>
        <v>5723263</v>
      </c>
      <c r="M220" s="33"/>
    </row>
    <row r="221" spans="1:13" s="21" customFormat="1" ht="36" hidden="1" x14ac:dyDescent="0.35">
      <c r="A221" s="23"/>
      <c r="B221" s="18" t="s">
        <v>213</v>
      </c>
      <c r="C221" s="24">
        <v>9060061.2699999996</v>
      </c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12">
        <f t="shared" si="115"/>
        <v>9060061.2699999996</v>
      </c>
      <c r="M221" s="33"/>
    </row>
    <row r="222" spans="1:13" s="21" customFormat="1" ht="36" hidden="1" x14ac:dyDescent="0.35">
      <c r="A222" s="23"/>
      <c r="B222" s="18" t="s">
        <v>319</v>
      </c>
      <c r="C222" s="24">
        <v>0</v>
      </c>
      <c r="D222" s="24">
        <v>360554.1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12">
        <f t="shared" si="115"/>
        <v>360554.1</v>
      </c>
      <c r="M222" s="33"/>
    </row>
    <row r="223" spans="1:13" s="21" customFormat="1" hidden="1" x14ac:dyDescent="0.35">
      <c r="A223" s="23"/>
      <c r="B223" s="34" t="s">
        <v>333</v>
      </c>
      <c r="C223" s="24">
        <v>0</v>
      </c>
      <c r="D223" s="24">
        <v>0</v>
      </c>
      <c r="E223" s="24">
        <v>4268882</v>
      </c>
      <c r="F223" s="24">
        <v>2502838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12">
        <f t="shared" si="115"/>
        <v>6771720</v>
      </c>
      <c r="M223" s="33"/>
    </row>
    <row r="224" spans="1:13" s="21" customFormat="1" ht="72" x14ac:dyDescent="0.35">
      <c r="A224" s="23"/>
      <c r="B224" s="34" t="s">
        <v>338</v>
      </c>
      <c r="C224" s="24">
        <v>0</v>
      </c>
      <c r="D224" s="24">
        <v>0</v>
      </c>
      <c r="E224" s="24">
        <v>5001192.3499999996</v>
      </c>
      <c r="F224" s="24">
        <v>0</v>
      </c>
      <c r="G224" s="24">
        <v>5309101.04</v>
      </c>
      <c r="H224" s="24">
        <v>0</v>
      </c>
      <c r="I224" s="24">
        <v>-7437915.3899999997</v>
      </c>
      <c r="J224" s="24">
        <v>0</v>
      </c>
      <c r="K224" s="24">
        <v>3741801.87</v>
      </c>
      <c r="L224" s="12">
        <f t="shared" si="115"/>
        <v>6614179.870000001</v>
      </c>
      <c r="M224" s="33"/>
    </row>
    <row r="225" spans="1:13" s="21" customFormat="1" ht="39.75" hidden="1" customHeight="1" x14ac:dyDescent="0.35">
      <c r="A225" s="23"/>
      <c r="B225" s="34" t="s">
        <v>339</v>
      </c>
      <c r="C225" s="24">
        <v>0</v>
      </c>
      <c r="D225" s="24">
        <v>0</v>
      </c>
      <c r="E225" s="24">
        <v>263220.65000000002</v>
      </c>
      <c r="F225" s="24">
        <v>0</v>
      </c>
      <c r="G225" s="24">
        <v>-263220.65000000002</v>
      </c>
      <c r="H225" s="24">
        <v>0</v>
      </c>
      <c r="I225" s="24">
        <v>0</v>
      </c>
      <c r="J225" s="24">
        <v>0</v>
      </c>
      <c r="K225" s="24">
        <v>0</v>
      </c>
      <c r="L225" s="12">
        <f t="shared" ref="L225:L232" si="135">C225+D225+E225+F225+G225+H225+I225+J225+K225</f>
        <v>0</v>
      </c>
      <c r="M225" s="33"/>
    </row>
    <row r="226" spans="1:13" ht="36" hidden="1" x14ac:dyDescent="0.35">
      <c r="A226" s="35"/>
      <c r="B226" s="36" t="s">
        <v>349</v>
      </c>
      <c r="C226" s="35"/>
      <c r="D226" s="35"/>
      <c r="E226" s="35"/>
      <c r="F226" s="35"/>
      <c r="G226" s="35"/>
      <c r="H226" s="38">
        <v>34000</v>
      </c>
      <c r="I226" s="38">
        <v>0</v>
      </c>
      <c r="J226" s="38">
        <v>0</v>
      </c>
      <c r="K226" s="38">
        <v>0</v>
      </c>
      <c r="L226" s="12">
        <f t="shared" si="135"/>
        <v>34000</v>
      </c>
    </row>
    <row r="227" spans="1:13" hidden="1" x14ac:dyDescent="0.35">
      <c r="A227" s="35"/>
      <c r="B227" s="36" t="s">
        <v>348</v>
      </c>
      <c r="C227" s="35"/>
      <c r="D227" s="35"/>
      <c r="E227" s="35"/>
      <c r="F227" s="35"/>
      <c r="G227" s="35"/>
      <c r="H227" s="37">
        <v>52500</v>
      </c>
      <c r="I227" s="37">
        <v>0</v>
      </c>
      <c r="J227" s="37">
        <v>0</v>
      </c>
      <c r="K227" s="37">
        <v>0</v>
      </c>
      <c r="L227" s="12">
        <f t="shared" si="135"/>
        <v>52500</v>
      </c>
    </row>
    <row r="228" spans="1:13" ht="18" hidden="1" customHeight="1" x14ac:dyDescent="0.35">
      <c r="A228" s="35"/>
      <c r="B228" s="36" t="s">
        <v>356</v>
      </c>
      <c r="C228" s="35"/>
      <c r="D228" s="35"/>
      <c r="E228" s="35"/>
      <c r="F228" s="35"/>
      <c r="G228" s="35"/>
      <c r="H228" s="37">
        <v>0</v>
      </c>
      <c r="I228" s="37">
        <v>127402.39</v>
      </c>
      <c r="J228" s="37">
        <v>0</v>
      </c>
      <c r="K228" s="37">
        <v>0</v>
      </c>
      <c r="L228" s="12">
        <f t="shared" si="135"/>
        <v>127402.39</v>
      </c>
    </row>
    <row r="229" spans="1:13" ht="18" customHeight="1" x14ac:dyDescent="0.35">
      <c r="A229" s="35"/>
      <c r="B229" s="36" t="s">
        <v>408</v>
      </c>
      <c r="C229" s="35"/>
      <c r="D229" s="35"/>
      <c r="E229" s="35"/>
      <c r="F229" s="35"/>
      <c r="G229" s="35"/>
      <c r="H229" s="37"/>
      <c r="I229" s="37"/>
      <c r="J229" s="37"/>
      <c r="K229" s="37">
        <v>10000</v>
      </c>
      <c r="L229" s="12">
        <f t="shared" si="135"/>
        <v>10000</v>
      </c>
    </row>
    <row r="230" spans="1:13" s="2" customFormat="1" ht="18" hidden="1" customHeight="1" x14ac:dyDescent="0.35">
      <c r="A230" s="40" t="s">
        <v>359</v>
      </c>
      <c r="B230" s="41" t="s">
        <v>360</v>
      </c>
      <c r="C230" s="42"/>
      <c r="D230" s="42"/>
      <c r="E230" s="42"/>
      <c r="F230" s="42"/>
      <c r="G230" s="42"/>
      <c r="H230" s="42"/>
      <c r="I230" s="43">
        <f t="shared" ref="I230:K231" si="136">I231</f>
        <v>500000</v>
      </c>
      <c r="J230" s="43">
        <f t="shared" si="136"/>
        <v>0</v>
      </c>
      <c r="K230" s="43">
        <f t="shared" si="136"/>
        <v>0</v>
      </c>
      <c r="L230" s="11">
        <f t="shared" si="135"/>
        <v>500000</v>
      </c>
    </row>
    <row r="231" spans="1:13" hidden="1" x14ac:dyDescent="0.35">
      <c r="A231" s="35" t="s">
        <v>361</v>
      </c>
      <c r="B231" s="36" t="s">
        <v>362</v>
      </c>
      <c r="C231" s="39"/>
      <c r="D231" s="39"/>
      <c r="E231" s="39"/>
      <c r="F231" s="39"/>
      <c r="G231" s="39"/>
      <c r="H231" s="39"/>
      <c r="I231" s="37">
        <f t="shared" si="136"/>
        <v>500000</v>
      </c>
      <c r="J231" s="37">
        <f t="shared" si="136"/>
        <v>0</v>
      </c>
      <c r="K231" s="37">
        <f t="shared" si="136"/>
        <v>0</v>
      </c>
      <c r="L231" s="12">
        <f t="shared" si="135"/>
        <v>500000</v>
      </c>
    </row>
    <row r="232" spans="1:13" hidden="1" x14ac:dyDescent="0.35">
      <c r="A232" s="35" t="s">
        <v>363</v>
      </c>
      <c r="B232" s="36" t="s">
        <v>362</v>
      </c>
      <c r="C232" s="39"/>
      <c r="D232" s="39"/>
      <c r="E232" s="39"/>
      <c r="F232" s="39"/>
      <c r="G232" s="39"/>
      <c r="H232" s="39"/>
      <c r="I232" s="37">
        <v>500000</v>
      </c>
      <c r="J232" s="37">
        <v>0</v>
      </c>
      <c r="K232" s="37">
        <v>0</v>
      </c>
      <c r="L232" s="12">
        <f t="shared" si="135"/>
        <v>500000</v>
      </c>
    </row>
  </sheetData>
  <mergeCells count="13">
    <mergeCell ref="L8:L10"/>
    <mergeCell ref="A6:L6"/>
    <mergeCell ref="C8:C10"/>
    <mergeCell ref="A8:A10"/>
    <mergeCell ref="B8:B10"/>
    <mergeCell ref="D8:D10"/>
    <mergeCell ref="E8:E10"/>
    <mergeCell ref="F8:F10"/>
    <mergeCell ref="G8:G10"/>
    <mergeCell ref="H8:H10"/>
    <mergeCell ref="I8:I10"/>
    <mergeCell ref="J8:J10"/>
    <mergeCell ref="K8:K10"/>
  </mergeCells>
  <pageMargins left="0.78740157480314965" right="0.39370078740157483" top="0.59055118110236227" bottom="0.59055118110236227" header="0.39370078740157483" footer="0.3937007874015748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2022-12-12T10:22:22Z</cp:lastPrinted>
  <dcterms:created xsi:type="dcterms:W3CDTF">2019-10-23T04:40:53Z</dcterms:created>
  <dcterms:modified xsi:type="dcterms:W3CDTF">2022-12-12T10:22:27Z</dcterms:modified>
</cp:coreProperties>
</file>