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Бюджет!$G$14</definedName>
    <definedName name="LAST_CELL" localSheetId="0">Бюджет!#REF!</definedName>
    <definedName name="SIGN" localSheetId="0">Бюджет!$A$14:$N$15</definedName>
    <definedName name="_xlnm.Print_Titles" localSheetId="0">Бюджет!$5:$5</definedName>
  </definedNames>
  <calcPr calcId="125725"/>
</workbook>
</file>

<file path=xl/calcChain.xml><?xml version="1.0" encoding="utf-8"?>
<calcChain xmlns="http://schemas.openxmlformats.org/spreadsheetml/2006/main">
  <c r="K7" i="1"/>
  <c r="F51"/>
  <c r="E51"/>
  <c r="N40"/>
  <c r="N25"/>
  <c r="N50" l="1"/>
  <c r="N21"/>
  <c r="M40"/>
  <c r="K40"/>
  <c r="J40"/>
  <c r="I40"/>
  <c r="F42"/>
  <c r="G42"/>
  <c r="E42"/>
  <c r="D40"/>
  <c r="D41"/>
  <c r="I41"/>
  <c r="J41"/>
  <c r="K41"/>
  <c r="L41"/>
  <c r="M41"/>
  <c r="N41"/>
  <c r="C42" l="1"/>
  <c r="C16"/>
  <c r="C20"/>
  <c r="C26"/>
  <c r="C30"/>
  <c r="C36"/>
  <c r="C47"/>
  <c r="C49"/>
  <c r="E39"/>
  <c r="C39"/>
  <c r="G36"/>
  <c r="F36"/>
  <c r="E30"/>
  <c r="G20"/>
  <c r="D15"/>
  <c r="D17"/>
  <c r="D18"/>
  <c r="D19"/>
  <c r="D21"/>
  <c r="D22"/>
  <c r="D23"/>
  <c r="D24"/>
  <c r="D25"/>
  <c r="D27"/>
  <c r="D28"/>
  <c r="D29"/>
  <c r="D31"/>
  <c r="D32"/>
  <c r="D33"/>
  <c r="D34"/>
  <c r="D35"/>
  <c r="D37"/>
  <c r="D38"/>
  <c r="D43"/>
  <c r="D44"/>
  <c r="D45"/>
  <c r="D46"/>
  <c r="D48"/>
  <c r="D50"/>
  <c r="D51"/>
  <c r="D8"/>
  <c r="D9"/>
  <c r="D10"/>
  <c r="D11"/>
  <c r="D12"/>
  <c r="D13"/>
  <c r="D7"/>
  <c r="E14"/>
  <c r="D14" s="1"/>
  <c r="F14"/>
  <c r="G14"/>
  <c r="C14"/>
  <c r="N11"/>
  <c r="N10"/>
  <c r="D42" l="1"/>
  <c r="C52"/>
  <c r="K9"/>
  <c r="I7"/>
  <c r="N7"/>
  <c r="M7"/>
  <c r="K8"/>
  <c r="K10"/>
  <c r="K11"/>
  <c r="K12"/>
  <c r="K13"/>
  <c r="K15"/>
  <c r="K17"/>
  <c r="K18"/>
  <c r="K19"/>
  <c r="K21"/>
  <c r="K22"/>
  <c r="K23"/>
  <c r="K24"/>
  <c r="K25"/>
  <c r="K27"/>
  <c r="K28"/>
  <c r="K29"/>
  <c r="K31"/>
  <c r="K32"/>
  <c r="K33"/>
  <c r="K34"/>
  <c r="K35"/>
  <c r="K37"/>
  <c r="K38"/>
  <c r="K43"/>
  <c r="K44"/>
  <c r="K45"/>
  <c r="K46"/>
  <c r="K48"/>
  <c r="K50"/>
  <c r="J7"/>
  <c r="G51"/>
  <c r="G16"/>
  <c r="F49"/>
  <c r="G49"/>
  <c r="F47"/>
  <c r="G47"/>
  <c r="F39"/>
  <c r="G39"/>
  <c r="F30"/>
  <c r="G30"/>
  <c r="F26"/>
  <c r="G26"/>
  <c r="F20"/>
  <c r="E16"/>
  <c r="D16" s="1"/>
  <c r="F16"/>
  <c r="E49"/>
  <c r="D49" s="1"/>
  <c r="E47"/>
  <c r="D47" s="1"/>
  <c r="D39"/>
  <c r="E36"/>
  <c r="D36" s="1"/>
  <c r="N51" l="1"/>
  <c r="K26"/>
  <c r="K49"/>
  <c r="K47"/>
  <c r="K42"/>
  <c r="K39"/>
  <c r="K36"/>
  <c r="K30"/>
  <c r="K20"/>
  <c r="K16"/>
  <c r="K14"/>
  <c r="G52"/>
  <c r="H41" s="1"/>
  <c r="K51"/>
  <c r="F52"/>
  <c r="E26"/>
  <c r="E52" s="1"/>
  <c r="E20"/>
  <c r="N30"/>
  <c r="N31"/>
  <c r="N32"/>
  <c r="N33"/>
  <c r="N34"/>
  <c r="N35"/>
  <c r="N36"/>
  <c r="N37"/>
  <c r="N38"/>
  <c r="N39"/>
  <c r="N42"/>
  <c r="N43"/>
  <c r="N44"/>
  <c r="N45"/>
  <c r="N46"/>
  <c r="N47"/>
  <c r="N48"/>
  <c r="N49"/>
  <c r="N20"/>
  <c r="N22"/>
  <c r="N23"/>
  <c r="N24"/>
  <c r="N26"/>
  <c r="N27"/>
  <c r="N28"/>
  <c r="N29"/>
  <c r="N8"/>
  <c r="N9"/>
  <c r="N13"/>
  <c r="N14"/>
  <c r="N15"/>
  <c r="N16"/>
  <c r="N17"/>
  <c r="N18"/>
  <c r="N19"/>
  <c r="M8"/>
  <c r="M9"/>
  <c r="M10"/>
  <c r="M11"/>
  <c r="M13"/>
  <c r="M15"/>
  <c r="M16"/>
  <c r="M17"/>
  <c r="M18"/>
  <c r="M19"/>
  <c r="M21"/>
  <c r="M22"/>
  <c r="M23"/>
  <c r="M24"/>
  <c r="M25"/>
  <c r="M27"/>
  <c r="M28"/>
  <c r="M29"/>
  <c r="M31"/>
  <c r="M32"/>
  <c r="M33"/>
  <c r="M34"/>
  <c r="M35"/>
  <c r="M36"/>
  <c r="M37"/>
  <c r="M38"/>
  <c r="M39"/>
  <c r="M42"/>
  <c r="M43"/>
  <c r="M44"/>
  <c r="M45"/>
  <c r="M46"/>
  <c r="M47"/>
  <c r="M48"/>
  <c r="M49"/>
  <c r="M50"/>
  <c r="M5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2"/>
  <c r="L43"/>
  <c r="L44"/>
  <c r="L45"/>
  <c r="L46"/>
  <c r="L47"/>
  <c r="L48"/>
  <c r="L49"/>
  <c r="L50"/>
  <c r="L51"/>
  <c r="L7"/>
  <c r="J8"/>
  <c r="J9"/>
  <c r="J10"/>
  <c r="J11"/>
  <c r="J12"/>
  <c r="J13"/>
  <c r="J15"/>
  <c r="J16"/>
  <c r="J17"/>
  <c r="J18"/>
  <c r="J19"/>
  <c r="J21"/>
  <c r="J22"/>
  <c r="J23"/>
  <c r="J24"/>
  <c r="J25"/>
  <c r="J27"/>
  <c r="J28"/>
  <c r="J29"/>
  <c r="J31"/>
  <c r="J32"/>
  <c r="J33"/>
  <c r="J34"/>
  <c r="J35"/>
  <c r="J36"/>
  <c r="J37"/>
  <c r="J38"/>
  <c r="J39"/>
  <c r="J42"/>
  <c r="J43"/>
  <c r="J44"/>
  <c r="J45"/>
  <c r="J46"/>
  <c r="J47"/>
  <c r="J48"/>
  <c r="J49"/>
  <c r="J50"/>
  <c r="J5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2"/>
  <c r="I43"/>
  <c r="I44"/>
  <c r="I45"/>
  <c r="I46"/>
  <c r="I47"/>
  <c r="I48"/>
  <c r="I49"/>
  <c r="I50"/>
  <c r="I51"/>
  <c r="L52" l="1"/>
  <c r="I52"/>
  <c r="M20"/>
  <c r="D20"/>
  <c r="J30"/>
  <c r="D30"/>
  <c r="M26"/>
  <c r="D26"/>
  <c r="H51"/>
  <c r="J20"/>
  <c r="H29"/>
  <c r="H30"/>
  <c r="H10"/>
  <c r="H21"/>
  <c r="H43"/>
  <c r="H18"/>
  <c r="H39"/>
  <c r="H14"/>
  <c r="H26"/>
  <c r="H38"/>
  <c r="H47"/>
  <c r="H13"/>
  <c r="H22"/>
  <c r="H35"/>
  <c r="H46"/>
  <c r="H9"/>
  <c r="H17"/>
  <c r="H25"/>
  <c r="H33"/>
  <c r="H42"/>
  <c r="H50"/>
  <c r="H12"/>
  <c r="H16"/>
  <c r="H20"/>
  <c r="H24"/>
  <c r="H28"/>
  <c r="H32"/>
  <c r="H37"/>
  <c r="H45"/>
  <c r="H49"/>
  <c r="H8"/>
  <c r="H11"/>
  <c r="H15"/>
  <c r="H19"/>
  <c r="H23"/>
  <c r="H27"/>
  <c r="H31"/>
  <c r="H36"/>
  <c r="H44"/>
  <c r="H48"/>
  <c r="H52"/>
  <c r="N52"/>
  <c r="K52"/>
  <c r="H7"/>
  <c r="H34"/>
  <c r="D52"/>
  <c r="M30"/>
  <c r="J26"/>
  <c r="J14"/>
  <c r="M14"/>
  <c r="M52" l="1"/>
  <c r="J52"/>
</calcChain>
</file>

<file path=xl/sharedStrings.xml><?xml version="1.0" encoding="utf-8"?>
<sst xmlns="http://schemas.openxmlformats.org/spreadsheetml/2006/main" count="118" uniqueCount="117">
  <si>
    <t>КФСР</t>
  </si>
  <si>
    <t>Наименование КФСР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</si>
  <si>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</si>
  <si>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</si>
  <si>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</si>
  <si>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</si>
  <si>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</si>
  <si>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</si>
  <si>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</si>
  <si>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</si>
  <si>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</si>
  <si>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</si>
  <si>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</si>
  <si>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</si>
  <si>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</si>
  <si>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</si>
  <si>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0100</t>
  </si>
  <si>
    <t>ОБЩЕГОСУДАРСТВЕННЫЕ ВОПРОСЫ</t>
  </si>
  <si>
    <t>0203</t>
  </si>
  <si>
    <t>Мобилизационная и вневойсковая подготовка</t>
  </si>
  <si>
    <t>0200</t>
  </si>
  <si>
    <t>НАЦИОНАЛЬНАЯ ОБОРОНА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</si>
  <si>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</si>
  <si>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</si>
  <si>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</si>
  <si>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</si>
  <si>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</si>
  <si>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</si>
  <si>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0300</t>
  </si>
  <si>
    <t>НАЦИОНАЛЬНАЯ БЕЗОПАСНОСТЬ И ПРАВООХРАНИТЕЛЬНАЯ ДЕЯТЕЛЬНОСТЬ</t>
  </si>
  <si>
    <t>0405</t>
  </si>
  <si>
    <t>Сельское хозяйство и рыболовство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</si>
  <si>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</si>
  <si>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</si>
  <si>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</si>
  <si>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</si>
  <si>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</si>
  <si>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</si>
  <si>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</si>
  <si>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</si>
  <si>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0400</t>
  </si>
  <si>
    <t>НАЦИОНАЛЬНАЯ ЭКОНОМИКА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</si>
  <si>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</si>
  <si>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</si>
  <si>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</si>
  <si>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</si>
  <si>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</si>
  <si>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</si>
  <si>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0500</t>
  </si>
  <si>
    <t>ЖИЛИЩНО-КОММУНАЛЬНОЕ ХОЗЯЙСТВО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</si>
  <si>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</si>
  <si>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</si>
  <si>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</si>
  <si>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</si>
  <si>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</si>
  <si>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</si>
  <si>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</si>
  <si>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</si>
  <si>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</si>
  <si>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</si>
  <si>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0700</t>
  </si>
  <si>
    <t>ОБРАЗОВАНИЕ</t>
  </si>
  <si>
    <t>0801</t>
  </si>
  <si>
    <t>Культура</t>
  </si>
  <si>
    <t>0804</t>
  </si>
  <si>
    <t>Другие вопросы в области культуры, кинематографии</t>
  </si>
  <si>
    <t>0800</t>
  </si>
  <si>
    <t>КУЛЬТУРА, КИНЕМАТОГРАФИЯ</t>
  </si>
  <si>
    <t>0907</t>
  </si>
  <si>
    <t>Санитарно-эпидемиологическое благополучие</t>
  </si>
  <si>
    <t>0900</t>
  </si>
  <si>
    <t>ЗДРАВООХРАНЕНИЕ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</si>
  <si>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</si>
  <si>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</si>
  <si>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</si>
  <si>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</si>
  <si>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</si>
  <si>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</si>
  <si>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</si>
  <si>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</si>
  <si>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1000</t>
  </si>
  <si>
    <t>СОЦИАЛЬНАЯ ПОЛИТИКА</t>
  </si>
  <si>
    <t>1101</t>
  </si>
  <si>
    <t>Физическая культура</t>
  </si>
  <si>
    <t>1100</t>
  </si>
  <si>
    <t>ФИЗИЧЕСКАЯ КУЛЬТУРА И СПОРТ</t>
  </si>
  <si>
    <t>1202</t>
  </si>
  <si>
    <t>Периодическая печать и издательства</t>
  </si>
  <si>
    <t>1200</t>
  </si>
  <si>
    <t>СРЕДСТВА МАССОВОЙ ИНФОРМАЦИИ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</si>
  <si>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</si>
  <si>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</si>
  <si>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</si>
  <si>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</si>
  <si>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</si>
  <si>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</si>
  <si>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</si>
  <si>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</si>
  <si>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</si>
  <si>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</si>
  <si>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</si>
  <si>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Изменения</t>
  </si>
  <si>
    <t>Структура %</t>
  </si>
  <si>
    <t>Отклонение исполнения от перв. плана</t>
  </si>
  <si>
    <t>Отклонение исполнения от уточ.. плана</t>
  </si>
  <si>
    <t>АНАЛИЗ</t>
  </si>
  <si>
    <t>Перв.план 2022 г.</t>
  </si>
  <si>
    <t>Уточ.план 2022 г.</t>
  </si>
  <si>
    <t>% исполнения от перв. плана 2022 г.</t>
  </si>
  <si>
    <t>% исполнения от уточ. плана 2022 г.</t>
  </si>
  <si>
    <t>0902</t>
  </si>
  <si>
    <t>Амбулаторная помощь</t>
  </si>
  <si>
    <t>Ут.план за  2022 г.</t>
  </si>
  <si>
    <t>Исполнено на 01.01.2023 г.</t>
  </si>
  <si>
    <t>Отклонение исп. от плана за 2022 год</t>
  </si>
  <si>
    <t>% исполнения плана за 2022 год</t>
  </si>
  <si>
    <t>исполнения бюджета Уинского муниципального округа по расходам по состоянию на 01 января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</si>
</sst>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.5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4" fontId="0" fillId="0" borderId="0" xfId="0" applyNumberFormat="1"/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164" fontId="10" fillId="0" borderId="1" xfId="0" applyNumberFormat="1" applyFont="1" applyBorder="1" applyAlignment="1" applyProtection="1">
      <alignment horizontal="right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3"/>
  <sheetViews>
    <sheetView showGridLines="0" tabSelected="1" workbookViewId="0">
      <selection activeCell="L7" sqref="L7"/>
    </sheetView>
  </sheetViews>
  <sheetFormatPr defaultRowHeight="12.75" customHeight="1" outlineLevelRow="1"/>
  <cols>
    <col min="1" max="1" width="10.28515625" customWidth="1"/>
    <col min="2" max="2" width="30.7109375" customWidth="1"/>
    <col min="3" max="3" width="15.42578125" customWidth="1"/>
    <col min="4" max="4" width="14.140625" customWidth="1"/>
    <col min="5" max="5" width="15.42578125" customWidth="1"/>
    <col min="6" max="6" width="15.5703125" customWidth="1"/>
    <col min="7" max="7" width="14.7109375" customWidth="1"/>
    <col min="8" max="8" width="11.5703125" customWidth="1"/>
    <col min="9" max="10" width="14.7109375" customWidth="1"/>
    <col min="11" max="13" width="15.42578125" customWidth="1"/>
    <col min="14" max="14" width="13.42578125" customWidth="1"/>
  </cols>
  <sheetData>
    <row r="1" spans="1:14">
      <c r="A1" s="28"/>
      <c r="B1" s="29"/>
      <c r="C1" s="29"/>
      <c r="D1" s="29"/>
      <c r="E1" s="29"/>
      <c r="F1" s="29"/>
      <c r="G1" s="29"/>
      <c r="H1" s="1"/>
      <c r="I1" s="1"/>
      <c r="J1" s="1"/>
    </row>
    <row r="2" spans="1:14">
      <c r="A2" s="30" t="s">
        <v>105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>
      <c r="A3" s="32" t="s">
        <v>116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3" customFormat="1" ht="31.5">
      <c r="A5" s="2" t="s">
        <v>0</v>
      </c>
      <c r="B5" s="2" t="s">
        <v>1</v>
      </c>
      <c r="C5" s="4" t="s">
        <v>106</v>
      </c>
      <c r="D5" s="4" t="s">
        <v>101</v>
      </c>
      <c r="E5" s="7" t="s">
        <v>107</v>
      </c>
      <c r="F5" s="2" t="s">
        <v>112</v>
      </c>
      <c r="G5" s="2" t="s">
        <v>113</v>
      </c>
      <c r="H5" s="4" t="s">
        <v>102</v>
      </c>
      <c r="I5" s="4" t="s">
        <v>103</v>
      </c>
      <c r="J5" s="4" t="s">
        <v>104</v>
      </c>
      <c r="K5" s="2" t="s">
        <v>114</v>
      </c>
      <c r="L5" s="4" t="s">
        <v>108</v>
      </c>
      <c r="M5" s="4" t="s">
        <v>109</v>
      </c>
      <c r="N5" s="2" t="s">
        <v>115</v>
      </c>
    </row>
    <row r="6" spans="1:14" outlineLevel="1">
      <c r="A6" s="17" t="s">
        <v>91</v>
      </c>
      <c r="B6" s="17" t="s">
        <v>92</v>
      </c>
      <c r="C6" s="17" t="s">
        <v>93</v>
      </c>
      <c r="D6" s="17" t="s">
        <v>94</v>
      </c>
      <c r="E6" s="17" t="s">
        <v>95</v>
      </c>
      <c r="F6" s="17" t="s">
        <v>96</v>
      </c>
      <c r="G6" s="17" t="s">
        <v>97</v>
      </c>
      <c r="H6" s="17"/>
      <c r="I6" s="17"/>
      <c r="J6" s="17"/>
      <c r="K6" s="17" t="s">
        <v>100</v>
      </c>
      <c r="L6" s="17" t="s">
        <v>99</v>
      </c>
      <c r="M6" s="17" t="s">
        <v>99</v>
      </c>
      <c r="N6" s="17" t="s">
        <v>98</v>
      </c>
    </row>
    <row r="7" spans="1:14" ht="45" outlineLevel="1">
      <c r="A7" s="18" t="s">
        <v>2</v>
      </c>
      <c r="B7" s="19" t="s">
        <v>3</v>
      </c>
      <c r="C7" s="14">
        <v>1929930.81</v>
      </c>
      <c r="D7" s="14">
        <f>E7-C7</f>
        <v>241027.98999999976</v>
      </c>
      <c r="E7" s="22">
        <v>2170958.7999999998</v>
      </c>
      <c r="F7" s="22">
        <v>2170958.7999999998</v>
      </c>
      <c r="G7" s="22">
        <v>2170958.7999999998</v>
      </c>
      <c r="H7" s="20">
        <f>G7/G52*100</f>
        <v>0.40319846776046397</v>
      </c>
      <c r="I7" s="14">
        <f t="shared" ref="I7:I51" si="0">G7-C7</f>
        <v>241027.98999999976</v>
      </c>
      <c r="J7" s="14">
        <f>G7-E7</f>
        <v>0</v>
      </c>
      <c r="K7" s="14">
        <f>G7-F7</f>
        <v>0</v>
      </c>
      <c r="L7" s="14">
        <f t="shared" ref="L7:L39" si="1">G7/C7*100</f>
        <v>112.48894461662073</v>
      </c>
      <c r="M7" s="14">
        <f>G7/E7*100</f>
        <v>100</v>
      </c>
      <c r="N7" s="14">
        <f>G7/F7*100</f>
        <v>100</v>
      </c>
    </row>
    <row r="8" spans="1:14" ht="56.25" outlineLevel="1">
      <c r="A8" s="18" t="s">
        <v>4</v>
      </c>
      <c r="B8" s="19" t="s">
        <v>5</v>
      </c>
      <c r="C8" s="14">
        <v>1082295.3700000001</v>
      </c>
      <c r="D8" s="14">
        <f t="shared" ref="D8:D52" si="2">E8-C8</f>
        <v>-250093.00000000012</v>
      </c>
      <c r="E8" s="22">
        <v>832202.37</v>
      </c>
      <c r="F8" s="22">
        <v>832202.37</v>
      </c>
      <c r="G8" s="22">
        <v>832202.37</v>
      </c>
      <c r="H8" s="20">
        <f>G8/G52*100</f>
        <v>0.15455969060795935</v>
      </c>
      <c r="I8" s="14">
        <f t="shared" si="0"/>
        <v>-250093.00000000012</v>
      </c>
      <c r="J8" s="14">
        <f t="shared" ref="J8:J52" si="3">G8-E8</f>
        <v>0</v>
      </c>
      <c r="K8" s="14">
        <f t="shared" ref="K8:K52" si="4">G8-F8</f>
        <v>0</v>
      </c>
      <c r="L8" s="14">
        <f t="shared" si="1"/>
        <v>76.892352408381811</v>
      </c>
      <c r="M8" s="14">
        <f t="shared" ref="M8:M52" si="5">G8/E8*100</f>
        <v>100</v>
      </c>
      <c r="N8" s="14">
        <f t="shared" ref="N8:N52" si="6">G8/F8*100</f>
        <v>100</v>
      </c>
    </row>
    <row r="9" spans="1:14" ht="67.5" outlineLevel="1">
      <c r="A9" s="18" t="s">
        <v>6</v>
      </c>
      <c r="B9" s="19" t="s">
        <v>7</v>
      </c>
      <c r="C9" s="14">
        <v>29180800.34</v>
      </c>
      <c r="D9" s="14">
        <f t="shared" si="2"/>
        <v>3224432.8000000007</v>
      </c>
      <c r="E9" s="22">
        <v>32405233.140000001</v>
      </c>
      <c r="F9" s="22">
        <v>32405233.140000001</v>
      </c>
      <c r="G9" s="22">
        <v>32405233.140000001</v>
      </c>
      <c r="H9" s="20">
        <f>G9/G52*100</f>
        <v>6.0184193037051692</v>
      </c>
      <c r="I9" s="14">
        <f t="shared" si="0"/>
        <v>3224432.8000000007</v>
      </c>
      <c r="J9" s="14">
        <f t="shared" si="3"/>
        <v>0</v>
      </c>
      <c r="K9" s="14">
        <f>G9-F9</f>
        <v>0</v>
      </c>
      <c r="L9" s="14">
        <f t="shared" si="1"/>
        <v>111.04984360411822</v>
      </c>
      <c r="M9" s="14">
        <f t="shared" si="5"/>
        <v>100</v>
      </c>
      <c r="N9" s="14">
        <f t="shared" si="6"/>
        <v>100</v>
      </c>
    </row>
    <row r="10" spans="1:14" outlineLevel="1">
      <c r="A10" s="18" t="s">
        <v>8</v>
      </c>
      <c r="B10" s="19" t="s">
        <v>9</v>
      </c>
      <c r="C10" s="14">
        <v>36300</v>
      </c>
      <c r="D10" s="14">
        <f t="shared" si="2"/>
        <v>0</v>
      </c>
      <c r="E10" s="22">
        <v>36300</v>
      </c>
      <c r="F10" s="22">
        <v>36300</v>
      </c>
      <c r="G10" s="22">
        <v>36300</v>
      </c>
      <c r="H10" s="20">
        <f>G10/G52*100</f>
        <v>6.7417697561578983E-3</v>
      </c>
      <c r="I10" s="14">
        <f t="shared" si="0"/>
        <v>0</v>
      </c>
      <c r="J10" s="14">
        <f t="shared" si="3"/>
        <v>0</v>
      </c>
      <c r="K10" s="14">
        <f t="shared" si="4"/>
        <v>0</v>
      </c>
      <c r="L10" s="14">
        <f t="shared" si="1"/>
        <v>100</v>
      </c>
      <c r="M10" s="14">
        <f t="shared" si="5"/>
        <v>100</v>
      </c>
      <c r="N10" s="14">
        <f t="shared" si="6"/>
        <v>100</v>
      </c>
    </row>
    <row r="11" spans="1:14" ht="45" customHeight="1" outlineLevel="1">
      <c r="A11" s="18" t="s">
        <v>10</v>
      </c>
      <c r="B11" s="19" t="s">
        <v>11</v>
      </c>
      <c r="C11" s="14">
        <v>8527788.6400000006</v>
      </c>
      <c r="D11" s="14">
        <f t="shared" si="2"/>
        <v>751409.99000000022</v>
      </c>
      <c r="E11" s="22">
        <v>9279198.6300000008</v>
      </c>
      <c r="F11" s="22">
        <v>9279198.6300000008</v>
      </c>
      <c r="G11" s="22">
        <v>9279198.6300000008</v>
      </c>
      <c r="H11" s="20">
        <f>G11/G52*100</f>
        <v>1.723366961022474</v>
      </c>
      <c r="I11" s="14">
        <f t="shared" si="0"/>
        <v>751409.99000000022</v>
      </c>
      <c r="J11" s="14">
        <f t="shared" si="3"/>
        <v>0</v>
      </c>
      <c r="K11" s="14">
        <f t="shared" si="4"/>
        <v>0</v>
      </c>
      <c r="L11" s="14">
        <f t="shared" si="1"/>
        <v>108.81131113493451</v>
      </c>
      <c r="M11" s="14">
        <f t="shared" si="5"/>
        <v>100</v>
      </c>
      <c r="N11" s="14">
        <f t="shared" si="6"/>
        <v>100</v>
      </c>
    </row>
    <row r="12" spans="1:14" outlineLevel="1">
      <c r="A12" s="18" t="s">
        <v>12</v>
      </c>
      <c r="B12" s="19" t="s">
        <v>13</v>
      </c>
      <c r="C12" s="14">
        <v>100000</v>
      </c>
      <c r="D12" s="14">
        <f t="shared" si="2"/>
        <v>-100000</v>
      </c>
      <c r="E12" s="22">
        <v>0</v>
      </c>
      <c r="F12" s="22">
        <v>0</v>
      </c>
      <c r="G12" s="22">
        <v>0</v>
      </c>
      <c r="H12" s="20">
        <f>G12/G52*100</f>
        <v>0</v>
      </c>
      <c r="I12" s="14">
        <f t="shared" si="0"/>
        <v>-100000</v>
      </c>
      <c r="J12" s="14">
        <f t="shared" si="3"/>
        <v>0</v>
      </c>
      <c r="K12" s="14">
        <f t="shared" si="4"/>
        <v>0</v>
      </c>
      <c r="L12" s="14">
        <f t="shared" si="1"/>
        <v>0</v>
      </c>
      <c r="M12" s="14">
        <v>0</v>
      </c>
      <c r="N12" s="14">
        <v>0</v>
      </c>
    </row>
    <row r="13" spans="1:14" ht="14.25" customHeight="1">
      <c r="A13" s="18" t="s">
        <v>14</v>
      </c>
      <c r="B13" s="19" t="s">
        <v>15</v>
      </c>
      <c r="C13" s="14">
        <v>22215539.640000001</v>
      </c>
      <c r="D13" s="14">
        <f t="shared" si="2"/>
        <v>3571859.16</v>
      </c>
      <c r="E13" s="22">
        <v>25787398.800000001</v>
      </c>
      <c r="F13" s="22">
        <v>25787398.800000001</v>
      </c>
      <c r="G13" s="22">
        <v>25780879</v>
      </c>
      <c r="H13" s="20">
        <f>G13/G52*100</f>
        <v>4.7881198437841945</v>
      </c>
      <c r="I13" s="14">
        <f t="shared" si="0"/>
        <v>3565339.3599999994</v>
      </c>
      <c r="J13" s="14">
        <f t="shared" si="3"/>
        <v>-6519.8000000007451</v>
      </c>
      <c r="K13" s="14">
        <f t="shared" si="4"/>
        <v>-6519.8000000007451</v>
      </c>
      <c r="L13" s="14">
        <f t="shared" si="1"/>
        <v>116.04885327016976</v>
      </c>
      <c r="M13" s="14">
        <f t="shared" si="5"/>
        <v>99.974717108729863</v>
      </c>
      <c r="N13" s="14">
        <f t="shared" si="6"/>
        <v>99.974717108729863</v>
      </c>
    </row>
    <row r="14" spans="1:14" s="5" customFormat="1" ht="17.25" customHeight="1" outlineLevel="1">
      <c r="A14" s="8" t="s">
        <v>16</v>
      </c>
      <c r="B14" s="9" t="s">
        <v>17</v>
      </c>
      <c r="C14" s="10">
        <f>SUM(C7:C13)</f>
        <v>63072654.799999997</v>
      </c>
      <c r="D14" s="13">
        <f t="shared" si="2"/>
        <v>7438636.9400000125</v>
      </c>
      <c r="E14" s="10">
        <f t="shared" ref="E14:G14" si="7">SUM(E7:E13)</f>
        <v>70511291.74000001</v>
      </c>
      <c r="F14" s="10">
        <f t="shared" si="7"/>
        <v>70511291.74000001</v>
      </c>
      <c r="G14" s="10">
        <f t="shared" si="7"/>
        <v>70504771.939999998</v>
      </c>
      <c r="H14" s="12">
        <f>G14/G52*100</f>
        <v>13.094406036636419</v>
      </c>
      <c r="I14" s="10">
        <f t="shared" si="0"/>
        <v>7432117.1400000006</v>
      </c>
      <c r="J14" s="10">
        <f t="shared" si="3"/>
        <v>-6519.8000000119209</v>
      </c>
      <c r="K14" s="13">
        <f t="shared" si="4"/>
        <v>-6519.8000000119209</v>
      </c>
      <c r="L14" s="10">
        <f t="shared" si="1"/>
        <v>111.78342209245329</v>
      </c>
      <c r="M14" s="10">
        <f t="shared" si="5"/>
        <v>99.990753537711313</v>
      </c>
      <c r="N14" s="10">
        <f t="shared" si="6"/>
        <v>99.990753537711313</v>
      </c>
    </row>
    <row r="15" spans="1:14" ht="22.5">
      <c r="A15" s="18" t="s">
        <v>18</v>
      </c>
      <c r="B15" s="19" t="s">
        <v>19</v>
      </c>
      <c r="C15" s="14">
        <v>476000</v>
      </c>
      <c r="D15" s="14">
        <f t="shared" si="2"/>
        <v>27200</v>
      </c>
      <c r="E15" s="14">
        <v>503200</v>
      </c>
      <c r="F15" s="14">
        <v>503200</v>
      </c>
      <c r="G15" s="14">
        <v>503200</v>
      </c>
      <c r="H15" s="20">
        <f>G15/G52*100</f>
        <v>9.345615816249736E-2</v>
      </c>
      <c r="I15" s="14">
        <f t="shared" si="0"/>
        <v>27200</v>
      </c>
      <c r="J15" s="14">
        <f t="shared" si="3"/>
        <v>0</v>
      </c>
      <c r="K15" s="14">
        <f t="shared" si="4"/>
        <v>0</v>
      </c>
      <c r="L15" s="14">
        <f t="shared" si="1"/>
        <v>105.71428571428572</v>
      </c>
      <c r="M15" s="14">
        <f t="shared" si="5"/>
        <v>100</v>
      </c>
      <c r="N15" s="14">
        <f t="shared" si="6"/>
        <v>100</v>
      </c>
    </row>
    <row r="16" spans="1:14" s="5" customFormat="1" outlineLevel="1">
      <c r="A16" s="8" t="s">
        <v>20</v>
      </c>
      <c r="B16" s="9" t="s">
        <v>21</v>
      </c>
      <c r="C16" s="10">
        <f>C15</f>
        <v>476000</v>
      </c>
      <c r="D16" s="13">
        <f t="shared" si="2"/>
        <v>27200</v>
      </c>
      <c r="E16" s="11">
        <f t="shared" ref="E16:G16" si="8">SUM(E15)</f>
        <v>503200</v>
      </c>
      <c r="F16" s="11">
        <f t="shared" si="8"/>
        <v>503200</v>
      </c>
      <c r="G16" s="11">
        <f t="shared" si="8"/>
        <v>503200</v>
      </c>
      <c r="H16" s="12">
        <f>G16/G52*100</f>
        <v>9.345615816249736E-2</v>
      </c>
      <c r="I16" s="10">
        <f t="shared" si="0"/>
        <v>27200</v>
      </c>
      <c r="J16" s="10">
        <f t="shared" si="3"/>
        <v>0</v>
      </c>
      <c r="K16" s="13">
        <f t="shared" si="4"/>
        <v>0</v>
      </c>
      <c r="L16" s="10">
        <f t="shared" si="1"/>
        <v>105.71428571428572</v>
      </c>
      <c r="M16" s="10">
        <f t="shared" si="5"/>
        <v>100</v>
      </c>
      <c r="N16" s="10">
        <f t="shared" si="6"/>
        <v>100</v>
      </c>
    </row>
    <row r="17" spans="1:14" ht="13.5" customHeight="1" outlineLevel="1">
      <c r="A17" s="18" t="s">
        <v>22</v>
      </c>
      <c r="B17" s="19" t="s">
        <v>23</v>
      </c>
      <c r="C17" s="14">
        <v>4660706.5199999996</v>
      </c>
      <c r="D17" s="14">
        <f t="shared" si="2"/>
        <v>-128431.21999999974</v>
      </c>
      <c r="E17" s="22">
        <v>4532275.3</v>
      </c>
      <c r="F17" s="22">
        <v>4532275.3</v>
      </c>
      <c r="G17" s="22">
        <v>4532275.3</v>
      </c>
      <c r="H17" s="20">
        <f>G17/G52*100</f>
        <v>0.84175086898406226</v>
      </c>
      <c r="I17" s="14">
        <f t="shared" si="0"/>
        <v>-128431.21999999974</v>
      </c>
      <c r="J17" s="14">
        <f t="shared" si="3"/>
        <v>0</v>
      </c>
      <c r="K17" s="14">
        <f t="shared" si="4"/>
        <v>0</v>
      </c>
      <c r="L17" s="14">
        <f t="shared" si="1"/>
        <v>97.244383025430238</v>
      </c>
      <c r="M17" s="14">
        <f t="shared" si="5"/>
        <v>100</v>
      </c>
      <c r="N17" s="14">
        <f t="shared" si="6"/>
        <v>100</v>
      </c>
    </row>
    <row r="18" spans="1:14" ht="45" outlineLevel="1">
      <c r="A18" s="18" t="s">
        <v>24</v>
      </c>
      <c r="B18" s="19" t="s">
        <v>25</v>
      </c>
      <c r="C18" s="14">
        <v>10621649.34</v>
      </c>
      <c r="D18" s="14">
        <f t="shared" si="2"/>
        <v>1065421.83</v>
      </c>
      <c r="E18" s="22">
        <v>11687071.17</v>
      </c>
      <c r="F18" s="22">
        <v>11687071.17</v>
      </c>
      <c r="G18" s="22">
        <v>11687071.17</v>
      </c>
      <c r="H18" s="20">
        <f>G18/G52*100</f>
        <v>2.1705659215418982</v>
      </c>
      <c r="I18" s="14">
        <f t="shared" si="0"/>
        <v>1065421.83</v>
      </c>
      <c r="J18" s="14">
        <f t="shared" si="3"/>
        <v>0</v>
      </c>
      <c r="K18" s="14">
        <f t="shared" si="4"/>
        <v>0</v>
      </c>
      <c r="L18" s="14">
        <f t="shared" si="1"/>
        <v>110.0306628085314</v>
      </c>
      <c r="M18" s="14">
        <f t="shared" si="5"/>
        <v>100</v>
      </c>
      <c r="N18" s="14">
        <f t="shared" si="6"/>
        <v>100</v>
      </c>
    </row>
    <row r="19" spans="1:14" ht="33.75">
      <c r="A19" s="18" t="s">
        <v>26</v>
      </c>
      <c r="B19" s="19" t="s">
        <v>27</v>
      </c>
      <c r="C19" s="14">
        <v>98941.18</v>
      </c>
      <c r="D19" s="14">
        <f t="shared" si="2"/>
        <v>-4.6799999999930151</v>
      </c>
      <c r="E19" s="22">
        <v>98936.5</v>
      </c>
      <c r="F19" s="22">
        <v>98936.5</v>
      </c>
      <c r="G19" s="22">
        <v>98910</v>
      </c>
      <c r="H19" s="20">
        <f>G19/G52*100</f>
        <v>1.8369929657894701E-2</v>
      </c>
      <c r="I19" s="14">
        <f t="shared" si="0"/>
        <v>-31.179999999993015</v>
      </c>
      <c r="J19" s="14">
        <f t="shared" si="3"/>
        <v>-26.5</v>
      </c>
      <c r="K19" s="14">
        <f t="shared" si="4"/>
        <v>-26.5</v>
      </c>
      <c r="L19" s="14">
        <f t="shared" si="1"/>
        <v>99.968486326926779</v>
      </c>
      <c r="M19" s="14">
        <f t="shared" si="5"/>
        <v>99.973215143046303</v>
      </c>
      <c r="N19" s="14">
        <f t="shared" si="6"/>
        <v>99.973215143046303</v>
      </c>
    </row>
    <row r="20" spans="1:14" s="5" customFormat="1" ht="33.75" outlineLevel="1">
      <c r="A20" s="8" t="s">
        <v>28</v>
      </c>
      <c r="B20" s="9" t="s">
        <v>29</v>
      </c>
      <c r="C20" s="10">
        <f>SUM(C17:C19)</f>
        <v>15381297.039999999</v>
      </c>
      <c r="D20" s="13">
        <f t="shared" si="2"/>
        <v>936985.9299999997</v>
      </c>
      <c r="E20" s="10">
        <f>SUM(E17:E19)</f>
        <v>16318282.969999999</v>
      </c>
      <c r="F20" s="10">
        <f t="shared" ref="F20" si="9">SUM(F17:F19)</f>
        <v>16318282.969999999</v>
      </c>
      <c r="G20" s="10">
        <f>SUM(G17:G19)</f>
        <v>16318256.469999999</v>
      </c>
      <c r="H20" s="12">
        <f>G20/G52*100</f>
        <v>3.0306867201838545</v>
      </c>
      <c r="I20" s="10">
        <f t="shared" si="0"/>
        <v>936959.4299999997</v>
      </c>
      <c r="J20" s="10">
        <f t="shared" si="3"/>
        <v>-26.5</v>
      </c>
      <c r="K20" s="13">
        <f t="shared" si="4"/>
        <v>-26.5</v>
      </c>
      <c r="L20" s="10">
        <f t="shared" si="1"/>
        <v>106.09155019608151</v>
      </c>
      <c r="M20" s="10">
        <f t="shared" si="5"/>
        <v>99.999837605463455</v>
      </c>
      <c r="N20" s="10">
        <f t="shared" si="6"/>
        <v>99.999837605463455</v>
      </c>
    </row>
    <row r="21" spans="1:14" ht="12.75" customHeight="1" outlineLevel="1">
      <c r="A21" s="18" t="s">
        <v>30</v>
      </c>
      <c r="B21" s="19" t="s">
        <v>31</v>
      </c>
      <c r="C21" s="14">
        <v>2230500</v>
      </c>
      <c r="D21" s="14">
        <f t="shared" si="2"/>
        <v>180681.68000000017</v>
      </c>
      <c r="E21" s="22">
        <v>2411181.6800000002</v>
      </c>
      <c r="F21" s="22">
        <v>2411181.6800000002</v>
      </c>
      <c r="G21" s="22">
        <v>2410844.73</v>
      </c>
      <c r="H21" s="20">
        <f>G21/G52*100</f>
        <v>0.44775096659797942</v>
      </c>
      <c r="I21" s="14">
        <f t="shared" si="0"/>
        <v>180344.72999999998</v>
      </c>
      <c r="J21" s="14">
        <f t="shared" si="3"/>
        <v>-336.95000000018626</v>
      </c>
      <c r="K21" s="14">
        <f t="shared" si="4"/>
        <v>-336.95000000018626</v>
      </c>
      <c r="L21" s="14">
        <f t="shared" si="1"/>
        <v>108.08539475453934</v>
      </c>
      <c r="M21" s="14">
        <f t="shared" si="5"/>
        <v>99.986025524215165</v>
      </c>
      <c r="N21" s="23">
        <f t="shared" si="6"/>
        <v>99.986025524215165</v>
      </c>
    </row>
    <row r="22" spans="1:14" ht="12.75" customHeight="1" outlineLevel="1">
      <c r="A22" s="18" t="s">
        <v>32</v>
      </c>
      <c r="B22" s="19" t="s">
        <v>33</v>
      </c>
      <c r="C22" s="14">
        <v>108400</v>
      </c>
      <c r="D22" s="14">
        <f t="shared" si="2"/>
        <v>651237.14</v>
      </c>
      <c r="E22" s="22">
        <v>759637.14</v>
      </c>
      <c r="F22" s="22">
        <v>759637.14</v>
      </c>
      <c r="G22" s="22">
        <v>759637.14</v>
      </c>
      <c r="H22" s="20">
        <f>G22/G52*100</f>
        <v>0.14108260870816206</v>
      </c>
      <c r="I22" s="14">
        <f t="shared" si="0"/>
        <v>651237.14</v>
      </c>
      <c r="J22" s="14">
        <f t="shared" si="3"/>
        <v>0</v>
      </c>
      <c r="K22" s="14">
        <f t="shared" si="4"/>
        <v>0</v>
      </c>
      <c r="L22" s="14">
        <f t="shared" si="1"/>
        <v>700.7722693726937</v>
      </c>
      <c r="M22" s="14">
        <f t="shared" si="5"/>
        <v>100</v>
      </c>
      <c r="N22" s="14">
        <f t="shared" si="6"/>
        <v>100</v>
      </c>
    </row>
    <row r="23" spans="1:14" ht="12.75" customHeight="1" outlineLevel="1">
      <c r="A23" s="18" t="s">
        <v>34</v>
      </c>
      <c r="B23" s="19" t="s">
        <v>35</v>
      </c>
      <c r="C23" s="14">
        <v>1940070.01</v>
      </c>
      <c r="D23" s="14">
        <f t="shared" si="2"/>
        <v>148974.16999999993</v>
      </c>
      <c r="E23" s="22">
        <v>2089044.18</v>
      </c>
      <c r="F23" s="22">
        <v>2089044.18</v>
      </c>
      <c r="G23" s="22">
        <v>2089044.18</v>
      </c>
      <c r="H23" s="20">
        <f>G23/G52*100</f>
        <v>0.38798498269977066</v>
      </c>
      <c r="I23" s="14">
        <f t="shared" si="0"/>
        <v>148974.16999999993</v>
      </c>
      <c r="J23" s="14">
        <f t="shared" si="3"/>
        <v>0</v>
      </c>
      <c r="K23" s="14">
        <f t="shared" si="4"/>
        <v>0</v>
      </c>
      <c r="L23" s="14">
        <f t="shared" si="1"/>
        <v>107.67880381801274</v>
      </c>
      <c r="M23" s="14">
        <f t="shared" si="5"/>
        <v>100</v>
      </c>
      <c r="N23" s="14">
        <f t="shared" si="6"/>
        <v>100</v>
      </c>
    </row>
    <row r="24" spans="1:14" ht="12.75" customHeight="1" outlineLevel="1">
      <c r="A24" s="18" t="s">
        <v>36</v>
      </c>
      <c r="B24" s="19" t="s">
        <v>37</v>
      </c>
      <c r="C24" s="14">
        <v>51365521</v>
      </c>
      <c r="D24" s="14">
        <f t="shared" si="2"/>
        <v>22855760.25</v>
      </c>
      <c r="E24" s="22">
        <v>74221281.25</v>
      </c>
      <c r="F24" s="22">
        <v>74221281.25</v>
      </c>
      <c r="G24" s="22">
        <v>74221281.25</v>
      </c>
      <c r="H24" s="20">
        <f>G24/G52*100</f>
        <v>13.784649840069951</v>
      </c>
      <c r="I24" s="14">
        <f t="shared" si="0"/>
        <v>22855760.25</v>
      </c>
      <c r="J24" s="14">
        <f t="shared" si="3"/>
        <v>0</v>
      </c>
      <c r="K24" s="14">
        <f t="shared" si="4"/>
        <v>0</v>
      </c>
      <c r="L24" s="14">
        <f t="shared" si="1"/>
        <v>144.49630764963914</v>
      </c>
      <c r="M24" s="14">
        <f t="shared" si="5"/>
        <v>100</v>
      </c>
      <c r="N24" s="14">
        <f t="shared" si="6"/>
        <v>100</v>
      </c>
    </row>
    <row r="25" spans="1:14" ht="22.5">
      <c r="A25" s="18" t="s">
        <v>38</v>
      </c>
      <c r="B25" s="19" t="s">
        <v>39</v>
      </c>
      <c r="C25" s="14">
        <v>500000</v>
      </c>
      <c r="D25" s="14">
        <f t="shared" si="2"/>
        <v>0</v>
      </c>
      <c r="E25" s="22">
        <v>500000</v>
      </c>
      <c r="F25" s="22">
        <v>500000</v>
      </c>
      <c r="G25" s="22">
        <v>500000</v>
      </c>
      <c r="H25" s="20">
        <f>G25/G52*100</f>
        <v>9.2861842371320905E-2</v>
      </c>
      <c r="I25" s="14">
        <f t="shared" si="0"/>
        <v>0</v>
      </c>
      <c r="J25" s="14">
        <f t="shared" si="3"/>
        <v>0</v>
      </c>
      <c r="K25" s="14">
        <f t="shared" si="4"/>
        <v>0</v>
      </c>
      <c r="L25" s="14">
        <f t="shared" si="1"/>
        <v>100</v>
      </c>
      <c r="M25" s="14">
        <f t="shared" si="5"/>
        <v>100</v>
      </c>
      <c r="N25" s="14">
        <f t="shared" si="6"/>
        <v>100</v>
      </c>
    </row>
    <row r="26" spans="1:14" s="5" customFormat="1" outlineLevel="1">
      <c r="A26" s="8" t="s">
        <v>40</v>
      </c>
      <c r="B26" s="9" t="s">
        <v>41</v>
      </c>
      <c r="C26" s="10">
        <f>SUM(C21:C25)</f>
        <v>56144491.009999998</v>
      </c>
      <c r="D26" s="13">
        <f t="shared" si="2"/>
        <v>23836653.240000002</v>
      </c>
      <c r="E26" s="10">
        <f>SUM(E21:E25)</f>
        <v>79981144.25</v>
      </c>
      <c r="F26" s="10">
        <f t="shared" ref="F26:G26" si="10">SUM(F21:F25)</f>
        <v>79981144.25</v>
      </c>
      <c r="G26" s="10">
        <f t="shared" si="10"/>
        <v>79980807.299999997</v>
      </c>
      <c r="H26" s="12">
        <f>G26/G52*100</f>
        <v>14.854330240447183</v>
      </c>
      <c r="I26" s="10">
        <f t="shared" si="0"/>
        <v>23836316.289999999</v>
      </c>
      <c r="J26" s="10">
        <f t="shared" si="3"/>
        <v>-336.95000000298023</v>
      </c>
      <c r="K26" s="13">
        <f t="shared" si="4"/>
        <v>-336.95000000298023</v>
      </c>
      <c r="L26" s="10">
        <f t="shared" si="1"/>
        <v>142.45530747754839</v>
      </c>
      <c r="M26" s="10">
        <f t="shared" si="5"/>
        <v>99.999578713204016</v>
      </c>
      <c r="N26" s="10">
        <f t="shared" si="6"/>
        <v>99.999578713204016</v>
      </c>
    </row>
    <row r="27" spans="1:14" outlineLevel="1">
      <c r="A27" s="18" t="s">
        <v>42</v>
      </c>
      <c r="B27" s="19" t="s">
        <v>43</v>
      </c>
      <c r="C27" s="14">
        <v>560740</v>
      </c>
      <c r="D27" s="14">
        <f t="shared" si="2"/>
        <v>8438341.9299999997</v>
      </c>
      <c r="E27" s="22">
        <v>8999081.9299999997</v>
      </c>
      <c r="F27" s="22">
        <v>8999081.9299999997</v>
      </c>
      <c r="G27" s="22">
        <v>5095155.51</v>
      </c>
      <c r="H27" s="20">
        <f>G27/G52*100</f>
        <v>0.94629105565397431</v>
      </c>
      <c r="I27" s="14">
        <f t="shared" si="0"/>
        <v>4534415.51</v>
      </c>
      <c r="J27" s="14">
        <f t="shared" si="3"/>
        <v>-3903926.42</v>
      </c>
      <c r="K27" s="14">
        <f t="shared" si="4"/>
        <v>-3903926.42</v>
      </c>
      <c r="L27" s="14">
        <f t="shared" si="1"/>
        <v>908.64848414594996</v>
      </c>
      <c r="M27" s="14">
        <f t="shared" si="5"/>
        <v>56.618614539049986</v>
      </c>
      <c r="N27" s="14">
        <f t="shared" si="6"/>
        <v>56.618614539049986</v>
      </c>
    </row>
    <row r="28" spans="1:14" outlineLevel="1">
      <c r="A28" s="18" t="s">
        <v>44</v>
      </c>
      <c r="B28" s="19" t="s">
        <v>45</v>
      </c>
      <c r="C28" s="14">
        <v>21486487.219999999</v>
      </c>
      <c r="D28" s="14">
        <f t="shared" si="2"/>
        <v>2919588.0800000019</v>
      </c>
      <c r="E28" s="22">
        <v>24406075.300000001</v>
      </c>
      <c r="F28" s="22">
        <v>24406075.300000001</v>
      </c>
      <c r="G28" s="22">
        <v>24403959.899999999</v>
      </c>
      <c r="H28" s="20">
        <f>G28/G52*100</f>
        <v>4.5323933549396722</v>
      </c>
      <c r="I28" s="14">
        <f t="shared" si="0"/>
        <v>2917472.6799999997</v>
      </c>
      <c r="J28" s="14">
        <f t="shared" si="3"/>
        <v>-2115.4000000022352</v>
      </c>
      <c r="K28" s="14">
        <f t="shared" si="4"/>
        <v>-2115.4000000022352</v>
      </c>
      <c r="L28" s="14">
        <f t="shared" si="1"/>
        <v>113.57817427357024</v>
      </c>
      <c r="M28" s="14">
        <f t="shared" si="5"/>
        <v>99.991332485973274</v>
      </c>
      <c r="N28" s="14">
        <f t="shared" si="6"/>
        <v>99.991332485973274</v>
      </c>
    </row>
    <row r="29" spans="1:14">
      <c r="A29" s="18" t="s">
        <v>46</v>
      </c>
      <c r="B29" s="19" t="s">
        <v>47</v>
      </c>
      <c r="C29" s="14">
        <v>14900150.4</v>
      </c>
      <c r="D29" s="14">
        <f t="shared" si="2"/>
        <v>7551643.6699999999</v>
      </c>
      <c r="E29" s="22">
        <v>22451794.07</v>
      </c>
      <c r="F29" s="22">
        <v>22451794.07</v>
      </c>
      <c r="G29" s="27">
        <v>22413511.420000002</v>
      </c>
      <c r="H29" s="20">
        <f>G29/G52*100</f>
        <v>4.1627199289436829</v>
      </c>
      <c r="I29" s="14">
        <f t="shared" si="0"/>
        <v>7513361.0200000014</v>
      </c>
      <c r="J29" s="14">
        <f t="shared" si="3"/>
        <v>-38282.64999999851</v>
      </c>
      <c r="K29" s="14">
        <f t="shared" si="4"/>
        <v>-38282.64999999851</v>
      </c>
      <c r="L29" s="14">
        <f t="shared" si="1"/>
        <v>150.4247327597445</v>
      </c>
      <c r="M29" s="14">
        <f t="shared" si="5"/>
        <v>99.829489572723489</v>
      </c>
      <c r="N29" s="14">
        <f t="shared" si="6"/>
        <v>99.829489572723489</v>
      </c>
    </row>
    <row r="30" spans="1:14" s="5" customFormat="1" ht="22.5" outlineLevel="1">
      <c r="A30" s="8" t="s">
        <v>48</v>
      </c>
      <c r="B30" s="9" t="s">
        <v>49</v>
      </c>
      <c r="C30" s="10">
        <f>SUM(C27:C29)</f>
        <v>36947377.619999997</v>
      </c>
      <c r="D30" s="13">
        <f t="shared" si="2"/>
        <v>18909573.68</v>
      </c>
      <c r="E30" s="10">
        <f>SUM(E27:E29)</f>
        <v>55856951.299999997</v>
      </c>
      <c r="F30" s="10">
        <f t="shared" ref="F30:G30" si="11">SUM(F27:F29)</f>
        <v>55856951.299999997</v>
      </c>
      <c r="G30" s="10">
        <f t="shared" si="11"/>
        <v>51912626.829999998</v>
      </c>
      <c r="H30" s="12">
        <f>G30/G52*100</f>
        <v>9.6414043395373277</v>
      </c>
      <c r="I30" s="10">
        <f t="shared" si="0"/>
        <v>14965249.210000001</v>
      </c>
      <c r="J30" s="10">
        <f t="shared" si="3"/>
        <v>-3944324.4699999988</v>
      </c>
      <c r="K30" s="13">
        <f t="shared" si="4"/>
        <v>-3944324.4699999988</v>
      </c>
      <c r="L30" s="10">
        <f t="shared" si="1"/>
        <v>140.50422566904763</v>
      </c>
      <c r="M30" s="10">
        <f t="shared" si="5"/>
        <v>92.938525325495164</v>
      </c>
      <c r="N30" s="10">
        <f t="shared" si="6"/>
        <v>92.938525325495164</v>
      </c>
    </row>
    <row r="31" spans="1:14" outlineLevel="1">
      <c r="A31" s="18" t="s">
        <v>50</v>
      </c>
      <c r="B31" s="19" t="s">
        <v>51</v>
      </c>
      <c r="C31" s="14">
        <v>56109432.810000002</v>
      </c>
      <c r="D31" s="14">
        <f t="shared" si="2"/>
        <v>119575.09999999404</v>
      </c>
      <c r="E31" s="22">
        <v>56229007.909999996</v>
      </c>
      <c r="F31" s="22">
        <v>56229007.909999996</v>
      </c>
      <c r="G31" s="22">
        <v>56229007.909999996</v>
      </c>
      <c r="H31" s="20">
        <f>G31/G52*100</f>
        <v>10.443058538468351</v>
      </c>
      <c r="I31" s="14">
        <f t="shared" si="0"/>
        <v>119575.09999999404</v>
      </c>
      <c r="J31" s="14">
        <f t="shared" si="3"/>
        <v>0</v>
      </c>
      <c r="K31" s="14">
        <f t="shared" si="4"/>
        <v>0</v>
      </c>
      <c r="L31" s="14">
        <f t="shared" si="1"/>
        <v>100.21311051281681</v>
      </c>
      <c r="M31" s="14">
        <f t="shared" si="5"/>
        <v>100</v>
      </c>
      <c r="N31" s="14">
        <f t="shared" si="6"/>
        <v>100</v>
      </c>
    </row>
    <row r="32" spans="1:14" outlineLevel="1">
      <c r="A32" s="18" t="s">
        <v>52</v>
      </c>
      <c r="B32" s="19" t="s">
        <v>53</v>
      </c>
      <c r="C32" s="14">
        <v>255719856.28</v>
      </c>
      <c r="D32" s="14">
        <f t="shared" si="2"/>
        <v>-491403.18000000715</v>
      </c>
      <c r="E32" s="22">
        <v>255228453.09999999</v>
      </c>
      <c r="F32" s="22">
        <v>255228453.09999999</v>
      </c>
      <c r="G32" s="22">
        <v>172331614.31999999</v>
      </c>
      <c r="H32" s="20">
        <f>G32/G52*100</f>
        <v>32.006062409158211</v>
      </c>
      <c r="I32" s="14">
        <f t="shared" si="0"/>
        <v>-83388241.960000008</v>
      </c>
      <c r="J32" s="14">
        <f t="shared" si="3"/>
        <v>-82896838.780000001</v>
      </c>
      <c r="K32" s="14">
        <f t="shared" si="4"/>
        <v>-82896838.780000001</v>
      </c>
      <c r="L32" s="14">
        <f t="shared" si="1"/>
        <v>67.390783346642351</v>
      </c>
      <c r="M32" s="14">
        <f t="shared" si="5"/>
        <v>67.520533947866497</v>
      </c>
      <c r="N32" s="14">
        <f t="shared" si="6"/>
        <v>67.520533947866497</v>
      </c>
    </row>
    <row r="33" spans="1:14" outlineLevel="1">
      <c r="A33" s="18" t="s">
        <v>54</v>
      </c>
      <c r="B33" s="19" t="s">
        <v>55</v>
      </c>
      <c r="C33" s="14">
        <v>14714199</v>
      </c>
      <c r="D33" s="14">
        <f t="shared" si="2"/>
        <v>798670.06000000052</v>
      </c>
      <c r="E33" s="22">
        <v>15512869.060000001</v>
      </c>
      <c r="F33" s="22">
        <v>15512869.060000001</v>
      </c>
      <c r="G33" s="22">
        <v>15512869.060000001</v>
      </c>
      <c r="H33" s="20">
        <f>G33/G52*100</f>
        <v>2.8811072027533222</v>
      </c>
      <c r="I33" s="14">
        <f t="shared" si="0"/>
        <v>798670.06000000052</v>
      </c>
      <c r="J33" s="14">
        <f t="shared" si="3"/>
        <v>0</v>
      </c>
      <c r="K33" s="14">
        <f t="shared" si="4"/>
        <v>0</v>
      </c>
      <c r="L33" s="14">
        <f t="shared" si="1"/>
        <v>105.42788676434239</v>
      </c>
      <c r="M33" s="14">
        <f t="shared" si="5"/>
        <v>100</v>
      </c>
      <c r="N33" s="14">
        <f t="shared" si="6"/>
        <v>100</v>
      </c>
    </row>
    <row r="34" spans="1:14" outlineLevel="1">
      <c r="A34" s="18" t="s">
        <v>56</v>
      </c>
      <c r="B34" s="19" t="s">
        <v>57</v>
      </c>
      <c r="C34" s="14">
        <v>3142900.8</v>
      </c>
      <c r="D34" s="14">
        <f t="shared" si="2"/>
        <v>-40545.319999999832</v>
      </c>
      <c r="E34" s="22">
        <v>3102355.48</v>
      </c>
      <c r="F34" s="22">
        <v>3102355.48</v>
      </c>
      <c r="G34" s="22">
        <v>3102355.47</v>
      </c>
      <c r="H34" s="20">
        <f>G34/G52*100</f>
        <v>0.57618088926989042</v>
      </c>
      <c r="I34" s="14">
        <f t="shared" si="0"/>
        <v>-40545.329999999609</v>
      </c>
      <c r="J34" s="14">
        <f t="shared" si="3"/>
        <v>-9.9999997764825821E-3</v>
      </c>
      <c r="K34" s="14">
        <f t="shared" si="4"/>
        <v>-9.9999997764825821E-3</v>
      </c>
      <c r="L34" s="14">
        <f t="shared" si="1"/>
        <v>98.709939238298588</v>
      </c>
      <c r="M34" s="14">
        <f t="shared" si="5"/>
        <v>99.999999677664292</v>
      </c>
      <c r="N34" s="14">
        <f t="shared" si="6"/>
        <v>99.999999677664292</v>
      </c>
    </row>
    <row r="35" spans="1:14" ht="12.75" customHeight="1">
      <c r="A35" s="18" t="s">
        <v>58</v>
      </c>
      <c r="B35" s="19" t="s">
        <v>59</v>
      </c>
      <c r="C35" s="14">
        <v>2913563.4</v>
      </c>
      <c r="D35" s="14">
        <f t="shared" si="2"/>
        <v>213120</v>
      </c>
      <c r="E35" s="22">
        <v>3126683.4</v>
      </c>
      <c r="F35" s="22">
        <v>3126683.4</v>
      </c>
      <c r="G35" s="22">
        <v>3126683.4</v>
      </c>
      <c r="H35" s="20">
        <f>G35/G52*100</f>
        <v>0.5806991620716514</v>
      </c>
      <c r="I35" s="14">
        <f t="shared" si="0"/>
        <v>213120</v>
      </c>
      <c r="J35" s="14">
        <f t="shared" si="3"/>
        <v>0</v>
      </c>
      <c r="K35" s="14">
        <f t="shared" si="4"/>
        <v>0</v>
      </c>
      <c r="L35" s="14">
        <f t="shared" si="1"/>
        <v>107.31475415980307</v>
      </c>
      <c r="M35" s="14">
        <f t="shared" si="5"/>
        <v>100</v>
      </c>
      <c r="N35" s="14">
        <f t="shared" si="6"/>
        <v>100</v>
      </c>
    </row>
    <row r="36" spans="1:14" s="5" customFormat="1" outlineLevel="1">
      <c r="A36" s="8" t="s">
        <v>60</v>
      </c>
      <c r="B36" s="9" t="s">
        <v>61</v>
      </c>
      <c r="C36" s="10">
        <f>SUM(C31:C35)</f>
        <v>332599952.29000002</v>
      </c>
      <c r="D36" s="13">
        <f t="shared" si="2"/>
        <v>599416.65999996662</v>
      </c>
      <c r="E36" s="10">
        <f>SUM(E31:E35)</f>
        <v>333199368.94999999</v>
      </c>
      <c r="F36" s="10">
        <f>SUM(F31:F35)</f>
        <v>333199368.94999999</v>
      </c>
      <c r="G36" s="10">
        <f>SUM(G31:G35)</f>
        <v>250302530.16</v>
      </c>
      <c r="H36" s="12">
        <f>G36/G52*100</f>
        <v>46.487108201721433</v>
      </c>
      <c r="I36" s="10">
        <f t="shared" si="0"/>
        <v>-82297422.130000025</v>
      </c>
      <c r="J36" s="10">
        <f t="shared" si="3"/>
        <v>-82896838.789999992</v>
      </c>
      <c r="K36" s="13">
        <f t="shared" si="4"/>
        <v>-82896838.789999992</v>
      </c>
      <c r="L36" s="10">
        <f t="shared" si="1"/>
        <v>75.256333753697177</v>
      </c>
      <c r="M36" s="10">
        <f t="shared" si="5"/>
        <v>75.120949643083051</v>
      </c>
      <c r="N36" s="10">
        <f t="shared" si="6"/>
        <v>75.120949643083051</v>
      </c>
    </row>
    <row r="37" spans="1:14" outlineLevel="1">
      <c r="A37" s="18" t="s">
        <v>62</v>
      </c>
      <c r="B37" s="19" t="s">
        <v>63</v>
      </c>
      <c r="C37" s="14">
        <v>23996225</v>
      </c>
      <c r="D37" s="14">
        <f t="shared" si="2"/>
        <v>3638887.84</v>
      </c>
      <c r="E37" s="22">
        <v>27635112.84</v>
      </c>
      <c r="F37" s="22">
        <v>27635112.84</v>
      </c>
      <c r="G37" s="22">
        <v>27635112.84</v>
      </c>
      <c r="H37" s="20">
        <f>G37/G52*100</f>
        <v>5.1324949849234924</v>
      </c>
      <c r="I37" s="14">
        <f t="shared" si="0"/>
        <v>3638887.84</v>
      </c>
      <c r="J37" s="14">
        <f t="shared" si="3"/>
        <v>0</v>
      </c>
      <c r="K37" s="14">
        <f t="shared" si="4"/>
        <v>0</v>
      </c>
      <c r="L37" s="14">
        <f t="shared" si="1"/>
        <v>115.16441790323269</v>
      </c>
      <c r="M37" s="14">
        <f t="shared" si="5"/>
        <v>100</v>
      </c>
      <c r="N37" s="14">
        <f t="shared" si="6"/>
        <v>100</v>
      </c>
    </row>
    <row r="38" spans="1:14" ht="22.5">
      <c r="A38" s="18" t="s">
        <v>64</v>
      </c>
      <c r="B38" s="19" t="s">
        <v>65</v>
      </c>
      <c r="C38" s="14">
        <v>12140868.68</v>
      </c>
      <c r="D38" s="14">
        <f t="shared" si="2"/>
        <v>270624.75999999978</v>
      </c>
      <c r="E38" s="22">
        <v>12411493.439999999</v>
      </c>
      <c r="F38" s="22">
        <v>12411493.439999999</v>
      </c>
      <c r="G38" s="22">
        <v>12411481.689999999</v>
      </c>
      <c r="H38" s="20">
        <f>G38/G52*100</f>
        <v>2.3051061125826311</v>
      </c>
      <c r="I38" s="14">
        <f t="shared" si="0"/>
        <v>270613.00999999978</v>
      </c>
      <c r="J38" s="14">
        <f t="shared" si="3"/>
        <v>-11.75</v>
      </c>
      <c r="K38" s="14">
        <f t="shared" si="4"/>
        <v>-11.75</v>
      </c>
      <c r="L38" s="14">
        <f t="shared" si="1"/>
        <v>102.22894273163328</v>
      </c>
      <c r="M38" s="14">
        <f t="shared" si="5"/>
        <v>99.999905329684481</v>
      </c>
      <c r="N38" s="14">
        <f t="shared" si="6"/>
        <v>99.999905329684481</v>
      </c>
    </row>
    <row r="39" spans="1:14" s="5" customFormat="1" outlineLevel="1">
      <c r="A39" s="8" t="s">
        <v>66</v>
      </c>
      <c r="B39" s="9" t="s">
        <v>67</v>
      </c>
      <c r="C39" s="10">
        <f>C37+C38</f>
        <v>36137093.68</v>
      </c>
      <c r="D39" s="13">
        <f t="shared" si="2"/>
        <v>3909512.6000000015</v>
      </c>
      <c r="E39" s="10">
        <f>SUM(E37:E38)</f>
        <v>40046606.280000001</v>
      </c>
      <c r="F39" s="10">
        <f t="shared" ref="F39:G39" si="12">SUM(F37:F38)</f>
        <v>40046606.280000001</v>
      </c>
      <c r="G39" s="10">
        <f t="shared" si="12"/>
        <v>40046594.530000001</v>
      </c>
      <c r="H39" s="12">
        <f>G39/G52*100</f>
        <v>7.4376010975061249</v>
      </c>
      <c r="I39" s="10">
        <f t="shared" si="0"/>
        <v>3909500.8500000015</v>
      </c>
      <c r="J39" s="10">
        <f t="shared" si="3"/>
        <v>-11.75</v>
      </c>
      <c r="K39" s="13">
        <f t="shared" si="4"/>
        <v>-11.75</v>
      </c>
      <c r="L39" s="10">
        <f t="shared" si="1"/>
        <v>110.81852592967016</v>
      </c>
      <c r="M39" s="10">
        <f t="shared" si="5"/>
        <v>99.999970659186658</v>
      </c>
      <c r="N39" s="10">
        <f t="shared" si="6"/>
        <v>99.999970659186658</v>
      </c>
    </row>
    <row r="40" spans="1:14" s="5" customFormat="1" outlineLevel="1">
      <c r="A40" s="24" t="s">
        <v>110</v>
      </c>
      <c r="B40" s="25" t="s">
        <v>111</v>
      </c>
      <c r="C40" s="23">
        <v>0</v>
      </c>
      <c r="D40" s="23">
        <f t="shared" si="2"/>
        <v>521552.95</v>
      </c>
      <c r="E40" s="22">
        <v>521552.95</v>
      </c>
      <c r="F40" s="22">
        <v>521552.95</v>
      </c>
      <c r="G40" s="22">
        <v>521552.95</v>
      </c>
      <c r="H40" s="26">
        <v>0</v>
      </c>
      <c r="I40" s="14">
        <f t="shared" si="0"/>
        <v>521552.95</v>
      </c>
      <c r="J40" s="14">
        <f t="shared" si="3"/>
        <v>0</v>
      </c>
      <c r="K40" s="14">
        <f t="shared" si="4"/>
        <v>0</v>
      </c>
      <c r="L40" s="14">
        <v>0</v>
      </c>
      <c r="M40" s="14">
        <f t="shared" si="5"/>
        <v>100</v>
      </c>
      <c r="N40" s="14">
        <f t="shared" si="6"/>
        <v>100</v>
      </c>
    </row>
    <row r="41" spans="1:14" ht="22.5">
      <c r="A41" s="18" t="s">
        <v>68</v>
      </c>
      <c r="B41" s="19" t="s">
        <v>69</v>
      </c>
      <c r="C41" s="14">
        <v>175100</v>
      </c>
      <c r="D41" s="14">
        <f t="shared" si="2"/>
        <v>0</v>
      </c>
      <c r="E41" s="22">
        <v>175100</v>
      </c>
      <c r="F41" s="22">
        <v>175100</v>
      </c>
      <c r="G41" s="22">
        <v>63388.23</v>
      </c>
      <c r="H41" s="20">
        <f>G41/G52*100</f>
        <v>1.177269564491407E-2</v>
      </c>
      <c r="I41" s="14">
        <f t="shared" si="0"/>
        <v>-111711.76999999999</v>
      </c>
      <c r="J41" s="14">
        <f t="shared" si="3"/>
        <v>-111711.76999999999</v>
      </c>
      <c r="K41" s="14">
        <f t="shared" si="4"/>
        <v>-111711.76999999999</v>
      </c>
      <c r="L41" s="14">
        <f t="shared" ref="L41:L52" si="13">G41/C41*100</f>
        <v>36.201159337521418</v>
      </c>
      <c r="M41" s="14">
        <f t="shared" si="5"/>
        <v>36.201159337521418</v>
      </c>
      <c r="N41" s="14">
        <f t="shared" si="6"/>
        <v>36.201159337521418</v>
      </c>
    </row>
    <row r="42" spans="1:14" s="5" customFormat="1" outlineLevel="1">
      <c r="A42" s="8" t="s">
        <v>70</v>
      </c>
      <c r="B42" s="9" t="s">
        <v>71</v>
      </c>
      <c r="C42" s="10">
        <f>C41</f>
        <v>175100</v>
      </c>
      <c r="D42" s="13">
        <f t="shared" si="2"/>
        <v>521552.94999999995</v>
      </c>
      <c r="E42" s="10">
        <f>SUM(E40:E41)</f>
        <v>696652.95</v>
      </c>
      <c r="F42" s="10">
        <f t="shared" ref="F42:G42" si="14">SUM(F40:F41)</f>
        <v>696652.95</v>
      </c>
      <c r="G42" s="10">
        <f t="shared" si="14"/>
        <v>584941.18000000005</v>
      </c>
      <c r="H42" s="12">
        <f>G42/G52*100</f>
        <v>0.10863743130730891</v>
      </c>
      <c r="I42" s="10">
        <f t="shared" si="0"/>
        <v>409841.18000000005</v>
      </c>
      <c r="J42" s="10">
        <f t="shared" si="3"/>
        <v>-111711.7699999999</v>
      </c>
      <c r="K42" s="13">
        <f t="shared" si="4"/>
        <v>-111711.7699999999</v>
      </c>
      <c r="L42" s="10">
        <f t="shared" si="13"/>
        <v>334.06121073672188</v>
      </c>
      <c r="M42" s="10">
        <f t="shared" si="5"/>
        <v>83.964501980505517</v>
      </c>
      <c r="N42" s="10">
        <f t="shared" si="6"/>
        <v>83.964501980505517</v>
      </c>
    </row>
    <row r="43" spans="1:14" outlineLevel="1">
      <c r="A43" s="18" t="s">
        <v>72</v>
      </c>
      <c r="B43" s="19" t="s">
        <v>73</v>
      </c>
      <c r="C43" s="14">
        <v>2643037.92</v>
      </c>
      <c r="D43" s="14">
        <f t="shared" si="2"/>
        <v>140424.62000000011</v>
      </c>
      <c r="E43" s="22">
        <v>2783462.54</v>
      </c>
      <c r="F43" s="22">
        <v>2783462.54</v>
      </c>
      <c r="G43" s="22">
        <v>2783462.54</v>
      </c>
      <c r="H43" s="20">
        <f>G43/G52*100</f>
        <v>0.51695491927191306</v>
      </c>
      <c r="I43" s="14">
        <f t="shared" si="0"/>
        <v>140424.62000000011</v>
      </c>
      <c r="J43" s="14">
        <f t="shared" si="3"/>
        <v>0</v>
      </c>
      <c r="K43" s="14">
        <f t="shared" si="4"/>
        <v>0</v>
      </c>
      <c r="L43" s="14">
        <f t="shared" si="13"/>
        <v>105.31300057927282</v>
      </c>
      <c r="M43" s="14">
        <f t="shared" si="5"/>
        <v>100</v>
      </c>
      <c r="N43" s="14">
        <f t="shared" si="6"/>
        <v>100</v>
      </c>
    </row>
    <row r="44" spans="1:14" outlineLevel="1">
      <c r="A44" s="18" t="s">
        <v>74</v>
      </c>
      <c r="B44" s="19" t="s">
        <v>75</v>
      </c>
      <c r="C44" s="14">
        <v>13233119.199999999</v>
      </c>
      <c r="D44" s="14">
        <f t="shared" si="2"/>
        <v>-1843177.5399999991</v>
      </c>
      <c r="E44" s="22">
        <v>11389941.66</v>
      </c>
      <c r="F44" s="22">
        <v>11389941.66</v>
      </c>
      <c r="G44" s="22">
        <v>11389941.66</v>
      </c>
      <c r="H44" s="20">
        <f>G44/G52*100</f>
        <v>2.1153819340989224</v>
      </c>
      <c r="I44" s="14">
        <f t="shared" si="0"/>
        <v>-1843177.5399999991</v>
      </c>
      <c r="J44" s="14">
        <f t="shared" si="3"/>
        <v>0</v>
      </c>
      <c r="K44" s="14">
        <f t="shared" si="4"/>
        <v>0</v>
      </c>
      <c r="L44" s="14">
        <f t="shared" si="13"/>
        <v>86.071480864466182</v>
      </c>
      <c r="M44" s="14">
        <f t="shared" si="5"/>
        <v>100</v>
      </c>
      <c r="N44" s="14">
        <f t="shared" si="6"/>
        <v>100</v>
      </c>
    </row>
    <row r="45" spans="1:14" outlineLevel="1">
      <c r="A45" s="18" t="s">
        <v>76</v>
      </c>
      <c r="B45" s="19" t="s">
        <v>77</v>
      </c>
      <c r="C45" s="14">
        <v>7049372</v>
      </c>
      <c r="D45" s="14">
        <f t="shared" si="2"/>
        <v>11674529.579999998</v>
      </c>
      <c r="E45" s="22">
        <v>18723901.579999998</v>
      </c>
      <c r="F45" s="22">
        <v>18723901.579999998</v>
      </c>
      <c r="G45" s="22">
        <v>12469442.470000001</v>
      </c>
      <c r="H45" s="20">
        <f>G45/G52*100</f>
        <v>2.3158708022147887</v>
      </c>
      <c r="I45" s="14">
        <f t="shared" si="0"/>
        <v>5420070.4700000007</v>
      </c>
      <c r="J45" s="14">
        <f t="shared" si="3"/>
        <v>-6254459.1099999975</v>
      </c>
      <c r="K45" s="14">
        <f t="shared" si="4"/>
        <v>-6254459.1099999975</v>
      </c>
      <c r="L45" s="14">
        <f t="shared" si="13"/>
        <v>176.88728116490378</v>
      </c>
      <c r="M45" s="14">
        <f t="shared" si="5"/>
        <v>66.596389735990073</v>
      </c>
      <c r="N45" s="14">
        <f t="shared" si="6"/>
        <v>66.596389735990073</v>
      </c>
    </row>
    <row r="46" spans="1:14" ht="22.5">
      <c r="A46" s="18" t="s">
        <v>78</v>
      </c>
      <c r="B46" s="19" t="s">
        <v>79</v>
      </c>
      <c r="C46" s="14">
        <v>18168.240000000002</v>
      </c>
      <c r="D46" s="14">
        <f t="shared" si="2"/>
        <v>0</v>
      </c>
      <c r="E46" s="22">
        <v>18168.240000000002</v>
      </c>
      <c r="F46" s="22">
        <v>18168.240000000002</v>
      </c>
      <c r="G46" s="22">
        <v>15659.04</v>
      </c>
      <c r="H46" s="20">
        <f>G46/G52*100</f>
        <v>2.9082546083324182E-3</v>
      </c>
      <c r="I46" s="14">
        <f t="shared" si="0"/>
        <v>-2509.2000000000007</v>
      </c>
      <c r="J46" s="14">
        <f t="shared" si="3"/>
        <v>-2509.2000000000007</v>
      </c>
      <c r="K46" s="14">
        <f t="shared" si="4"/>
        <v>-2509.2000000000007</v>
      </c>
      <c r="L46" s="14">
        <f t="shared" si="13"/>
        <v>86.189086009431833</v>
      </c>
      <c r="M46" s="14">
        <f t="shared" si="5"/>
        <v>86.189086009431833</v>
      </c>
      <c r="N46" s="14">
        <f t="shared" si="6"/>
        <v>86.189086009431833</v>
      </c>
    </row>
    <row r="47" spans="1:14" s="5" customFormat="1" outlineLevel="1">
      <c r="A47" s="8" t="s">
        <v>80</v>
      </c>
      <c r="B47" s="9" t="s">
        <v>81</v>
      </c>
      <c r="C47" s="10">
        <f>SUM(C43:C46)</f>
        <v>22943697.359999996</v>
      </c>
      <c r="D47" s="13">
        <f t="shared" si="2"/>
        <v>9971776.6600000001</v>
      </c>
      <c r="E47" s="10">
        <f>SUM(E43:E46)</f>
        <v>32915474.019999996</v>
      </c>
      <c r="F47" s="10">
        <f t="shared" ref="F47:G47" si="15">SUM(F43:F46)</f>
        <v>32915474.019999996</v>
      </c>
      <c r="G47" s="10">
        <f t="shared" si="15"/>
        <v>26658505.710000001</v>
      </c>
      <c r="H47" s="12">
        <f>G47/G52*100</f>
        <v>4.9511159101939564</v>
      </c>
      <c r="I47" s="10">
        <f t="shared" si="0"/>
        <v>3714808.3500000052</v>
      </c>
      <c r="J47" s="10">
        <f t="shared" si="3"/>
        <v>-6256968.3099999949</v>
      </c>
      <c r="K47" s="13">
        <f t="shared" si="4"/>
        <v>-6256968.3099999949</v>
      </c>
      <c r="L47" s="10">
        <f t="shared" si="13"/>
        <v>116.19097520208925</v>
      </c>
      <c r="M47" s="10">
        <f t="shared" si="5"/>
        <v>80.990799931369196</v>
      </c>
      <c r="N47" s="10">
        <f t="shared" si="6"/>
        <v>80.990799931369196</v>
      </c>
    </row>
    <row r="48" spans="1:14">
      <c r="A48" s="18" t="s">
        <v>82</v>
      </c>
      <c r="B48" s="19" t="s">
        <v>83</v>
      </c>
      <c r="C48" s="14">
        <v>452000</v>
      </c>
      <c r="D48" s="14">
        <f t="shared" si="2"/>
        <v>418054.1</v>
      </c>
      <c r="E48" s="14">
        <v>870054.1</v>
      </c>
      <c r="F48" s="14">
        <v>870054.1</v>
      </c>
      <c r="G48" s="14">
        <v>870054.1</v>
      </c>
      <c r="H48" s="20">
        <f>G48/G52*100</f>
        <v>0.16158965337744297</v>
      </c>
      <c r="I48" s="14">
        <f t="shared" si="0"/>
        <v>418054.1</v>
      </c>
      <c r="J48" s="14">
        <f t="shared" si="3"/>
        <v>0</v>
      </c>
      <c r="K48" s="14">
        <f t="shared" si="4"/>
        <v>0</v>
      </c>
      <c r="L48" s="14">
        <f t="shared" si="13"/>
        <v>192.48984513274337</v>
      </c>
      <c r="M48" s="14">
        <f t="shared" si="5"/>
        <v>100</v>
      </c>
      <c r="N48" s="14">
        <f t="shared" si="6"/>
        <v>100</v>
      </c>
    </row>
    <row r="49" spans="1:14" s="5" customFormat="1" outlineLevel="1">
      <c r="A49" s="8" t="s">
        <v>84</v>
      </c>
      <c r="B49" s="9" t="s">
        <v>85</v>
      </c>
      <c r="C49" s="10">
        <f>C48</f>
        <v>452000</v>
      </c>
      <c r="D49" s="13">
        <f t="shared" si="2"/>
        <v>418054.1</v>
      </c>
      <c r="E49" s="10">
        <f>SUM(E48)</f>
        <v>870054.1</v>
      </c>
      <c r="F49" s="10">
        <f t="shared" ref="F49:G49" si="16">SUM(F48)</f>
        <v>870054.1</v>
      </c>
      <c r="G49" s="10">
        <f t="shared" si="16"/>
        <v>870054.1</v>
      </c>
      <c r="H49" s="12">
        <f>G49/G52*100</f>
        <v>0.16158965337744297</v>
      </c>
      <c r="I49" s="10">
        <f t="shared" si="0"/>
        <v>418054.1</v>
      </c>
      <c r="J49" s="10">
        <f t="shared" si="3"/>
        <v>0</v>
      </c>
      <c r="K49" s="14">
        <f t="shared" si="4"/>
        <v>0</v>
      </c>
      <c r="L49" s="10">
        <f t="shared" si="13"/>
        <v>192.48984513274337</v>
      </c>
      <c r="M49" s="10">
        <f t="shared" si="5"/>
        <v>100</v>
      </c>
      <c r="N49" s="10">
        <f t="shared" si="6"/>
        <v>100</v>
      </c>
    </row>
    <row r="50" spans="1:14" ht="15" customHeight="1">
      <c r="A50" s="18" t="s">
        <v>86</v>
      </c>
      <c r="B50" s="19" t="s">
        <v>87</v>
      </c>
      <c r="C50" s="14">
        <v>692000</v>
      </c>
      <c r="D50" s="14">
        <f t="shared" si="2"/>
        <v>60000</v>
      </c>
      <c r="E50" s="14">
        <v>752000</v>
      </c>
      <c r="F50" s="14">
        <v>752000</v>
      </c>
      <c r="G50" s="14">
        <v>752000</v>
      </c>
      <c r="H50" s="20">
        <f>G50/G52*100</f>
        <v>0.13966421092646664</v>
      </c>
      <c r="I50" s="14">
        <f t="shared" si="0"/>
        <v>60000</v>
      </c>
      <c r="J50" s="14">
        <f t="shared" si="3"/>
        <v>0</v>
      </c>
      <c r="K50" s="14">
        <f t="shared" si="4"/>
        <v>0</v>
      </c>
      <c r="L50" s="14">
        <f t="shared" si="13"/>
        <v>108.67052023121386</v>
      </c>
      <c r="M50" s="14">
        <f t="shared" si="5"/>
        <v>100</v>
      </c>
      <c r="N50" s="23">
        <f t="shared" si="6"/>
        <v>100</v>
      </c>
    </row>
    <row r="51" spans="1:14" s="5" customFormat="1" ht="15.75" customHeight="1">
      <c r="A51" s="8" t="s">
        <v>88</v>
      </c>
      <c r="B51" s="9" t="s">
        <v>89</v>
      </c>
      <c r="C51" s="10">
        <v>692000</v>
      </c>
      <c r="D51" s="14">
        <f t="shared" si="2"/>
        <v>60000</v>
      </c>
      <c r="E51" s="10">
        <f>E50</f>
        <v>752000</v>
      </c>
      <c r="F51" s="10">
        <f>F50</f>
        <v>752000</v>
      </c>
      <c r="G51" s="10">
        <f>SUM(G50)</f>
        <v>752000</v>
      </c>
      <c r="H51" s="12">
        <f>G51/G52*100</f>
        <v>0.13966421092646664</v>
      </c>
      <c r="I51" s="10">
        <f t="shared" si="0"/>
        <v>60000</v>
      </c>
      <c r="J51" s="10">
        <f t="shared" si="3"/>
        <v>0</v>
      </c>
      <c r="K51" s="14">
        <f t="shared" si="4"/>
        <v>0</v>
      </c>
      <c r="L51" s="10">
        <f t="shared" si="13"/>
        <v>108.67052023121386</v>
      </c>
      <c r="M51" s="10">
        <f t="shared" si="5"/>
        <v>100</v>
      </c>
      <c r="N51" s="10">
        <f t="shared" si="6"/>
        <v>100</v>
      </c>
    </row>
    <row r="52" spans="1:14" s="5" customFormat="1" ht="13.5" customHeight="1">
      <c r="A52" s="21" t="s">
        <v>90</v>
      </c>
      <c r="B52" s="15"/>
      <c r="C52" s="16">
        <f>C14+C16+C20+C26+C30+C36+C39+C42+C47+C49+C51</f>
        <v>565021663.79999995</v>
      </c>
      <c r="D52" s="13">
        <f t="shared" si="2"/>
        <v>66629362.76000011</v>
      </c>
      <c r="E52" s="16">
        <f>E14+E16+E20+E26+E30+E36+E39+E42+E47+E49+E51</f>
        <v>631651026.56000006</v>
      </c>
      <c r="F52" s="16">
        <f>F14+F16+F20+F26+F30+F36+F39+F42+F47+F49+F51</f>
        <v>631651026.56000006</v>
      </c>
      <c r="G52" s="16">
        <f>G14+G16+G20+G26+G30+G36+G39+G42+G47+G49+G51</f>
        <v>538434288.21999991</v>
      </c>
      <c r="H52" s="12">
        <f>G52/G52*100</f>
        <v>100</v>
      </c>
      <c r="I52" s="10">
        <f>G52-C52</f>
        <v>-26587375.580000043</v>
      </c>
      <c r="J52" s="10">
        <f t="shared" si="3"/>
        <v>-93216738.340000153</v>
      </c>
      <c r="K52" s="13">
        <f t="shared" si="4"/>
        <v>-93216738.340000153</v>
      </c>
      <c r="L52" s="10">
        <f t="shared" si="13"/>
        <v>95.294450233785881</v>
      </c>
      <c r="M52" s="10">
        <f t="shared" si="5"/>
        <v>85.242367316702911</v>
      </c>
      <c r="N52" s="10">
        <f t="shared" si="6"/>
        <v>85.242367316702911</v>
      </c>
    </row>
    <row r="53" spans="1:14" ht="12.75" customHeight="1">
      <c r="D53" s="6"/>
    </row>
  </sheetData>
  <mergeCells count="4">
    <mergeCell ref="A1:G1"/>
    <mergeCell ref="A2:N2"/>
    <mergeCell ref="A4:N4"/>
    <mergeCell ref="A3:N3"/>
  </mergeCells>
  <pageMargins left="0.35433070866141736" right="0.27559055118110237" top="0.98425196850393704" bottom="0.19685039370078741" header="0.31496062992125984" footer="0.31496062992125984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rep:2.53.0.113</dc:description>
  <cp:lastModifiedBy>mta</cp:lastModifiedBy>
  <cp:lastPrinted>2021-10-19T10:28:41Z</cp:lastPrinted>
  <dcterms:created xsi:type="dcterms:W3CDTF">2021-07-21T07:50:05Z</dcterms:created>
  <dcterms:modified xsi:type="dcterms:W3CDTF">2023-03-23T06:52:38Z</dcterms:modified>
</cp:coreProperties>
</file>