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Бюджет!$G$14</definedName>
    <definedName name="LAST_CELL" localSheetId="0">Бюджет!#REF!</definedName>
    <definedName name="SIGN" localSheetId="0">Бюджет!$A$14:$N$15</definedName>
    <definedName name="_xlnm.Print_Titles" localSheetId="0">Бюджет!$5:$5</definedName>
  </definedNames>
  <calcPr calcId="124519"/>
</workbook>
</file>

<file path=xl/calcChain.xml><?xml version="1.0" encoding="utf-8"?>
<calcChain xmlns="http://schemas.openxmlformats.org/spreadsheetml/2006/main">
  <c r="D48" i="1"/>
  <c r="E48"/>
  <c r="F48"/>
  <c r="G48"/>
  <c r="C48"/>
  <c r="I47"/>
  <c r="J47"/>
  <c r="K47"/>
  <c r="L47"/>
  <c r="M47"/>
  <c r="D47"/>
  <c r="E51"/>
  <c r="F51"/>
  <c r="G51"/>
  <c r="E50"/>
  <c r="F50"/>
  <c r="G50"/>
  <c r="C50"/>
  <c r="D27"/>
  <c r="D26"/>
  <c r="D9"/>
  <c r="K7" l="1"/>
  <c r="F40" l="1"/>
  <c r="G40"/>
  <c r="E40"/>
  <c r="D39"/>
  <c r="I39"/>
  <c r="J39"/>
  <c r="K39"/>
  <c r="L39"/>
  <c r="M39"/>
  <c r="N39"/>
  <c r="C40" l="1"/>
  <c r="C16"/>
  <c r="C20"/>
  <c r="C25"/>
  <c r="C29"/>
  <c r="C35"/>
  <c r="C45"/>
  <c r="E38"/>
  <c r="C38"/>
  <c r="G35"/>
  <c r="F35"/>
  <c r="E29"/>
  <c r="G20"/>
  <c r="D15"/>
  <c r="D17"/>
  <c r="D18"/>
  <c r="D19"/>
  <c r="D21"/>
  <c r="D22"/>
  <c r="D23"/>
  <c r="D24"/>
  <c r="D28"/>
  <c r="D30"/>
  <c r="D31"/>
  <c r="D32"/>
  <c r="D33"/>
  <c r="D34"/>
  <c r="D36"/>
  <c r="D37"/>
  <c r="D41"/>
  <c r="D42"/>
  <c r="D43"/>
  <c r="D44"/>
  <c r="D46"/>
  <c r="D49"/>
  <c r="D50" s="1"/>
  <c r="D8"/>
  <c r="D10"/>
  <c r="D11"/>
  <c r="D12"/>
  <c r="D13"/>
  <c r="D7"/>
  <c r="E14"/>
  <c r="F14"/>
  <c r="G14"/>
  <c r="C14"/>
  <c r="N11"/>
  <c r="N10"/>
  <c r="D14" l="1"/>
  <c r="D40"/>
  <c r="C51"/>
  <c r="K9"/>
  <c r="I7"/>
  <c r="N7"/>
  <c r="M7"/>
  <c r="K8"/>
  <c r="K10"/>
  <c r="K11"/>
  <c r="K12"/>
  <c r="K13"/>
  <c r="K15"/>
  <c r="K17"/>
  <c r="K18"/>
  <c r="K19"/>
  <c r="K21"/>
  <c r="K22"/>
  <c r="K23"/>
  <c r="K24"/>
  <c r="K26"/>
  <c r="K27"/>
  <c r="K28"/>
  <c r="K30"/>
  <c r="K31"/>
  <c r="K32"/>
  <c r="K33"/>
  <c r="K34"/>
  <c r="K36"/>
  <c r="K37"/>
  <c r="K41"/>
  <c r="K42"/>
  <c r="K43"/>
  <c r="K44"/>
  <c r="K46"/>
  <c r="K49"/>
  <c r="J7"/>
  <c r="G16"/>
  <c r="F45"/>
  <c r="G45"/>
  <c r="F38"/>
  <c r="G38"/>
  <c r="F29"/>
  <c r="G29"/>
  <c r="F25"/>
  <c r="G25"/>
  <c r="F20"/>
  <c r="E16"/>
  <c r="D16" s="1"/>
  <c r="F16"/>
  <c r="E45"/>
  <c r="D45" s="1"/>
  <c r="D38"/>
  <c r="E35"/>
  <c r="D35" s="1"/>
  <c r="K25" l="1"/>
  <c r="K48"/>
  <c r="K45"/>
  <c r="K40"/>
  <c r="K38"/>
  <c r="K35"/>
  <c r="K29"/>
  <c r="K20"/>
  <c r="K16"/>
  <c r="K14"/>
  <c r="H39"/>
  <c r="K50"/>
  <c r="E25"/>
  <c r="E20"/>
  <c r="N29"/>
  <c r="N30"/>
  <c r="N31"/>
  <c r="N32"/>
  <c r="N33"/>
  <c r="N34"/>
  <c r="N35"/>
  <c r="N36"/>
  <c r="N37"/>
  <c r="N38"/>
  <c r="N40"/>
  <c r="N41"/>
  <c r="N42"/>
  <c r="N43"/>
  <c r="N44"/>
  <c r="N45"/>
  <c r="N46"/>
  <c r="N48"/>
  <c r="N20"/>
  <c r="N21"/>
  <c r="N22"/>
  <c r="N23"/>
  <c r="N25"/>
  <c r="N26"/>
  <c r="N27"/>
  <c r="N28"/>
  <c r="N8"/>
  <c r="N9"/>
  <c r="N13"/>
  <c r="N14"/>
  <c r="N15"/>
  <c r="N16"/>
  <c r="N17"/>
  <c r="N18"/>
  <c r="N19"/>
  <c r="M8"/>
  <c r="M9"/>
  <c r="M10"/>
  <c r="M11"/>
  <c r="M13"/>
  <c r="M15"/>
  <c r="M16"/>
  <c r="M17"/>
  <c r="M18"/>
  <c r="M19"/>
  <c r="M21"/>
  <c r="M22"/>
  <c r="M23"/>
  <c r="M24"/>
  <c r="M26"/>
  <c r="M27"/>
  <c r="M28"/>
  <c r="M30"/>
  <c r="M31"/>
  <c r="M32"/>
  <c r="M33"/>
  <c r="M34"/>
  <c r="M35"/>
  <c r="M36"/>
  <c r="M37"/>
  <c r="M38"/>
  <c r="M40"/>
  <c r="M41"/>
  <c r="M42"/>
  <c r="M43"/>
  <c r="M44"/>
  <c r="M45"/>
  <c r="M46"/>
  <c r="M48"/>
  <c r="M49"/>
  <c r="M5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40"/>
  <c r="L41"/>
  <c r="L42"/>
  <c r="L43"/>
  <c r="L44"/>
  <c r="L45"/>
  <c r="L46"/>
  <c r="L48"/>
  <c r="L49"/>
  <c r="L50"/>
  <c r="L7"/>
  <c r="J8"/>
  <c r="J9"/>
  <c r="J10"/>
  <c r="J11"/>
  <c r="J12"/>
  <c r="J13"/>
  <c r="J15"/>
  <c r="J16"/>
  <c r="J17"/>
  <c r="J18"/>
  <c r="J19"/>
  <c r="J21"/>
  <c r="J22"/>
  <c r="J23"/>
  <c r="J24"/>
  <c r="J26"/>
  <c r="J27"/>
  <c r="J28"/>
  <c r="J30"/>
  <c r="J31"/>
  <c r="J32"/>
  <c r="J33"/>
  <c r="J34"/>
  <c r="J35"/>
  <c r="J36"/>
  <c r="J37"/>
  <c r="J38"/>
  <c r="J40"/>
  <c r="J41"/>
  <c r="J42"/>
  <c r="J43"/>
  <c r="J44"/>
  <c r="J45"/>
  <c r="J46"/>
  <c r="J48"/>
  <c r="J49"/>
  <c r="J50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8"/>
  <c r="I49"/>
  <c r="I50"/>
  <c r="L51" l="1"/>
  <c r="I51"/>
  <c r="M20"/>
  <c r="D20"/>
  <c r="J29"/>
  <c r="D29"/>
  <c r="M25"/>
  <c r="D25"/>
  <c r="H50"/>
  <c r="J20"/>
  <c r="H28"/>
  <c r="H29"/>
  <c r="H10"/>
  <c r="H41"/>
  <c r="H18"/>
  <c r="H38"/>
  <c r="H14"/>
  <c r="H25"/>
  <c r="H37"/>
  <c r="H45"/>
  <c r="H13"/>
  <c r="H21"/>
  <c r="H34"/>
  <c r="H44"/>
  <c r="H9"/>
  <c r="H17"/>
  <c r="H24"/>
  <c r="H32"/>
  <c r="H40"/>
  <c r="H49"/>
  <c r="H12"/>
  <c r="H16"/>
  <c r="H20"/>
  <c r="H23"/>
  <c r="H27"/>
  <c r="H31"/>
  <c r="H36"/>
  <c r="H43"/>
  <c r="H48"/>
  <c r="H8"/>
  <c r="H11"/>
  <c r="H15"/>
  <c r="H19"/>
  <c r="H22"/>
  <c r="H26"/>
  <c r="H30"/>
  <c r="H35"/>
  <c r="H42"/>
  <c r="H46"/>
  <c r="H51"/>
  <c r="N51"/>
  <c r="K51"/>
  <c r="H7"/>
  <c r="H33"/>
  <c r="M29"/>
  <c r="J25"/>
  <c r="J14"/>
  <c r="M14"/>
  <c r="D51" l="1"/>
  <c r="M51"/>
  <c r="J51"/>
</calcChain>
</file>

<file path=xl/sharedStrings.xml><?xml version="1.0" encoding="utf-8"?>
<sst xmlns="http://schemas.openxmlformats.org/spreadsheetml/2006/main" count="116" uniqueCount="115">
  <si>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</si>
  <si>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</si>
  <si>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</si>
  <si>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</si>
  <si>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</si>
  <si>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</si>
  <si>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</si>
  <si>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</si>
  <si>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</si>
  <si>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</si>
  <si>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</si>
  <si>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</si>
  <si>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</si>
  <si>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</si>
  <si>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</si>
  <si>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</si>
  <si>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0100</t>
  </si>
  <si>
    <t>ОБЩЕГОСУДАРСТВЕННЫЕ ВОПРОСЫ</t>
  </si>
  <si>
    <t>0203</t>
  </si>
  <si>
    <t>Мобилизационная и вневойсковая подготовка</t>
  </si>
  <si>
    <t>0200</t>
  </si>
  <si>
    <t>НАЦИОНАЛЬНАЯ ОБОРОНА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</si>
  <si>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</si>
  <si>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</si>
  <si>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</si>
  <si>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</si>
  <si>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</si>
  <si>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</si>
  <si>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0300</t>
  </si>
  <si>
    <t>НАЦИОНАЛЬНАЯ БЕЗОПАСНОСТЬ И ПРАВООХРАНИТЕЛЬНАЯ ДЕЯТЕЛЬНОСТЬ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</si>
  <si>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</si>
  <si>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</si>
  <si>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</si>
  <si>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</si>
  <si>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</si>
  <si>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</si>
  <si>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</si>
  <si>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</si>
  <si>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</si>
  <si>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НАЦИОНАЛЬНАЯ ЭКОНОМИКА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</si>
  <si>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</si>
  <si>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</si>
  <si>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</si>
  <si>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</si>
  <si>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</si>
  <si>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</si>
  <si>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0500</t>
  </si>
  <si>
    <t>ЖИЛИЩНО-КОММУНАЛЬНОЕ ХОЗЯЙСТВО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</si>
  <si>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</si>
  <si>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</si>
  <si>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</si>
  <si>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</si>
  <si>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</si>
  <si>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</si>
  <si>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</si>
  <si>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</si>
  <si>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</si>
  <si>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</si>
  <si>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0700</t>
  </si>
  <si>
    <t>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</si>
  <si>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</si>
  <si>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</si>
  <si>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</si>
  <si>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</si>
  <si>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</si>
  <si>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>КУЛЬТУРА, КИНЕМАТОГРАФИЯ</t>
  </si>
  <si>
    <t>0907</t>
  </si>
  <si>
    <t>Санитарно-эпидемиологическое благополучие</t>
  </si>
  <si>
    <t>0900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</si>
  <si>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</si>
  <si>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</si>
  <si>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</si>
  <si>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</si>
  <si>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</si>
  <si>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</si>
  <si>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</si>
  <si>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</si>
  <si>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</si>
  <si>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1000</t>
  </si>
  <si>
    <t>СОЦИАЛЬНАЯ ПОЛИТИКА</t>
  </si>
  <si>
    <t>1101</t>
  </si>
  <si>
    <t>Физическая культура</t>
  </si>
  <si>
    <t>1100</t>
  </si>
  <si>
    <t>ФИЗИЧЕСКАЯ КУЛЬТУРА И СПОРТ</t>
  </si>
  <si>
    <t>1202</t>
  </si>
  <si>
    <t>Периодическая печать и издательства</t>
  </si>
  <si>
    <t>1200</t>
  </si>
  <si>
    <t>СРЕДСТВА МАССОВОЙ ИНФОРМАЦИИ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</si>
  <si>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</si>
  <si>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</si>
  <si>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</si>
  <si>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</si>
  <si>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</si>
  <si>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</si>
  <si>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</si>
  <si>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</si>
  <si>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</si>
  <si>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</si>
  <si>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</si>
  <si>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Изменения</t>
  </si>
  <si>
    <t>Структура %</t>
  </si>
  <si>
    <t>Отклонение исполнения от перв. плана</t>
  </si>
  <si>
    <t>Отклонение исполнения от уточ.. плана</t>
  </si>
  <si>
    <t>АНАЛИЗ</t>
  </si>
  <si>
    <t>исполнения бюджета Уинского муниципального округа по расходам по состоянию на 01 апреля 2023 года</t>
  </si>
  <si>
    <t>Перв.план 2023 г.</t>
  </si>
  <si>
    <t>Уточ.план 2023 г.</t>
  </si>
  <si>
    <t>Исполнено на 01.04.2023 г.</t>
  </si>
  <si>
    <t>Отклонение исп. от плана за 2023 год</t>
  </si>
  <si>
    <t>% исполнения от перв. плана 2023 г.</t>
  </si>
  <si>
    <t>% исполнения от уточ. плана 2023 г.</t>
  </si>
  <si>
    <t>% исполнения плана за 2023 год</t>
  </si>
  <si>
    <t>Уточ.план за  1 квартал 2023 г.</t>
  </si>
  <si>
    <t>1102</t>
  </si>
  <si>
    <t>Массовый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</si>
</sst>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.5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4" fontId="0" fillId="0" borderId="0" xfId="0" applyNumberForma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2"/>
  <sheetViews>
    <sheetView showGridLines="0" tabSelected="1" topLeftCell="D28" zoomScale="150" zoomScaleNormal="150" workbookViewId="0">
      <selection activeCell="N51" sqref="N51"/>
    </sheetView>
  </sheetViews>
  <sheetFormatPr defaultRowHeight="12.75" customHeight="1" outlineLevelRow="1"/>
  <cols>
    <col min="1" max="1" width="10.28515625" customWidth="1"/>
    <col min="2" max="2" width="30.7109375" customWidth="1"/>
    <col min="3" max="3" width="15.42578125" customWidth="1"/>
    <col min="4" max="4" width="14.140625" customWidth="1"/>
    <col min="5" max="5" width="15.42578125" customWidth="1"/>
    <col min="6" max="6" width="15.5703125" customWidth="1"/>
    <col min="7" max="7" width="14.7109375" customWidth="1"/>
    <col min="8" max="8" width="11.5703125" customWidth="1"/>
    <col min="9" max="10" width="14.7109375" customWidth="1"/>
    <col min="11" max="13" width="15.42578125" customWidth="1"/>
    <col min="14" max="14" width="13.42578125" customWidth="1"/>
  </cols>
  <sheetData>
    <row r="1" spans="1:14">
      <c r="A1" s="25"/>
      <c r="B1" s="26"/>
      <c r="C1" s="26"/>
      <c r="D1" s="26"/>
      <c r="E1" s="26"/>
      <c r="F1" s="26"/>
      <c r="G1" s="26"/>
      <c r="H1" s="1"/>
      <c r="I1" s="1"/>
      <c r="J1" s="1"/>
    </row>
    <row r="2" spans="1:14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>
      <c r="A3" s="29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3" customFormat="1" ht="31.5">
      <c r="A5" s="2" t="s">
        <v>0</v>
      </c>
      <c r="B5" s="2" t="s">
        <v>1</v>
      </c>
      <c r="C5" s="2" t="s">
        <v>105</v>
      </c>
      <c r="D5" s="4" t="s">
        <v>99</v>
      </c>
      <c r="E5" s="24" t="s">
        <v>106</v>
      </c>
      <c r="F5" s="2" t="s">
        <v>112</v>
      </c>
      <c r="G5" s="2" t="s">
        <v>107</v>
      </c>
      <c r="H5" s="4" t="s">
        <v>100</v>
      </c>
      <c r="I5" s="4" t="s">
        <v>101</v>
      </c>
      <c r="J5" s="4" t="s">
        <v>102</v>
      </c>
      <c r="K5" s="2" t="s">
        <v>108</v>
      </c>
      <c r="L5" s="2" t="s">
        <v>109</v>
      </c>
      <c r="M5" s="2" t="s">
        <v>110</v>
      </c>
      <c r="N5" s="2" t="s">
        <v>111</v>
      </c>
    </row>
    <row r="6" spans="1:14" outlineLevel="1">
      <c r="A6" s="16" t="s">
        <v>89</v>
      </c>
      <c r="B6" s="16" t="s">
        <v>90</v>
      </c>
      <c r="C6" s="16" t="s">
        <v>91</v>
      </c>
      <c r="D6" s="16" t="s">
        <v>92</v>
      </c>
      <c r="E6" s="16" t="s">
        <v>93</v>
      </c>
      <c r="F6" s="16" t="s">
        <v>94</v>
      </c>
      <c r="G6" s="16" t="s">
        <v>95</v>
      </c>
      <c r="H6" s="16"/>
      <c r="I6" s="16"/>
      <c r="J6" s="16"/>
      <c r="K6" s="16" t="s">
        <v>98</v>
      </c>
      <c r="L6" s="16" t="s">
        <v>97</v>
      </c>
      <c r="M6" s="16" t="s">
        <v>97</v>
      </c>
      <c r="N6" s="16" t="s">
        <v>96</v>
      </c>
    </row>
    <row r="7" spans="1:14" ht="45" outlineLevel="1">
      <c r="A7" s="17" t="s">
        <v>2</v>
      </c>
      <c r="B7" s="18" t="s">
        <v>3</v>
      </c>
      <c r="C7" s="13">
        <v>2139139</v>
      </c>
      <c r="D7" s="13">
        <f>E7-C7</f>
        <v>57300</v>
      </c>
      <c r="E7" s="21">
        <v>2196439</v>
      </c>
      <c r="F7" s="21">
        <v>420756.67</v>
      </c>
      <c r="G7" s="21">
        <v>420756.67</v>
      </c>
      <c r="H7" s="19">
        <f>G7/G51*100</f>
        <v>0.43239401289439694</v>
      </c>
      <c r="I7" s="13">
        <f t="shared" ref="I7:I50" si="0">G7-C7</f>
        <v>-1718382.33</v>
      </c>
      <c r="J7" s="13">
        <f>G7-E7</f>
        <v>-1775682.33</v>
      </c>
      <c r="K7" s="13">
        <f>G7-F7</f>
        <v>0</v>
      </c>
      <c r="L7" s="13">
        <f t="shared" ref="L7:L38" si="1">G7/C7*100</f>
        <v>19.66944036829771</v>
      </c>
      <c r="M7" s="13">
        <f>G7/E7*100</f>
        <v>19.156310282234106</v>
      </c>
      <c r="N7" s="13">
        <f>G7/F7*100</f>
        <v>100</v>
      </c>
    </row>
    <row r="8" spans="1:14" ht="56.25" outlineLevel="1">
      <c r="A8" s="17" t="s">
        <v>4</v>
      </c>
      <c r="B8" s="18" t="s">
        <v>5</v>
      </c>
      <c r="C8" s="13">
        <v>1169271</v>
      </c>
      <c r="D8" s="13">
        <f t="shared" ref="D8:D49" si="2">E8-C8</f>
        <v>0</v>
      </c>
      <c r="E8" s="21">
        <v>1169271</v>
      </c>
      <c r="F8" s="21">
        <v>172238.34</v>
      </c>
      <c r="G8" s="21">
        <v>172238.34</v>
      </c>
      <c r="H8" s="19">
        <f>G8/G51*100</f>
        <v>0.17700213048760349</v>
      </c>
      <c r="I8" s="13">
        <f t="shared" si="0"/>
        <v>-997032.66</v>
      </c>
      <c r="J8" s="13">
        <f t="shared" ref="J8:J51" si="3">G8-E8</f>
        <v>-997032.66</v>
      </c>
      <c r="K8" s="13">
        <f t="shared" ref="K8:K51" si="4">G8-F8</f>
        <v>0</v>
      </c>
      <c r="L8" s="13">
        <f t="shared" si="1"/>
        <v>14.730403815710813</v>
      </c>
      <c r="M8" s="13">
        <f t="shared" ref="M8:M51" si="5">G8/E8*100</f>
        <v>14.730403815710813</v>
      </c>
      <c r="N8" s="13">
        <f t="shared" ref="N8:N51" si="6">G8/F8*100</f>
        <v>100</v>
      </c>
    </row>
    <row r="9" spans="1:14" ht="67.5" outlineLevel="1">
      <c r="A9" s="17" t="s">
        <v>6</v>
      </c>
      <c r="B9" s="18" t="s">
        <v>7</v>
      </c>
      <c r="C9" s="13">
        <v>33672404.640000001</v>
      </c>
      <c r="D9" s="13">
        <f t="shared" si="2"/>
        <v>-200929.74000000209</v>
      </c>
      <c r="E9" s="21">
        <v>33471474.899999999</v>
      </c>
      <c r="F9" s="21">
        <v>6343044.9699999997</v>
      </c>
      <c r="G9" s="21">
        <v>6203844.2199999997</v>
      </c>
      <c r="H9" s="19">
        <f>G9/G51*100</f>
        <v>6.3754309531385678</v>
      </c>
      <c r="I9" s="13">
        <f t="shared" si="0"/>
        <v>-27468560.420000002</v>
      </c>
      <c r="J9" s="13">
        <f t="shared" si="3"/>
        <v>-27267630.68</v>
      </c>
      <c r="K9" s="13">
        <f>G9-F9</f>
        <v>-139200.75</v>
      </c>
      <c r="L9" s="13">
        <f t="shared" si="1"/>
        <v>18.424119947258983</v>
      </c>
      <c r="M9" s="13">
        <f t="shared" si="5"/>
        <v>18.534720201409467</v>
      </c>
      <c r="N9" s="13">
        <f t="shared" si="6"/>
        <v>97.805458566692138</v>
      </c>
    </row>
    <row r="10" spans="1:14" outlineLevel="1">
      <c r="A10" s="17" t="s">
        <v>8</v>
      </c>
      <c r="B10" s="18" t="s">
        <v>9</v>
      </c>
      <c r="C10" s="13">
        <v>900</v>
      </c>
      <c r="D10" s="13">
        <f t="shared" si="2"/>
        <v>0</v>
      </c>
      <c r="E10" s="21">
        <v>900</v>
      </c>
      <c r="F10" s="21">
        <v>900</v>
      </c>
      <c r="G10" s="21">
        <v>900</v>
      </c>
      <c r="H10" s="19">
        <f>G10/G51*100</f>
        <v>9.2489231746452696E-4</v>
      </c>
      <c r="I10" s="13">
        <f t="shared" si="0"/>
        <v>0</v>
      </c>
      <c r="J10" s="13">
        <f t="shared" si="3"/>
        <v>0</v>
      </c>
      <c r="K10" s="13">
        <f t="shared" si="4"/>
        <v>0</v>
      </c>
      <c r="L10" s="13">
        <f t="shared" si="1"/>
        <v>100</v>
      </c>
      <c r="M10" s="13">
        <f t="shared" si="5"/>
        <v>100</v>
      </c>
      <c r="N10" s="13">
        <f t="shared" si="6"/>
        <v>100</v>
      </c>
    </row>
    <row r="11" spans="1:14" ht="45" customHeight="1" outlineLevel="1">
      <c r="A11" s="17" t="s">
        <v>10</v>
      </c>
      <c r="B11" s="18" t="s">
        <v>11</v>
      </c>
      <c r="C11" s="13">
        <v>9499398</v>
      </c>
      <c r="D11" s="13">
        <f t="shared" si="2"/>
        <v>0</v>
      </c>
      <c r="E11" s="21">
        <v>9499398</v>
      </c>
      <c r="F11" s="21">
        <v>1839887.44</v>
      </c>
      <c r="G11" s="21">
        <v>1839887.44</v>
      </c>
      <c r="H11" s="19">
        <f>G11/G51*100</f>
        <v>1.8907752869505288</v>
      </c>
      <c r="I11" s="13">
        <f t="shared" si="0"/>
        <v>-7659510.5600000005</v>
      </c>
      <c r="J11" s="13">
        <f t="shared" si="3"/>
        <v>-7659510.5600000005</v>
      </c>
      <c r="K11" s="13">
        <f t="shared" si="4"/>
        <v>0</v>
      </c>
      <c r="L11" s="13">
        <f t="shared" si="1"/>
        <v>19.368463559480293</v>
      </c>
      <c r="M11" s="13">
        <f t="shared" si="5"/>
        <v>19.368463559480293</v>
      </c>
      <c r="N11" s="13">
        <f t="shared" si="6"/>
        <v>100</v>
      </c>
    </row>
    <row r="12" spans="1:14" outlineLevel="1">
      <c r="A12" s="17" t="s">
        <v>12</v>
      </c>
      <c r="B12" s="18" t="s">
        <v>13</v>
      </c>
      <c r="C12" s="13">
        <v>100000</v>
      </c>
      <c r="D12" s="13">
        <f t="shared" si="2"/>
        <v>0</v>
      </c>
      <c r="E12" s="21">
        <v>100000</v>
      </c>
      <c r="F12" s="21">
        <v>0</v>
      </c>
      <c r="G12" s="21">
        <v>0</v>
      </c>
      <c r="H12" s="19">
        <f>G12/G51*100</f>
        <v>0</v>
      </c>
      <c r="I12" s="13">
        <f t="shared" si="0"/>
        <v>-100000</v>
      </c>
      <c r="J12" s="13">
        <f t="shared" si="3"/>
        <v>-100000</v>
      </c>
      <c r="K12" s="13">
        <f t="shared" si="4"/>
        <v>0</v>
      </c>
      <c r="L12" s="13">
        <f t="shared" si="1"/>
        <v>0</v>
      </c>
      <c r="M12" s="13">
        <v>0</v>
      </c>
      <c r="N12" s="13">
        <v>0</v>
      </c>
    </row>
    <row r="13" spans="1:14" ht="14.25" customHeight="1">
      <c r="A13" s="17" t="s">
        <v>14</v>
      </c>
      <c r="B13" s="18" t="s">
        <v>15</v>
      </c>
      <c r="C13" s="13">
        <v>22391567</v>
      </c>
      <c r="D13" s="13">
        <f t="shared" si="2"/>
        <v>-180517.17000000179</v>
      </c>
      <c r="E13" s="21">
        <v>22211049.829999998</v>
      </c>
      <c r="F13" s="21">
        <v>4719089.67</v>
      </c>
      <c r="G13" s="21">
        <v>4719089.67</v>
      </c>
      <c r="H13" s="19">
        <f>G13/G51*100</f>
        <v>4.8496108680102328</v>
      </c>
      <c r="I13" s="13">
        <f t="shared" si="0"/>
        <v>-17672477.329999998</v>
      </c>
      <c r="J13" s="13">
        <f t="shared" si="3"/>
        <v>-17491960.159999996</v>
      </c>
      <c r="K13" s="13">
        <f t="shared" si="4"/>
        <v>0</v>
      </c>
      <c r="L13" s="13">
        <f t="shared" si="1"/>
        <v>21.075298883727076</v>
      </c>
      <c r="M13" s="13">
        <f t="shared" si="5"/>
        <v>21.246585398345395</v>
      </c>
      <c r="N13" s="13">
        <f t="shared" si="6"/>
        <v>100</v>
      </c>
    </row>
    <row r="14" spans="1:14" s="5" customFormat="1" ht="17.25" customHeight="1" outlineLevel="1">
      <c r="A14" s="7" t="s">
        <v>16</v>
      </c>
      <c r="B14" s="8" t="s">
        <v>17</v>
      </c>
      <c r="C14" s="9">
        <f>SUM(C7:C13)</f>
        <v>68972679.640000001</v>
      </c>
      <c r="D14" s="12">
        <f t="shared" si="2"/>
        <v>-324146.91000001132</v>
      </c>
      <c r="E14" s="9">
        <f t="shared" ref="E14:G14" si="7">SUM(E7:E13)</f>
        <v>68648532.729999989</v>
      </c>
      <c r="F14" s="9">
        <f t="shared" si="7"/>
        <v>13495917.09</v>
      </c>
      <c r="G14" s="9">
        <f t="shared" si="7"/>
        <v>13356716.34</v>
      </c>
      <c r="H14" s="11">
        <f>G14/G51*100</f>
        <v>13.726138143798794</v>
      </c>
      <c r="I14" s="9">
        <f t="shared" si="0"/>
        <v>-55615963.299999997</v>
      </c>
      <c r="J14" s="9">
        <f t="shared" si="3"/>
        <v>-55291816.389999986</v>
      </c>
      <c r="K14" s="12">
        <f t="shared" si="4"/>
        <v>-139200.75</v>
      </c>
      <c r="L14" s="9">
        <f t="shared" si="1"/>
        <v>19.3652275215561</v>
      </c>
      <c r="M14" s="9">
        <f t="shared" si="5"/>
        <v>19.456666892696749</v>
      </c>
      <c r="N14" s="9">
        <f t="shared" si="6"/>
        <v>98.968571390356701</v>
      </c>
    </row>
    <row r="15" spans="1:14" ht="22.5">
      <c r="A15" s="17" t="s">
        <v>18</v>
      </c>
      <c r="B15" s="18" t="s">
        <v>19</v>
      </c>
      <c r="C15" s="13">
        <v>525800</v>
      </c>
      <c r="D15" s="13">
        <f t="shared" si="2"/>
        <v>0</v>
      </c>
      <c r="E15" s="13">
        <v>525800</v>
      </c>
      <c r="F15" s="13">
        <v>69290.78</v>
      </c>
      <c r="G15" s="13">
        <v>69290.78</v>
      </c>
      <c r="H15" s="19">
        <f>G15/G51*100</f>
        <v>7.1207233436805226E-2</v>
      </c>
      <c r="I15" s="13">
        <f t="shared" si="0"/>
        <v>-456509.22</v>
      </c>
      <c r="J15" s="13">
        <f t="shared" si="3"/>
        <v>-456509.22</v>
      </c>
      <c r="K15" s="13">
        <f t="shared" si="4"/>
        <v>0</v>
      </c>
      <c r="L15" s="13">
        <f t="shared" si="1"/>
        <v>13.178162799543552</v>
      </c>
      <c r="M15" s="13">
        <f t="shared" si="5"/>
        <v>13.178162799543552</v>
      </c>
      <c r="N15" s="13">
        <f t="shared" si="6"/>
        <v>100</v>
      </c>
    </row>
    <row r="16" spans="1:14" s="5" customFormat="1" outlineLevel="1">
      <c r="A16" s="7" t="s">
        <v>20</v>
      </c>
      <c r="B16" s="8" t="s">
        <v>21</v>
      </c>
      <c r="C16" s="9">
        <f>C15</f>
        <v>525800</v>
      </c>
      <c r="D16" s="12">
        <f t="shared" si="2"/>
        <v>0</v>
      </c>
      <c r="E16" s="10">
        <f t="shared" ref="E16:G16" si="8">SUM(E15)</f>
        <v>525800</v>
      </c>
      <c r="F16" s="10">
        <f t="shared" si="8"/>
        <v>69290.78</v>
      </c>
      <c r="G16" s="10">
        <f t="shared" si="8"/>
        <v>69290.78</v>
      </c>
      <c r="H16" s="11">
        <f>G16/G51*100</f>
        <v>7.1207233436805226E-2</v>
      </c>
      <c r="I16" s="9">
        <f t="shared" si="0"/>
        <v>-456509.22</v>
      </c>
      <c r="J16" s="9">
        <f t="shared" si="3"/>
        <v>-456509.22</v>
      </c>
      <c r="K16" s="12">
        <f t="shared" si="4"/>
        <v>0</v>
      </c>
      <c r="L16" s="9">
        <f t="shared" si="1"/>
        <v>13.178162799543552</v>
      </c>
      <c r="M16" s="9">
        <f t="shared" si="5"/>
        <v>13.178162799543552</v>
      </c>
      <c r="N16" s="9">
        <f t="shared" si="6"/>
        <v>100</v>
      </c>
    </row>
    <row r="17" spans="1:14" ht="13.5" customHeight="1" outlineLevel="1">
      <c r="A17" s="17" t="s">
        <v>22</v>
      </c>
      <c r="B17" s="18" t="s">
        <v>23</v>
      </c>
      <c r="C17" s="13">
        <v>4961171.05</v>
      </c>
      <c r="D17" s="13">
        <f t="shared" si="2"/>
        <v>9712.2099999999627</v>
      </c>
      <c r="E17" s="21">
        <v>4970883.26</v>
      </c>
      <c r="F17" s="21">
        <v>995356.64</v>
      </c>
      <c r="G17" s="21">
        <v>995356.64</v>
      </c>
      <c r="H17" s="19">
        <f>G17/G51*100</f>
        <v>1.0228863438592277</v>
      </c>
      <c r="I17" s="13">
        <f t="shared" si="0"/>
        <v>-3965814.4099999997</v>
      </c>
      <c r="J17" s="13">
        <f t="shared" si="3"/>
        <v>-3975526.6199999996</v>
      </c>
      <c r="K17" s="13">
        <f t="shared" si="4"/>
        <v>0</v>
      </c>
      <c r="L17" s="13">
        <f t="shared" si="1"/>
        <v>20.062937358307774</v>
      </c>
      <c r="M17" s="13">
        <f t="shared" si="5"/>
        <v>20.023737994603401</v>
      </c>
      <c r="N17" s="13">
        <f t="shared" si="6"/>
        <v>100</v>
      </c>
    </row>
    <row r="18" spans="1:14" ht="45" outlineLevel="1">
      <c r="A18" s="17" t="s">
        <v>24</v>
      </c>
      <c r="B18" s="18" t="s">
        <v>25</v>
      </c>
      <c r="C18" s="13">
        <v>10888213.949999999</v>
      </c>
      <c r="D18" s="13">
        <f t="shared" si="2"/>
        <v>-9712.2099999990314</v>
      </c>
      <c r="E18" s="21">
        <v>10878501.74</v>
      </c>
      <c r="F18" s="21">
        <v>2277592.52</v>
      </c>
      <c r="G18" s="21">
        <v>2277592.52</v>
      </c>
      <c r="H18" s="19">
        <f>G18/G51*100</f>
        <v>2.3405864711807469</v>
      </c>
      <c r="I18" s="13">
        <f t="shared" si="0"/>
        <v>-8610621.4299999997</v>
      </c>
      <c r="J18" s="13">
        <f t="shared" si="3"/>
        <v>-8600909.2200000007</v>
      </c>
      <c r="K18" s="13">
        <f t="shared" si="4"/>
        <v>0</v>
      </c>
      <c r="L18" s="13">
        <f t="shared" si="1"/>
        <v>20.917962582834811</v>
      </c>
      <c r="M18" s="13">
        <f t="shared" si="5"/>
        <v>20.936637916095972</v>
      </c>
      <c r="N18" s="13">
        <f t="shared" si="6"/>
        <v>100</v>
      </c>
    </row>
    <row r="19" spans="1:14" ht="33.75">
      <c r="A19" s="17" t="s">
        <v>26</v>
      </c>
      <c r="B19" s="18" t="s">
        <v>27</v>
      </c>
      <c r="C19" s="13">
        <v>131294.12</v>
      </c>
      <c r="D19" s="13">
        <f t="shared" si="2"/>
        <v>0</v>
      </c>
      <c r="E19" s="21">
        <v>131294.12</v>
      </c>
      <c r="F19" s="21">
        <v>111789</v>
      </c>
      <c r="G19" s="21">
        <v>1260</v>
      </c>
      <c r="H19" s="19">
        <f>G19/G51*100</f>
        <v>1.2948492444503378E-3</v>
      </c>
      <c r="I19" s="13">
        <f t="shared" si="0"/>
        <v>-130034.12</v>
      </c>
      <c r="J19" s="13">
        <f t="shared" si="3"/>
        <v>-130034.12</v>
      </c>
      <c r="K19" s="13">
        <f t="shared" si="4"/>
        <v>-110529</v>
      </c>
      <c r="L19" s="13">
        <f t="shared" si="1"/>
        <v>0.95967740215631891</v>
      </c>
      <c r="M19" s="13">
        <f t="shared" si="5"/>
        <v>0.95967740215631891</v>
      </c>
      <c r="N19" s="13">
        <f t="shared" si="6"/>
        <v>1.1271234200144915</v>
      </c>
    </row>
    <row r="20" spans="1:14" s="5" customFormat="1" ht="33.75" outlineLevel="1">
      <c r="A20" s="7" t="s">
        <v>28</v>
      </c>
      <c r="B20" s="8" t="s">
        <v>29</v>
      </c>
      <c r="C20" s="9">
        <f>SUM(C17:C19)</f>
        <v>15980679.119999999</v>
      </c>
      <c r="D20" s="12">
        <f t="shared" si="2"/>
        <v>0</v>
      </c>
      <c r="E20" s="9">
        <f>SUM(E17:E19)</f>
        <v>15980679.119999999</v>
      </c>
      <c r="F20" s="9">
        <f t="shared" ref="F20" si="9">SUM(F17:F19)</f>
        <v>3384738.16</v>
      </c>
      <c r="G20" s="9">
        <f>SUM(G17:G19)</f>
        <v>3274209.16</v>
      </c>
      <c r="H20" s="11">
        <f>G20/G51*100</f>
        <v>3.3647676642844253</v>
      </c>
      <c r="I20" s="9">
        <f t="shared" si="0"/>
        <v>-12706469.959999999</v>
      </c>
      <c r="J20" s="9">
        <f t="shared" si="3"/>
        <v>-12706469.959999999</v>
      </c>
      <c r="K20" s="12">
        <f t="shared" si="4"/>
        <v>-110529</v>
      </c>
      <c r="L20" s="9">
        <f t="shared" si="1"/>
        <v>20.488548298941129</v>
      </c>
      <c r="M20" s="9">
        <f t="shared" si="5"/>
        <v>20.488548298941129</v>
      </c>
      <c r="N20" s="9">
        <f t="shared" si="6"/>
        <v>96.734488909475942</v>
      </c>
    </row>
    <row r="21" spans="1:14" ht="12.75" customHeight="1" outlineLevel="1">
      <c r="A21" s="17" t="s">
        <v>30</v>
      </c>
      <c r="B21" s="18" t="s">
        <v>31</v>
      </c>
      <c r="C21" s="13">
        <v>75400</v>
      </c>
      <c r="D21" s="13">
        <f t="shared" si="2"/>
        <v>0</v>
      </c>
      <c r="E21" s="21">
        <v>75400</v>
      </c>
      <c r="F21" s="21">
        <v>52200</v>
      </c>
      <c r="G21" s="21">
        <v>52200</v>
      </c>
      <c r="H21" s="19">
        <f>G21/G51*100</f>
        <v>5.3643754412942564E-2</v>
      </c>
      <c r="I21" s="13">
        <f t="shared" si="0"/>
        <v>-23200</v>
      </c>
      <c r="J21" s="13">
        <f t="shared" si="3"/>
        <v>-23200</v>
      </c>
      <c r="K21" s="13">
        <f t="shared" si="4"/>
        <v>0</v>
      </c>
      <c r="L21" s="13">
        <f t="shared" si="1"/>
        <v>69.230769230769226</v>
      </c>
      <c r="M21" s="13">
        <f t="shared" si="5"/>
        <v>69.230769230769226</v>
      </c>
      <c r="N21" s="13">
        <f t="shared" si="6"/>
        <v>100</v>
      </c>
    </row>
    <row r="22" spans="1:14" ht="12.75" customHeight="1" outlineLevel="1">
      <c r="A22" s="17" t="s">
        <v>32</v>
      </c>
      <c r="B22" s="18" t="s">
        <v>33</v>
      </c>
      <c r="C22" s="13">
        <v>2767052</v>
      </c>
      <c r="D22" s="13">
        <f t="shared" si="2"/>
        <v>0</v>
      </c>
      <c r="E22" s="21">
        <v>2767052</v>
      </c>
      <c r="F22" s="21">
        <v>584659.17000000004</v>
      </c>
      <c r="G22" s="21">
        <v>584659.17000000004</v>
      </c>
      <c r="H22" s="19">
        <f>G22/G51*100</f>
        <v>0.60082974963131874</v>
      </c>
      <c r="I22" s="13">
        <f t="shared" si="0"/>
        <v>-2182392.83</v>
      </c>
      <c r="J22" s="13">
        <f t="shared" si="3"/>
        <v>-2182392.83</v>
      </c>
      <c r="K22" s="13">
        <f t="shared" si="4"/>
        <v>0</v>
      </c>
      <c r="L22" s="13">
        <f t="shared" si="1"/>
        <v>21.129316326545364</v>
      </c>
      <c r="M22" s="13">
        <f t="shared" si="5"/>
        <v>21.129316326545364</v>
      </c>
      <c r="N22" s="13">
        <f t="shared" si="6"/>
        <v>100</v>
      </c>
    </row>
    <row r="23" spans="1:14" ht="12.75" customHeight="1" outlineLevel="1">
      <c r="A23" s="17" t="s">
        <v>34</v>
      </c>
      <c r="B23" s="18" t="s">
        <v>35</v>
      </c>
      <c r="C23" s="13">
        <v>35613658.359999999</v>
      </c>
      <c r="D23" s="13">
        <f t="shared" si="2"/>
        <v>11988.390000000596</v>
      </c>
      <c r="E23" s="21">
        <v>35625646.75</v>
      </c>
      <c r="F23" s="21">
        <v>10525925.869999999</v>
      </c>
      <c r="G23" s="21">
        <v>10525925.869999999</v>
      </c>
      <c r="H23" s="19">
        <f>G23/G51*100</f>
        <v>10.817053301515685</v>
      </c>
      <c r="I23" s="13">
        <f t="shared" si="0"/>
        <v>-25087732.490000002</v>
      </c>
      <c r="J23" s="13">
        <f t="shared" si="3"/>
        <v>-25099720.880000003</v>
      </c>
      <c r="K23" s="13">
        <f t="shared" si="4"/>
        <v>0</v>
      </c>
      <c r="L23" s="13">
        <f t="shared" si="1"/>
        <v>29.555868042532659</v>
      </c>
      <c r="M23" s="13">
        <f t="shared" si="5"/>
        <v>29.545922194380932</v>
      </c>
      <c r="N23" s="13">
        <f t="shared" si="6"/>
        <v>100</v>
      </c>
    </row>
    <row r="24" spans="1:14" ht="22.5">
      <c r="A24" s="17" t="s">
        <v>36</v>
      </c>
      <c r="B24" s="18" t="s">
        <v>37</v>
      </c>
      <c r="C24" s="13">
        <v>1500000</v>
      </c>
      <c r="D24" s="13">
        <f t="shared" si="2"/>
        <v>0</v>
      </c>
      <c r="E24" s="21">
        <v>1500000</v>
      </c>
      <c r="F24" s="21">
        <v>0</v>
      </c>
      <c r="G24" s="21">
        <v>0</v>
      </c>
      <c r="H24" s="19">
        <f>G24/G51*100</f>
        <v>0</v>
      </c>
      <c r="I24" s="13">
        <f t="shared" si="0"/>
        <v>-1500000</v>
      </c>
      <c r="J24" s="13">
        <f t="shared" si="3"/>
        <v>-1500000</v>
      </c>
      <c r="K24" s="13">
        <f t="shared" si="4"/>
        <v>0</v>
      </c>
      <c r="L24" s="13">
        <f t="shared" si="1"/>
        <v>0</v>
      </c>
      <c r="M24" s="13">
        <f t="shared" si="5"/>
        <v>0</v>
      </c>
      <c r="N24" s="13">
        <v>0</v>
      </c>
    </row>
    <row r="25" spans="1:14" s="5" customFormat="1" outlineLevel="1">
      <c r="A25" s="7" t="s">
        <v>38</v>
      </c>
      <c r="B25" s="8" t="s">
        <v>39</v>
      </c>
      <c r="C25" s="9">
        <f>SUM(C21:C24)</f>
        <v>39956110.359999999</v>
      </c>
      <c r="D25" s="12">
        <f t="shared" si="2"/>
        <v>11988.390000000596</v>
      </c>
      <c r="E25" s="9">
        <f>SUM(E21:E24)</f>
        <v>39968098.75</v>
      </c>
      <c r="F25" s="9">
        <f>SUM(F21:F24)</f>
        <v>11162785.039999999</v>
      </c>
      <c r="G25" s="9">
        <f>SUM(G21:G24)</f>
        <v>11162785.039999999</v>
      </c>
      <c r="H25" s="11">
        <f>G25/G51*100</f>
        <v>11.471526805559947</v>
      </c>
      <c r="I25" s="9">
        <f t="shared" si="0"/>
        <v>-28793325.32</v>
      </c>
      <c r="J25" s="9">
        <f t="shared" si="3"/>
        <v>-28805313.710000001</v>
      </c>
      <c r="K25" s="12">
        <f t="shared" si="4"/>
        <v>0</v>
      </c>
      <c r="L25" s="9">
        <f t="shared" si="1"/>
        <v>27.937616898703549</v>
      </c>
      <c r="M25" s="9">
        <f t="shared" si="5"/>
        <v>27.929237039327521</v>
      </c>
      <c r="N25" s="9">
        <f t="shared" si="6"/>
        <v>100</v>
      </c>
    </row>
    <row r="26" spans="1:14" outlineLevel="1">
      <c r="A26" s="17" t="s">
        <v>40</v>
      </c>
      <c r="B26" s="18" t="s">
        <v>41</v>
      </c>
      <c r="C26" s="13">
        <v>10744257.08</v>
      </c>
      <c r="D26" s="13">
        <f t="shared" si="2"/>
        <v>-2718162.8200000003</v>
      </c>
      <c r="E26" s="21">
        <v>8026094.2599999998</v>
      </c>
      <c r="F26" s="21">
        <v>1739859.69</v>
      </c>
      <c r="G26" s="21">
        <v>1332205.55</v>
      </c>
      <c r="H26" s="19">
        <f>G26/G51*100</f>
        <v>1.3690518649762276</v>
      </c>
      <c r="I26" s="13">
        <f t="shared" si="0"/>
        <v>-9412051.5299999993</v>
      </c>
      <c r="J26" s="13">
        <f t="shared" si="3"/>
        <v>-6693888.71</v>
      </c>
      <c r="K26" s="13">
        <f t="shared" si="4"/>
        <v>-407654.1399999999</v>
      </c>
      <c r="L26" s="13">
        <f t="shared" si="1"/>
        <v>12.399233749533476</v>
      </c>
      <c r="M26" s="13">
        <f t="shared" si="5"/>
        <v>16.598428910053695</v>
      </c>
      <c r="N26" s="13">
        <f t="shared" si="6"/>
        <v>76.569711779459652</v>
      </c>
    </row>
    <row r="27" spans="1:14" outlineLevel="1">
      <c r="A27" s="17" t="s">
        <v>42</v>
      </c>
      <c r="B27" s="18" t="s">
        <v>43</v>
      </c>
      <c r="C27" s="13">
        <v>9278062.2300000004</v>
      </c>
      <c r="D27" s="13">
        <f t="shared" si="2"/>
        <v>1317164.4900000002</v>
      </c>
      <c r="E27" s="21">
        <v>10595226.720000001</v>
      </c>
      <c r="F27" s="21">
        <v>557105.27</v>
      </c>
      <c r="G27" s="21">
        <v>557105.27</v>
      </c>
      <c r="H27" s="19">
        <f>G27/G51*100</f>
        <v>0.57251376026889</v>
      </c>
      <c r="I27" s="13">
        <f t="shared" si="0"/>
        <v>-8720956.9600000009</v>
      </c>
      <c r="J27" s="13">
        <f t="shared" si="3"/>
        <v>-10038121.450000001</v>
      </c>
      <c r="K27" s="13">
        <f t="shared" si="4"/>
        <v>0</v>
      </c>
      <c r="L27" s="13">
        <f t="shared" si="1"/>
        <v>6.0045433646547117</v>
      </c>
      <c r="M27" s="13">
        <f t="shared" si="5"/>
        <v>5.2580778564028687</v>
      </c>
      <c r="N27" s="13">
        <f t="shared" si="6"/>
        <v>100</v>
      </c>
    </row>
    <row r="28" spans="1:14">
      <c r="A28" s="17" t="s">
        <v>44</v>
      </c>
      <c r="B28" s="18" t="s">
        <v>45</v>
      </c>
      <c r="C28" s="13">
        <v>15912867.02</v>
      </c>
      <c r="D28" s="13">
        <f t="shared" si="2"/>
        <v>1313130.8500000015</v>
      </c>
      <c r="E28" s="21">
        <v>17225997.870000001</v>
      </c>
      <c r="F28" s="21">
        <v>1859786.89</v>
      </c>
      <c r="G28" s="23">
        <v>1853786.89</v>
      </c>
      <c r="H28" s="19">
        <f>G28/G51*100</f>
        <v>1.9050591697527313</v>
      </c>
      <c r="I28" s="13">
        <f t="shared" si="0"/>
        <v>-14059080.129999999</v>
      </c>
      <c r="J28" s="13">
        <f t="shared" si="3"/>
        <v>-15372210.98</v>
      </c>
      <c r="K28" s="13">
        <f t="shared" si="4"/>
        <v>-6000</v>
      </c>
      <c r="L28" s="13">
        <f t="shared" si="1"/>
        <v>11.649609637723222</v>
      </c>
      <c r="M28" s="13">
        <f t="shared" si="5"/>
        <v>10.761564607113236</v>
      </c>
      <c r="N28" s="13">
        <f t="shared" si="6"/>
        <v>99.677382390839426</v>
      </c>
    </row>
    <row r="29" spans="1:14" s="5" customFormat="1" ht="22.5" outlineLevel="1">
      <c r="A29" s="7" t="s">
        <v>46</v>
      </c>
      <c r="B29" s="8" t="s">
        <v>47</v>
      </c>
      <c r="C29" s="9">
        <f>SUM(C26:C28)</f>
        <v>35935186.329999998</v>
      </c>
      <c r="D29" s="12">
        <f t="shared" si="2"/>
        <v>-87867.479999996722</v>
      </c>
      <c r="E29" s="9">
        <f>SUM(E26:E28)</f>
        <v>35847318.850000001</v>
      </c>
      <c r="F29" s="9">
        <f t="shared" ref="F29:G29" si="10">SUM(F26:F28)</f>
        <v>4156751.8499999996</v>
      </c>
      <c r="G29" s="9">
        <f t="shared" si="10"/>
        <v>3743097.71</v>
      </c>
      <c r="H29" s="11">
        <f>G29/G51*100</f>
        <v>3.8466247949978487</v>
      </c>
      <c r="I29" s="9">
        <f t="shared" si="0"/>
        <v>-32192088.619999997</v>
      </c>
      <c r="J29" s="9">
        <f t="shared" si="3"/>
        <v>-32104221.140000001</v>
      </c>
      <c r="K29" s="12">
        <f t="shared" si="4"/>
        <v>-413654.13999999966</v>
      </c>
      <c r="L29" s="9">
        <f t="shared" si="1"/>
        <v>10.416246838478548</v>
      </c>
      <c r="M29" s="9">
        <f t="shared" si="5"/>
        <v>10.441778716178657</v>
      </c>
      <c r="N29" s="9">
        <f t="shared" si="6"/>
        <v>90.048620775858922</v>
      </c>
    </row>
    <row r="30" spans="1:14" outlineLevel="1">
      <c r="A30" s="17" t="s">
        <v>48</v>
      </c>
      <c r="B30" s="18" t="s">
        <v>49</v>
      </c>
      <c r="C30" s="13">
        <v>57129975.729999997</v>
      </c>
      <c r="D30" s="13">
        <f t="shared" si="2"/>
        <v>-1129513.7899999991</v>
      </c>
      <c r="E30" s="21">
        <v>56000461.939999998</v>
      </c>
      <c r="F30" s="21">
        <v>11961961.880000001</v>
      </c>
      <c r="G30" s="21">
        <v>11961961.880000001</v>
      </c>
      <c r="H30" s="19">
        <f>G30/G51*100</f>
        <v>12.292807382906146</v>
      </c>
      <c r="I30" s="13">
        <f t="shared" si="0"/>
        <v>-45168013.849999994</v>
      </c>
      <c r="J30" s="13">
        <f t="shared" si="3"/>
        <v>-44038500.059999995</v>
      </c>
      <c r="K30" s="13">
        <f t="shared" si="4"/>
        <v>0</v>
      </c>
      <c r="L30" s="13">
        <f t="shared" si="1"/>
        <v>20.938153267442324</v>
      </c>
      <c r="M30" s="13">
        <f t="shared" si="5"/>
        <v>21.360470013294325</v>
      </c>
      <c r="N30" s="13">
        <f t="shared" si="6"/>
        <v>100</v>
      </c>
    </row>
    <row r="31" spans="1:14" outlineLevel="1">
      <c r="A31" s="17" t="s">
        <v>50</v>
      </c>
      <c r="B31" s="18" t="s">
        <v>51</v>
      </c>
      <c r="C31" s="13">
        <v>213345507.08000001</v>
      </c>
      <c r="D31" s="13">
        <f t="shared" si="2"/>
        <v>68644458.849999994</v>
      </c>
      <c r="E31" s="21">
        <v>281989965.93000001</v>
      </c>
      <c r="F31" s="21">
        <v>36215725.729999997</v>
      </c>
      <c r="G31" s="21">
        <v>36207665.729999997</v>
      </c>
      <c r="H31" s="19">
        <f>G31/G51*100</f>
        <v>37.209102074445141</v>
      </c>
      <c r="I31" s="13">
        <f t="shared" si="0"/>
        <v>-177137841.35000002</v>
      </c>
      <c r="J31" s="13">
        <f t="shared" si="3"/>
        <v>-245782300.20000002</v>
      </c>
      <c r="K31" s="13">
        <f t="shared" si="4"/>
        <v>-8060</v>
      </c>
      <c r="L31" s="13">
        <f t="shared" si="1"/>
        <v>16.971374848978137</v>
      </c>
      <c r="M31" s="13">
        <f t="shared" si="5"/>
        <v>12.84005464896153</v>
      </c>
      <c r="N31" s="13">
        <f t="shared" si="6"/>
        <v>99.977744474706682</v>
      </c>
    </row>
    <row r="32" spans="1:14" outlineLevel="1">
      <c r="A32" s="17" t="s">
        <v>52</v>
      </c>
      <c r="B32" s="18" t="s">
        <v>53</v>
      </c>
      <c r="C32" s="13">
        <v>16501725</v>
      </c>
      <c r="D32" s="13">
        <f t="shared" si="2"/>
        <v>-408717</v>
      </c>
      <c r="E32" s="21">
        <v>16093008</v>
      </c>
      <c r="F32" s="21">
        <v>2686811.76</v>
      </c>
      <c r="G32" s="21">
        <v>2686811.76</v>
      </c>
      <c r="H32" s="19">
        <f>G32/G51*100</f>
        <v>2.7611239503303824</v>
      </c>
      <c r="I32" s="13">
        <f t="shared" si="0"/>
        <v>-13814913.24</v>
      </c>
      <c r="J32" s="13">
        <f t="shared" si="3"/>
        <v>-13406196.24</v>
      </c>
      <c r="K32" s="13">
        <f t="shared" si="4"/>
        <v>0</v>
      </c>
      <c r="L32" s="13">
        <f t="shared" si="1"/>
        <v>16.282005426705389</v>
      </c>
      <c r="M32" s="13">
        <f t="shared" si="5"/>
        <v>16.695522428125305</v>
      </c>
      <c r="N32" s="13">
        <f t="shared" si="6"/>
        <v>100</v>
      </c>
    </row>
    <row r="33" spans="1:14" outlineLevel="1">
      <c r="A33" s="17" t="s">
        <v>54</v>
      </c>
      <c r="B33" s="18" t="s">
        <v>55</v>
      </c>
      <c r="C33" s="13">
        <v>3451200</v>
      </c>
      <c r="D33" s="13">
        <f t="shared" si="2"/>
        <v>-3331200</v>
      </c>
      <c r="E33" s="21">
        <v>120000</v>
      </c>
      <c r="F33" s="21">
        <v>12518</v>
      </c>
      <c r="G33" s="21">
        <v>12518</v>
      </c>
      <c r="H33" s="19">
        <f>G33/G51*100</f>
        <v>1.2864224477801054E-2</v>
      </c>
      <c r="I33" s="13">
        <f t="shared" si="0"/>
        <v>-3438682</v>
      </c>
      <c r="J33" s="13">
        <f t="shared" si="3"/>
        <v>-107482</v>
      </c>
      <c r="K33" s="13">
        <f t="shared" si="4"/>
        <v>0</v>
      </c>
      <c r="L33" s="13">
        <f t="shared" si="1"/>
        <v>0.36271441817338895</v>
      </c>
      <c r="M33" s="13">
        <f t="shared" si="5"/>
        <v>10.431666666666667</v>
      </c>
      <c r="N33" s="13">
        <f t="shared" si="6"/>
        <v>100</v>
      </c>
    </row>
    <row r="34" spans="1:14" ht="12.75" customHeight="1">
      <c r="A34" s="17" t="s">
        <v>56</v>
      </c>
      <c r="B34" s="18" t="s">
        <v>57</v>
      </c>
      <c r="C34" s="13">
        <v>3321816</v>
      </c>
      <c r="D34" s="13">
        <f t="shared" si="2"/>
        <v>3331200</v>
      </c>
      <c r="E34" s="21">
        <v>6653016</v>
      </c>
      <c r="F34" s="21">
        <v>570581.43999999994</v>
      </c>
      <c r="G34" s="21">
        <v>570581.43999999994</v>
      </c>
      <c r="H34" s="19">
        <f>G34/G51*100</f>
        <v>0.58636265593760772</v>
      </c>
      <c r="I34" s="13">
        <f t="shared" si="0"/>
        <v>-2751234.56</v>
      </c>
      <c r="J34" s="13">
        <f t="shared" si="3"/>
        <v>-6082434.5600000005</v>
      </c>
      <c r="K34" s="13">
        <f t="shared" si="4"/>
        <v>0</v>
      </c>
      <c r="L34" s="13">
        <f t="shared" si="1"/>
        <v>17.176792453284587</v>
      </c>
      <c r="M34" s="13">
        <f t="shared" si="5"/>
        <v>8.576282395833708</v>
      </c>
      <c r="N34" s="13">
        <f t="shared" si="6"/>
        <v>100</v>
      </c>
    </row>
    <row r="35" spans="1:14" s="5" customFormat="1" outlineLevel="1">
      <c r="A35" s="7" t="s">
        <v>58</v>
      </c>
      <c r="B35" s="8" t="s">
        <v>59</v>
      </c>
      <c r="C35" s="9">
        <f>SUM(C30:C34)</f>
        <v>293750223.81</v>
      </c>
      <c r="D35" s="12">
        <f t="shared" si="2"/>
        <v>67106228.060000002</v>
      </c>
      <c r="E35" s="9">
        <f>SUM(E30:E34)</f>
        <v>360856451.87</v>
      </c>
      <c r="F35" s="9">
        <f>SUM(F30:F34)</f>
        <v>51447598.809999995</v>
      </c>
      <c r="G35" s="9">
        <f>SUM(G30:G34)</f>
        <v>51439538.809999995</v>
      </c>
      <c r="H35" s="11">
        <f>G35/G51*100</f>
        <v>52.862260288097083</v>
      </c>
      <c r="I35" s="9">
        <f t="shared" si="0"/>
        <v>-242310685</v>
      </c>
      <c r="J35" s="9">
        <f t="shared" si="3"/>
        <v>-309416913.06</v>
      </c>
      <c r="K35" s="12">
        <f t="shared" si="4"/>
        <v>-8060</v>
      </c>
      <c r="L35" s="9">
        <f t="shared" si="1"/>
        <v>17.511319018865326</v>
      </c>
      <c r="M35" s="9">
        <f t="shared" si="5"/>
        <v>14.254848027085101</v>
      </c>
      <c r="N35" s="9">
        <f t="shared" si="6"/>
        <v>99.984333573992899</v>
      </c>
    </row>
    <row r="36" spans="1:14" outlineLevel="1">
      <c r="A36" s="17" t="s">
        <v>60</v>
      </c>
      <c r="B36" s="18" t="s">
        <v>61</v>
      </c>
      <c r="C36" s="13">
        <v>27123108</v>
      </c>
      <c r="D36" s="13">
        <f t="shared" si="2"/>
        <v>115242954</v>
      </c>
      <c r="E36" s="21">
        <v>142366062</v>
      </c>
      <c r="F36" s="21">
        <v>6492437.0199999996</v>
      </c>
      <c r="G36" s="21">
        <v>6492437.0199999996</v>
      </c>
      <c r="H36" s="19">
        <f>G36/G51*100</f>
        <v>6.6720056904669853</v>
      </c>
      <c r="I36" s="13">
        <f t="shared" si="0"/>
        <v>-20630670.98</v>
      </c>
      <c r="J36" s="13">
        <f t="shared" si="3"/>
        <v>-135873624.97999999</v>
      </c>
      <c r="K36" s="13">
        <f t="shared" si="4"/>
        <v>0</v>
      </c>
      <c r="L36" s="13">
        <f t="shared" si="1"/>
        <v>23.936921314474727</v>
      </c>
      <c r="M36" s="13">
        <f t="shared" si="5"/>
        <v>4.5603825299318874</v>
      </c>
      <c r="N36" s="13">
        <f t="shared" si="6"/>
        <v>100</v>
      </c>
    </row>
    <row r="37" spans="1:14" ht="22.5">
      <c r="A37" s="17" t="s">
        <v>62</v>
      </c>
      <c r="B37" s="18" t="s">
        <v>63</v>
      </c>
      <c r="C37" s="13">
        <v>13447863</v>
      </c>
      <c r="D37" s="13">
        <f t="shared" si="2"/>
        <v>0</v>
      </c>
      <c r="E37" s="21">
        <v>13447863</v>
      </c>
      <c r="F37" s="21">
        <v>2762189.33</v>
      </c>
      <c r="G37" s="21">
        <v>2762189.33</v>
      </c>
      <c r="H37" s="19">
        <f>G37/G51*100</f>
        <v>2.8385863229994324</v>
      </c>
      <c r="I37" s="13">
        <f t="shared" si="0"/>
        <v>-10685673.67</v>
      </c>
      <c r="J37" s="13">
        <f t="shared" si="3"/>
        <v>-10685673.67</v>
      </c>
      <c r="K37" s="13">
        <f t="shared" si="4"/>
        <v>0</v>
      </c>
      <c r="L37" s="13">
        <f t="shared" si="1"/>
        <v>20.539987134015274</v>
      </c>
      <c r="M37" s="13">
        <f t="shared" si="5"/>
        <v>20.539987134015274</v>
      </c>
      <c r="N37" s="13">
        <f t="shared" si="6"/>
        <v>100</v>
      </c>
    </row>
    <row r="38" spans="1:14" s="5" customFormat="1" outlineLevel="1">
      <c r="A38" s="7" t="s">
        <v>64</v>
      </c>
      <c r="B38" s="8" t="s">
        <v>65</v>
      </c>
      <c r="C38" s="9">
        <f>C36+C37</f>
        <v>40570971</v>
      </c>
      <c r="D38" s="12">
        <f t="shared" si="2"/>
        <v>115242954</v>
      </c>
      <c r="E38" s="9">
        <f>SUM(E36:E37)</f>
        <v>155813925</v>
      </c>
      <c r="F38" s="9">
        <f t="shared" ref="F38:G38" si="11">SUM(F36:F37)</f>
        <v>9254626.3499999996</v>
      </c>
      <c r="G38" s="9">
        <f t="shared" si="11"/>
        <v>9254626.3499999996</v>
      </c>
      <c r="H38" s="11">
        <f>G38/G51*100</f>
        <v>9.5105920134664181</v>
      </c>
      <c r="I38" s="9">
        <f t="shared" si="0"/>
        <v>-31316344.649999999</v>
      </c>
      <c r="J38" s="9">
        <f t="shared" si="3"/>
        <v>-146559298.65000001</v>
      </c>
      <c r="K38" s="12">
        <f t="shared" si="4"/>
        <v>0</v>
      </c>
      <c r="L38" s="9">
        <f t="shared" si="1"/>
        <v>22.810956015817318</v>
      </c>
      <c r="M38" s="9">
        <f t="shared" si="5"/>
        <v>5.9395374001393009</v>
      </c>
      <c r="N38" s="9">
        <f t="shared" si="6"/>
        <v>100</v>
      </c>
    </row>
    <row r="39" spans="1:14" ht="22.5">
      <c r="A39" s="17" t="s">
        <v>66</v>
      </c>
      <c r="B39" s="18" t="s">
        <v>67</v>
      </c>
      <c r="C39" s="13">
        <v>213200</v>
      </c>
      <c r="D39" s="13">
        <f t="shared" si="2"/>
        <v>0</v>
      </c>
      <c r="E39" s="21">
        <v>213200</v>
      </c>
      <c r="F39" s="21">
        <v>71066.67</v>
      </c>
      <c r="G39" s="21">
        <v>0</v>
      </c>
      <c r="H39" s="19">
        <f>G39/G51*100</f>
        <v>0</v>
      </c>
      <c r="I39" s="13">
        <f t="shared" si="0"/>
        <v>-213200</v>
      </c>
      <c r="J39" s="13">
        <f t="shared" si="3"/>
        <v>-213200</v>
      </c>
      <c r="K39" s="13">
        <f t="shared" si="4"/>
        <v>-71066.67</v>
      </c>
      <c r="L39" s="13">
        <f t="shared" ref="L39:L51" si="12">G39/C39*100</f>
        <v>0</v>
      </c>
      <c r="M39" s="13">
        <f t="shared" si="5"/>
        <v>0</v>
      </c>
      <c r="N39" s="13">
        <f t="shared" si="6"/>
        <v>0</v>
      </c>
    </row>
    <row r="40" spans="1:14" s="5" customFormat="1" outlineLevel="1">
      <c r="A40" s="7" t="s">
        <v>68</v>
      </c>
      <c r="B40" s="8" t="s">
        <v>69</v>
      </c>
      <c r="C40" s="9">
        <f>C39</f>
        <v>213200</v>
      </c>
      <c r="D40" s="12">
        <f t="shared" si="2"/>
        <v>0</v>
      </c>
      <c r="E40" s="9">
        <f>SUM(E39:E39)</f>
        <v>213200</v>
      </c>
      <c r="F40" s="9">
        <f>SUM(F39:F39)</f>
        <v>71066.67</v>
      </c>
      <c r="G40" s="9">
        <f>SUM(G39:G39)</f>
        <v>0</v>
      </c>
      <c r="H40" s="11">
        <f>G40/G51*100</f>
        <v>0</v>
      </c>
      <c r="I40" s="9">
        <f t="shared" si="0"/>
        <v>-213200</v>
      </c>
      <c r="J40" s="9">
        <f t="shared" si="3"/>
        <v>-213200</v>
      </c>
      <c r="K40" s="12">
        <f t="shared" si="4"/>
        <v>-71066.67</v>
      </c>
      <c r="L40" s="9">
        <f t="shared" si="12"/>
        <v>0</v>
      </c>
      <c r="M40" s="9">
        <f t="shared" si="5"/>
        <v>0</v>
      </c>
      <c r="N40" s="9">
        <f t="shared" si="6"/>
        <v>0</v>
      </c>
    </row>
    <row r="41" spans="1:14" outlineLevel="1">
      <c r="A41" s="17" t="s">
        <v>70</v>
      </c>
      <c r="B41" s="18" t="s">
        <v>71</v>
      </c>
      <c r="C41" s="13">
        <v>2812994</v>
      </c>
      <c r="D41" s="13">
        <f t="shared" si="2"/>
        <v>0</v>
      </c>
      <c r="E41" s="21">
        <v>2812994</v>
      </c>
      <c r="F41" s="21">
        <v>707400.51</v>
      </c>
      <c r="G41" s="21">
        <v>707400.51</v>
      </c>
      <c r="H41" s="19">
        <f>G41/G51*100</f>
        <v>0.72696588563276476</v>
      </c>
      <c r="I41" s="13">
        <f t="shared" si="0"/>
        <v>-2105593.4900000002</v>
      </c>
      <c r="J41" s="13">
        <f t="shared" si="3"/>
        <v>-2105593.4900000002</v>
      </c>
      <c r="K41" s="13">
        <f t="shared" si="4"/>
        <v>0</v>
      </c>
      <c r="L41" s="13">
        <f t="shared" si="12"/>
        <v>25.147601096909554</v>
      </c>
      <c r="M41" s="13">
        <f t="shared" si="5"/>
        <v>25.147601096909554</v>
      </c>
      <c r="N41" s="13">
        <f t="shared" si="6"/>
        <v>100</v>
      </c>
    </row>
    <row r="42" spans="1:14" outlineLevel="1">
      <c r="A42" s="17" t="s">
        <v>72</v>
      </c>
      <c r="B42" s="18" t="s">
        <v>73</v>
      </c>
      <c r="C42" s="13">
        <v>11061600</v>
      </c>
      <c r="D42" s="13">
        <f t="shared" si="2"/>
        <v>0</v>
      </c>
      <c r="E42" s="21">
        <v>11061600</v>
      </c>
      <c r="F42" s="21">
        <v>3645900</v>
      </c>
      <c r="G42" s="21">
        <v>3639874.88</v>
      </c>
      <c r="H42" s="19">
        <f>G42/G51*100</f>
        <v>3.7405470144934636</v>
      </c>
      <c r="I42" s="13">
        <f t="shared" si="0"/>
        <v>-7421725.1200000001</v>
      </c>
      <c r="J42" s="13">
        <f t="shared" si="3"/>
        <v>-7421725.1200000001</v>
      </c>
      <c r="K42" s="13">
        <f t="shared" si="4"/>
        <v>-6025.1200000001118</v>
      </c>
      <c r="L42" s="13">
        <f t="shared" si="12"/>
        <v>32.905500831706078</v>
      </c>
      <c r="M42" s="13">
        <f t="shared" si="5"/>
        <v>32.905500831706078</v>
      </c>
      <c r="N42" s="13">
        <f t="shared" si="6"/>
        <v>99.834742587564108</v>
      </c>
    </row>
    <row r="43" spans="1:14" outlineLevel="1">
      <c r="A43" s="17" t="s">
        <v>74</v>
      </c>
      <c r="B43" s="18" t="s">
        <v>75</v>
      </c>
      <c r="C43" s="13">
        <v>7301533</v>
      </c>
      <c r="D43" s="13">
        <f t="shared" si="2"/>
        <v>4845987</v>
      </c>
      <c r="E43" s="21">
        <v>12147520</v>
      </c>
      <c r="F43" s="21">
        <v>2073584.2</v>
      </c>
      <c r="G43" s="21">
        <v>417037</v>
      </c>
      <c r="H43" s="19">
        <f>G43/G51*100</f>
        <v>0.42857146377605992</v>
      </c>
      <c r="I43" s="13">
        <f t="shared" si="0"/>
        <v>-6884496</v>
      </c>
      <c r="J43" s="13">
        <f t="shared" si="3"/>
        <v>-11730483</v>
      </c>
      <c r="K43" s="13">
        <f t="shared" si="4"/>
        <v>-1656547.2</v>
      </c>
      <c r="L43" s="13">
        <f t="shared" si="12"/>
        <v>5.7116361728420593</v>
      </c>
      <c r="M43" s="13">
        <f t="shared" si="5"/>
        <v>3.4331040409894369</v>
      </c>
      <c r="N43" s="13">
        <f t="shared" si="6"/>
        <v>20.111891284665457</v>
      </c>
    </row>
    <row r="44" spans="1:14" ht="22.5">
      <c r="A44" s="17" t="s">
        <v>76</v>
      </c>
      <c r="B44" s="18" t="s">
        <v>77</v>
      </c>
      <c r="C44" s="13">
        <v>23472</v>
      </c>
      <c r="D44" s="13">
        <f t="shared" si="2"/>
        <v>0</v>
      </c>
      <c r="E44" s="21">
        <v>23472</v>
      </c>
      <c r="F44" s="21">
        <v>5868</v>
      </c>
      <c r="G44" s="21">
        <v>1330.76</v>
      </c>
      <c r="H44" s="19">
        <f>G44/G51*100</f>
        <v>1.36756633376566E-3</v>
      </c>
      <c r="I44" s="13">
        <f t="shared" si="0"/>
        <v>-22141.24</v>
      </c>
      <c r="J44" s="13">
        <f t="shared" si="3"/>
        <v>-22141.24</v>
      </c>
      <c r="K44" s="13">
        <f t="shared" si="4"/>
        <v>-4537.24</v>
      </c>
      <c r="L44" s="13">
        <f t="shared" si="12"/>
        <v>5.6695637355146555</v>
      </c>
      <c r="M44" s="13">
        <f t="shared" si="5"/>
        <v>5.6695637355146555</v>
      </c>
      <c r="N44" s="13">
        <f t="shared" si="6"/>
        <v>22.678254942058622</v>
      </c>
    </row>
    <row r="45" spans="1:14" s="5" customFormat="1" outlineLevel="1">
      <c r="A45" s="7" t="s">
        <v>78</v>
      </c>
      <c r="B45" s="8" t="s">
        <v>79</v>
      </c>
      <c r="C45" s="9">
        <f>SUM(C41:C44)</f>
        <v>21199599</v>
      </c>
      <c r="D45" s="12">
        <f t="shared" si="2"/>
        <v>4845987</v>
      </c>
      <c r="E45" s="9">
        <f>SUM(E41:E44)</f>
        <v>26045586</v>
      </c>
      <c r="F45" s="9">
        <f t="shared" ref="F45:G45" si="13">SUM(F41:F44)</f>
        <v>6432752.71</v>
      </c>
      <c r="G45" s="9">
        <f t="shared" si="13"/>
        <v>4765643.1499999994</v>
      </c>
      <c r="H45" s="11">
        <f>G45/G51*100</f>
        <v>4.8974519302360537</v>
      </c>
      <c r="I45" s="9">
        <f t="shared" si="0"/>
        <v>-16433955.850000001</v>
      </c>
      <c r="J45" s="9">
        <f t="shared" si="3"/>
        <v>-21279942.850000001</v>
      </c>
      <c r="K45" s="12">
        <f t="shared" si="4"/>
        <v>-1667109.5600000005</v>
      </c>
      <c r="L45" s="9">
        <f t="shared" si="12"/>
        <v>22.479874029692727</v>
      </c>
      <c r="M45" s="9">
        <f t="shared" si="5"/>
        <v>18.297315906042581</v>
      </c>
      <c r="N45" s="9">
        <f t="shared" si="6"/>
        <v>74.084040920640319</v>
      </c>
    </row>
    <row r="46" spans="1:14">
      <c r="A46" s="17" t="s">
        <v>80</v>
      </c>
      <c r="B46" s="18" t="s">
        <v>81</v>
      </c>
      <c r="C46" s="13">
        <v>297200</v>
      </c>
      <c r="D46" s="13">
        <f t="shared" si="2"/>
        <v>176800</v>
      </c>
      <c r="E46" s="13">
        <v>474000</v>
      </c>
      <c r="F46" s="13">
        <v>242718</v>
      </c>
      <c r="G46" s="13">
        <v>242718</v>
      </c>
      <c r="H46" s="19">
        <f>G46/G51*100</f>
        <v>0.24943112612261673</v>
      </c>
      <c r="I46" s="13">
        <f t="shared" si="0"/>
        <v>-54482</v>
      </c>
      <c r="J46" s="13">
        <f t="shared" si="3"/>
        <v>-231282</v>
      </c>
      <c r="K46" s="13">
        <f t="shared" si="4"/>
        <v>0</v>
      </c>
      <c r="L46" s="13">
        <f t="shared" si="12"/>
        <v>81.668236877523555</v>
      </c>
      <c r="M46" s="13">
        <f t="shared" si="5"/>
        <v>51.206329113924056</v>
      </c>
      <c r="N46" s="13">
        <f t="shared" si="6"/>
        <v>100</v>
      </c>
    </row>
    <row r="47" spans="1:14">
      <c r="A47" s="17" t="s">
        <v>113</v>
      </c>
      <c r="B47" s="18" t="s">
        <v>114</v>
      </c>
      <c r="C47" s="13">
        <v>3000000</v>
      </c>
      <c r="D47" s="13">
        <f t="shared" si="2"/>
        <v>12500000</v>
      </c>
      <c r="E47" s="13">
        <v>15500000</v>
      </c>
      <c r="F47" s="13">
        <v>0</v>
      </c>
      <c r="G47" s="13">
        <v>0</v>
      </c>
      <c r="H47" s="19">
        <v>0</v>
      </c>
      <c r="I47" s="13">
        <f t="shared" ref="I47" si="14">G47-C47</f>
        <v>-3000000</v>
      </c>
      <c r="J47" s="13">
        <f t="shared" ref="J47" si="15">G47-E47</f>
        <v>-15500000</v>
      </c>
      <c r="K47" s="13">
        <f t="shared" ref="K47" si="16">G47-F47</f>
        <v>0</v>
      </c>
      <c r="L47" s="13">
        <f t="shared" ref="L47" si="17">G47/C47*100</f>
        <v>0</v>
      </c>
      <c r="M47" s="13">
        <f t="shared" ref="M47" si="18">G47/E47*100</f>
        <v>0</v>
      </c>
      <c r="N47" s="13">
        <v>0</v>
      </c>
    </row>
    <row r="48" spans="1:14" s="5" customFormat="1" outlineLevel="1">
      <c r="A48" s="7" t="s">
        <v>82</v>
      </c>
      <c r="B48" s="8" t="s">
        <v>83</v>
      </c>
      <c r="C48" s="9">
        <f>C46+C47</f>
        <v>3297200</v>
      </c>
      <c r="D48" s="9">
        <f t="shared" ref="D48:G48" si="19">D46+D47</f>
        <v>12676800</v>
      </c>
      <c r="E48" s="9">
        <f t="shared" si="19"/>
        <v>15974000</v>
      </c>
      <c r="F48" s="9">
        <f t="shared" si="19"/>
        <v>242718</v>
      </c>
      <c r="G48" s="9">
        <f t="shared" si="19"/>
        <v>242718</v>
      </c>
      <c r="H48" s="11">
        <f>G48/G51*100</f>
        <v>0.24943112612261673</v>
      </c>
      <c r="I48" s="9">
        <f t="shared" si="0"/>
        <v>-3054482</v>
      </c>
      <c r="J48" s="9">
        <f t="shared" si="3"/>
        <v>-15731282</v>
      </c>
      <c r="K48" s="13">
        <f t="shared" si="4"/>
        <v>0</v>
      </c>
      <c r="L48" s="9">
        <f t="shared" si="12"/>
        <v>7.3613368919082864</v>
      </c>
      <c r="M48" s="9">
        <f t="shared" si="5"/>
        <v>1.5194566170026294</v>
      </c>
      <c r="N48" s="9">
        <f t="shared" si="6"/>
        <v>100</v>
      </c>
    </row>
    <row r="49" spans="1:14" ht="15" customHeight="1">
      <c r="A49" s="17" t="s">
        <v>84</v>
      </c>
      <c r="B49" s="18" t="s">
        <v>85</v>
      </c>
      <c r="C49" s="13">
        <v>734212</v>
      </c>
      <c r="D49" s="13">
        <f t="shared" si="2"/>
        <v>0</v>
      </c>
      <c r="E49" s="13">
        <v>734212</v>
      </c>
      <c r="F49" s="13">
        <v>0</v>
      </c>
      <c r="G49" s="13">
        <v>0</v>
      </c>
      <c r="H49" s="19">
        <f>G49/G51*100</f>
        <v>0</v>
      </c>
      <c r="I49" s="13">
        <f t="shared" si="0"/>
        <v>-734212</v>
      </c>
      <c r="J49" s="13">
        <f t="shared" si="3"/>
        <v>-734212</v>
      </c>
      <c r="K49" s="13">
        <f t="shared" si="4"/>
        <v>0</v>
      </c>
      <c r="L49" s="13">
        <f t="shared" si="12"/>
        <v>0</v>
      </c>
      <c r="M49" s="13">
        <f t="shared" si="5"/>
        <v>0</v>
      </c>
      <c r="N49" s="22">
        <v>0</v>
      </c>
    </row>
    <row r="50" spans="1:14" s="5" customFormat="1" ht="15.75" customHeight="1">
      <c r="A50" s="7" t="s">
        <v>86</v>
      </c>
      <c r="B50" s="8" t="s">
        <v>87</v>
      </c>
      <c r="C50" s="9">
        <f>C49</f>
        <v>734212</v>
      </c>
      <c r="D50" s="22">
        <f t="shared" ref="D50:G50" si="20">D49</f>
        <v>0</v>
      </c>
      <c r="E50" s="9">
        <f t="shared" si="20"/>
        <v>734212</v>
      </c>
      <c r="F50" s="9">
        <f t="shared" si="20"/>
        <v>0</v>
      </c>
      <c r="G50" s="9">
        <f t="shared" si="20"/>
        <v>0</v>
      </c>
      <c r="H50" s="11">
        <f>G50/G51*100</f>
        <v>0</v>
      </c>
      <c r="I50" s="9">
        <f t="shared" si="0"/>
        <v>-734212</v>
      </c>
      <c r="J50" s="9">
        <f t="shared" si="3"/>
        <v>-734212</v>
      </c>
      <c r="K50" s="13">
        <f t="shared" si="4"/>
        <v>0</v>
      </c>
      <c r="L50" s="9">
        <f t="shared" si="12"/>
        <v>0</v>
      </c>
      <c r="M50" s="9">
        <f t="shared" si="5"/>
        <v>0</v>
      </c>
      <c r="N50" s="9">
        <v>0</v>
      </c>
    </row>
    <row r="51" spans="1:14" s="5" customFormat="1" ht="13.5" customHeight="1">
      <c r="A51" s="20" t="s">
        <v>88</v>
      </c>
      <c r="B51" s="14"/>
      <c r="C51" s="15">
        <f>C14+C16+C20+C25+C29+C35+C38+C40+C45+C48+C50</f>
        <v>521135861.25999999</v>
      </c>
      <c r="D51" s="15">
        <f t="shared" ref="D51:G51" si="21">D14+D16+D20+D25+D29+D35+D38+D40+D45+D48+D50</f>
        <v>199471943.06</v>
      </c>
      <c r="E51" s="15">
        <f t="shared" si="21"/>
        <v>720607804.31999993</v>
      </c>
      <c r="F51" s="15">
        <f t="shared" si="21"/>
        <v>99718245.459999979</v>
      </c>
      <c r="G51" s="15">
        <f t="shared" si="21"/>
        <v>97308625.340000004</v>
      </c>
      <c r="H51" s="11">
        <f>G51/G51*100</f>
        <v>100</v>
      </c>
      <c r="I51" s="9">
        <f>G51-C51</f>
        <v>-423827235.91999996</v>
      </c>
      <c r="J51" s="9">
        <f t="shared" si="3"/>
        <v>-623299178.9799999</v>
      </c>
      <c r="K51" s="12">
        <f t="shared" si="4"/>
        <v>-2409620.119999975</v>
      </c>
      <c r="L51" s="9">
        <f t="shared" si="12"/>
        <v>18.672410128277804</v>
      </c>
      <c r="M51" s="9">
        <f t="shared" si="5"/>
        <v>13.503687408967918</v>
      </c>
      <c r="N51" s="9">
        <f t="shared" si="6"/>
        <v>97.583571482947377</v>
      </c>
    </row>
    <row r="52" spans="1:14" ht="12.75" customHeight="1">
      <c r="D52" s="6"/>
    </row>
  </sheetData>
  <mergeCells count="4">
    <mergeCell ref="A1:G1"/>
    <mergeCell ref="A2:N2"/>
    <mergeCell ref="A4:N4"/>
    <mergeCell ref="A3:N3"/>
  </mergeCells>
  <pageMargins left="0.35433070866141736" right="0.27559055118110237" top="0.98425196850393704" bottom="0.19685039370078741" header="0.31496062992125984" footer="0.31496062992125984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rep:2.53.0.113</dc:description>
  <cp:lastModifiedBy>pma</cp:lastModifiedBy>
  <cp:lastPrinted>2021-10-19T10:28:41Z</cp:lastPrinted>
  <dcterms:created xsi:type="dcterms:W3CDTF">2021-07-21T07:50:05Z</dcterms:created>
  <dcterms:modified xsi:type="dcterms:W3CDTF">2023-04-10T11:44:50Z</dcterms:modified>
</cp:coreProperties>
</file>