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ЧБ" sheetId="1" r:id="rId1"/>
  </sheets>
  <definedNames>
    <definedName name="APPT" localSheetId="0">ДЧБ!$A$15</definedName>
    <definedName name="FIO" localSheetId="0">ДЧБ!$E$15</definedName>
    <definedName name="LAST_CELL" localSheetId="0">ДЧБ!$R$331</definedName>
    <definedName name="SIGN" localSheetId="0">ДЧБ!$A$15:$G$16</definedName>
    <definedName name="_xlnm.Print_Titles" localSheetId="0">ДЧБ!$5:$7</definedName>
  </definedNames>
  <calcPr calcId="124519"/>
</workbook>
</file>

<file path=xl/calcChain.xml><?xml version="1.0" encoding="utf-8"?>
<calcChain xmlns="http://schemas.openxmlformats.org/spreadsheetml/2006/main">
  <c r="Q9" i="1"/>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P82"/>
  <c r="P83"/>
  <c r="P84"/>
  <c r="P85"/>
  <c r="P86"/>
  <c r="P87"/>
  <c r="P88"/>
  <c r="P89"/>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6"/>
  <c r="P137"/>
  <c r="P138"/>
  <c r="P139"/>
  <c r="P140"/>
  <c r="P141"/>
  <c r="P142"/>
  <c r="P143"/>
  <c r="P144"/>
  <c r="P145"/>
  <c r="P146"/>
  <c r="P147"/>
  <c r="P148"/>
  <c r="P149"/>
  <c r="P150"/>
  <c r="P151"/>
  <c r="P152"/>
  <c r="P153"/>
  <c r="P154"/>
  <c r="P155"/>
  <c r="P156"/>
  <c r="P157"/>
  <c r="P158"/>
  <c r="P159"/>
  <c r="P160"/>
  <c r="P161"/>
  <c r="P162"/>
  <c r="P163"/>
  <c r="P164"/>
  <c r="P165"/>
  <c r="P166"/>
  <c r="P167"/>
  <c r="P168"/>
  <c r="P169"/>
  <c r="P170"/>
  <c r="P171"/>
  <c r="P172"/>
  <c r="P173"/>
  <c r="P174"/>
  <c r="P175"/>
  <c r="P176"/>
  <c r="P177"/>
  <c r="P178"/>
  <c r="P179"/>
  <c r="P180"/>
  <c r="P181"/>
  <c r="P182"/>
  <c r="P183"/>
  <c r="P184"/>
  <c r="P185"/>
  <c r="P186"/>
  <c r="P187"/>
  <c r="P188"/>
  <c r="P189"/>
  <c r="P190"/>
  <c r="P191"/>
  <c r="P192"/>
  <c r="P193"/>
  <c r="P194"/>
  <c r="P195"/>
  <c r="P196"/>
  <c r="P197"/>
  <c r="P198"/>
  <c r="P199"/>
  <c r="P200"/>
  <c r="P201"/>
  <c r="P202"/>
  <c r="P203"/>
  <c r="P204"/>
  <c r="P205"/>
  <c r="P206"/>
  <c r="P207"/>
  <c r="P208"/>
  <c r="P209"/>
  <c r="P210"/>
  <c r="P211"/>
  <c r="P212"/>
  <c r="P213"/>
  <c r="P215"/>
  <c r="P216"/>
  <c r="P217"/>
  <c r="P219"/>
  <c r="P220"/>
  <c r="P222"/>
  <c r="P223"/>
  <c r="P224"/>
  <c r="P226"/>
  <c r="P228"/>
  <c r="P229"/>
  <c r="P230"/>
  <c r="P231"/>
  <c r="P232"/>
  <c r="P233"/>
  <c r="P234"/>
  <c r="P235"/>
  <c r="P236"/>
  <c r="P237"/>
  <c r="P238"/>
  <c r="P239"/>
  <c r="P240"/>
  <c r="P241"/>
  <c r="P242"/>
  <c r="P243"/>
  <c r="P244"/>
  <c r="P245"/>
  <c r="P246"/>
  <c r="P247"/>
  <c r="P248"/>
  <c r="P249"/>
  <c r="P250"/>
  <c r="P251"/>
  <c r="P252"/>
  <c r="P253"/>
  <c r="P254"/>
  <c r="P255"/>
  <c r="P256"/>
  <c r="P257"/>
  <c r="P258"/>
  <c r="P259"/>
  <c r="P260"/>
  <c r="P261"/>
  <c r="P262"/>
  <c r="P263"/>
  <c r="P264"/>
  <c r="P265"/>
  <c r="P266"/>
  <c r="P267"/>
  <c r="P268"/>
  <c r="P269"/>
  <c r="P270"/>
  <c r="P271"/>
  <c r="P272"/>
  <c r="P273"/>
  <c r="P274"/>
  <c r="P275"/>
  <c r="P276"/>
  <c r="P277"/>
  <c r="P278"/>
  <c r="P279"/>
  <c r="P280"/>
  <c r="P281"/>
  <c r="P282"/>
  <c r="P283"/>
  <c r="P284"/>
  <c r="P285"/>
  <c r="P286"/>
  <c r="P287"/>
  <c r="P288"/>
  <c r="P289"/>
  <c r="P290"/>
  <c r="P291"/>
  <c r="P292"/>
  <c r="P293"/>
  <c r="P294"/>
  <c r="P295"/>
  <c r="P296"/>
  <c r="P297"/>
  <c r="P298"/>
  <c r="P299"/>
  <c r="P300"/>
  <c r="P301"/>
  <c r="P302"/>
  <c r="P303"/>
  <c r="P304"/>
  <c r="P305"/>
  <c r="P306"/>
  <c r="P307"/>
  <c r="P308"/>
  <c r="P309"/>
  <c r="P310"/>
  <c r="P311"/>
  <c r="P312"/>
  <c r="P313"/>
  <c r="P314"/>
  <c r="P315"/>
  <c r="P316"/>
  <c r="P317"/>
  <c r="P319"/>
  <c r="P320"/>
  <c r="P321"/>
  <c r="P322"/>
  <c r="P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N82"/>
  <c r="N83"/>
  <c r="N84"/>
  <c r="N85"/>
  <c r="N86"/>
  <c r="N87"/>
  <c r="N88"/>
  <c r="N89"/>
  <c r="N90"/>
  <c r="N91"/>
  <c r="N92"/>
  <c r="N93"/>
  <c r="N94"/>
  <c r="N95"/>
  <c r="N96"/>
  <c r="N97"/>
  <c r="N98"/>
  <c r="N99"/>
  <c r="N100"/>
  <c r="N101"/>
  <c r="N102"/>
  <c r="N103"/>
  <c r="N104"/>
  <c r="N105"/>
  <c r="N106"/>
  <c r="N107"/>
  <c r="N108"/>
  <c r="N109"/>
  <c r="N110"/>
  <c r="N111"/>
  <c r="N112"/>
  <c r="N113"/>
  <c r="N114"/>
  <c r="N115"/>
  <c r="N116"/>
  <c r="N117"/>
  <c r="N118"/>
  <c r="N119"/>
  <c r="N120"/>
  <c r="N121"/>
  <c r="N122"/>
  <c r="N123"/>
  <c r="N124"/>
  <c r="N125"/>
  <c r="N126"/>
  <c r="N127"/>
  <c r="N128"/>
  <c r="N129"/>
  <c r="N130"/>
  <c r="N131"/>
  <c r="N132"/>
  <c r="N133"/>
  <c r="N134"/>
  <c r="N136"/>
  <c r="N137"/>
  <c r="N138"/>
  <c r="N139"/>
  <c r="N140"/>
  <c r="N141"/>
  <c r="N142"/>
  <c r="N143"/>
  <c r="N144"/>
  <c r="N145"/>
  <c r="N146"/>
  <c r="N147"/>
  <c r="N148"/>
  <c r="N149"/>
  <c r="N150"/>
  <c r="N151"/>
  <c r="N152"/>
  <c r="N153"/>
  <c r="N154"/>
  <c r="N155"/>
  <c r="N156"/>
  <c r="N157"/>
  <c r="N158"/>
  <c r="N159"/>
  <c r="N160"/>
  <c r="N161"/>
  <c r="N162"/>
  <c r="N163"/>
  <c r="N164"/>
  <c r="N165"/>
  <c r="N166"/>
  <c r="N167"/>
  <c r="N168"/>
  <c r="N169"/>
  <c r="N170"/>
  <c r="N171"/>
  <c r="N172"/>
  <c r="N173"/>
  <c r="N174"/>
  <c r="N175"/>
  <c r="N176"/>
  <c r="N177"/>
  <c r="N178"/>
  <c r="N179"/>
  <c r="N180"/>
  <c r="N181"/>
  <c r="N182"/>
  <c r="N183"/>
  <c r="N184"/>
  <c r="N185"/>
  <c r="N186"/>
  <c r="N187"/>
  <c r="N188"/>
  <c r="N189"/>
  <c r="N190"/>
  <c r="N191"/>
  <c r="N192"/>
  <c r="N193"/>
  <c r="N194"/>
  <c r="N195"/>
  <c r="N196"/>
  <c r="N197"/>
  <c r="N198"/>
  <c r="N199"/>
  <c r="N200"/>
  <c r="N201"/>
  <c r="N202"/>
  <c r="N203"/>
  <c r="N204"/>
  <c r="N205"/>
  <c r="N206"/>
  <c r="N207"/>
  <c r="N208"/>
  <c r="N209"/>
  <c r="N210"/>
  <c r="N211"/>
  <c r="N212"/>
  <c r="N213"/>
  <c r="N215"/>
  <c r="N216"/>
  <c r="N217"/>
  <c r="N219"/>
  <c r="N220"/>
  <c r="N222"/>
  <c r="N223"/>
  <c r="N224"/>
  <c r="N226"/>
  <c r="N228"/>
  <c r="N229"/>
  <c r="N230"/>
  <c r="N231"/>
  <c r="N232"/>
  <c r="N233"/>
  <c r="N234"/>
  <c r="N235"/>
  <c r="N236"/>
  <c r="N237"/>
  <c r="N238"/>
  <c r="N239"/>
  <c r="N240"/>
  <c r="N241"/>
  <c r="N242"/>
  <c r="N243"/>
  <c r="N244"/>
  <c r="N245"/>
  <c r="N246"/>
  <c r="N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83"/>
  <c r="N284"/>
  <c r="N285"/>
  <c r="N286"/>
  <c r="N287"/>
  <c r="N288"/>
  <c r="N289"/>
  <c r="N290"/>
  <c r="N291"/>
  <c r="N292"/>
  <c r="N293"/>
  <c r="N294"/>
  <c r="N295"/>
  <c r="N296"/>
  <c r="N297"/>
  <c r="N298"/>
  <c r="N299"/>
  <c r="N300"/>
  <c r="N301"/>
  <c r="N302"/>
  <c r="N303"/>
  <c r="N304"/>
  <c r="N305"/>
  <c r="N306"/>
  <c r="N307"/>
  <c r="N308"/>
  <c r="N309"/>
  <c r="N310"/>
  <c r="N311"/>
  <c r="N312"/>
  <c r="N313"/>
  <c r="N314"/>
  <c r="N315"/>
  <c r="N316"/>
  <c r="N317"/>
  <c r="N319"/>
  <c r="N320"/>
  <c r="N321"/>
  <c r="N322"/>
  <c r="N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L209"/>
  <c r="L210"/>
  <c r="L211"/>
  <c r="L212"/>
  <c r="L213"/>
  <c r="L215"/>
  <c r="L216"/>
  <c r="L217"/>
  <c r="L219"/>
  <c r="L220"/>
  <c r="L222"/>
  <c r="L223"/>
  <c r="L224"/>
  <c r="L226"/>
  <c r="L228"/>
  <c r="L229"/>
  <c r="L230"/>
  <c r="L231"/>
  <c r="L232"/>
  <c r="L233"/>
  <c r="L234"/>
  <c r="L235"/>
  <c r="L236"/>
  <c r="L237"/>
  <c r="L238"/>
  <c r="L239"/>
  <c r="L240"/>
  <c r="L241"/>
  <c r="L242"/>
  <c r="L243"/>
  <c r="L244"/>
  <c r="L245"/>
  <c r="L246"/>
  <c r="L247"/>
  <c r="L248"/>
  <c r="L249"/>
  <c r="L250"/>
  <c r="L251"/>
  <c r="L252"/>
  <c r="L253"/>
  <c r="L254"/>
  <c r="L255"/>
  <c r="L256"/>
  <c r="L257"/>
  <c r="L258"/>
  <c r="L259"/>
  <c r="L260"/>
  <c r="L261"/>
  <c r="L262"/>
  <c r="L263"/>
  <c r="L264"/>
  <c r="L265"/>
  <c r="L266"/>
  <c r="L267"/>
  <c r="L268"/>
  <c r="L269"/>
  <c r="L270"/>
  <c r="L271"/>
  <c r="L272"/>
  <c r="L273"/>
  <c r="L274"/>
  <c r="L275"/>
  <c r="L276"/>
  <c r="L277"/>
  <c r="L278"/>
  <c r="L279"/>
  <c r="L280"/>
  <c r="L281"/>
  <c r="L282"/>
  <c r="L283"/>
  <c r="L284"/>
  <c r="L285"/>
  <c r="L286"/>
  <c r="L287"/>
  <c r="L288"/>
  <c r="L289"/>
  <c r="L290"/>
  <c r="L291"/>
  <c r="L292"/>
  <c r="L293"/>
  <c r="L294"/>
  <c r="L295"/>
  <c r="L296"/>
  <c r="L297"/>
  <c r="L298"/>
  <c r="L299"/>
  <c r="L300"/>
  <c r="L301"/>
  <c r="L302"/>
  <c r="L303"/>
  <c r="L304"/>
  <c r="L305"/>
  <c r="L306"/>
  <c r="L307"/>
  <c r="L308"/>
  <c r="L309"/>
  <c r="L310"/>
  <c r="L311"/>
  <c r="L312"/>
  <c r="L313"/>
  <c r="L314"/>
  <c r="L315"/>
  <c r="L316"/>
  <c r="L317"/>
  <c r="L319"/>
  <c r="L320"/>
  <c r="L321"/>
  <c r="L322"/>
  <c r="L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8"/>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5"/>
  <c r="I246"/>
  <c r="I247"/>
  <c r="I248"/>
  <c r="I249"/>
  <c r="I250"/>
  <c r="I252"/>
  <c r="I253"/>
  <c r="I254"/>
  <c r="I255"/>
  <c r="I256"/>
  <c r="I257"/>
  <c r="I258"/>
  <c r="I259"/>
  <c r="I260"/>
  <c r="I261"/>
  <c r="I262"/>
  <c r="I263"/>
  <c r="I264"/>
  <c r="I265"/>
  <c r="I266"/>
  <c r="I267"/>
  <c r="I268"/>
  <c r="I269"/>
  <c r="I270"/>
  <c r="I271"/>
  <c r="I272"/>
  <c r="I273"/>
  <c r="I274"/>
  <c r="I275"/>
  <c r="I276"/>
  <c r="I277"/>
  <c r="I279"/>
  <c r="I280"/>
  <c r="I281"/>
  <c r="I282"/>
  <c r="I283"/>
  <c r="I284"/>
  <c r="I285"/>
  <c r="I286"/>
  <c r="I287"/>
  <c r="I288"/>
  <c r="I289"/>
  <c r="I290"/>
  <c r="I291"/>
  <c r="I292"/>
  <c r="I293"/>
  <c r="I294"/>
  <c r="I295"/>
  <c r="I296"/>
  <c r="I297"/>
  <c r="I298"/>
  <c r="I299"/>
  <c r="I300"/>
  <c r="I301"/>
  <c r="I302"/>
  <c r="I303"/>
  <c r="I304"/>
  <c r="I306"/>
  <c r="I307"/>
  <c r="I308"/>
  <c r="I309"/>
  <c r="I310"/>
  <c r="I311"/>
  <c r="I312"/>
  <c r="I313"/>
  <c r="I314"/>
  <c r="I315"/>
  <c r="I316"/>
  <c r="I317"/>
  <c r="I319"/>
  <c r="I320"/>
  <c r="I321"/>
  <c r="I322"/>
  <c r="I9"/>
  <c r="H10"/>
  <c r="H11"/>
  <c r="H12"/>
  <c r="H13"/>
  <c r="H14"/>
  <c r="H15"/>
  <c r="H16"/>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257"/>
  <c r="H258"/>
  <c r="H259"/>
  <c r="H260"/>
  <c r="H261"/>
  <c r="H262"/>
  <c r="H263"/>
  <c r="H264"/>
  <c r="H265"/>
  <c r="H266"/>
  <c r="H267"/>
  <c r="H268"/>
  <c r="H269"/>
  <c r="H270"/>
  <c r="H271"/>
  <c r="H272"/>
  <c r="H273"/>
  <c r="H274"/>
  <c r="H275"/>
  <c r="H276"/>
  <c r="H277"/>
  <c r="H278"/>
  <c r="H279"/>
  <c r="H280"/>
  <c r="H281"/>
  <c r="H282"/>
  <c r="H283"/>
  <c r="H284"/>
  <c r="H285"/>
  <c r="H286"/>
  <c r="H287"/>
  <c r="H288"/>
  <c r="H289"/>
  <c r="H290"/>
  <c r="H291"/>
  <c r="H292"/>
  <c r="H293"/>
  <c r="H294"/>
  <c r="H295"/>
  <c r="H296"/>
  <c r="H297"/>
  <c r="H298"/>
  <c r="H299"/>
  <c r="H300"/>
  <c r="H301"/>
  <c r="H302"/>
  <c r="H303"/>
  <c r="H304"/>
  <c r="H305"/>
  <c r="H306"/>
  <c r="H307"/>
  <c r="H308"/>
  <c r="H309"/>
  <c r="H310"/>
  <c r="H311"/>
  <c r="H312"/>
  <c r="H313"/>
  <c r="H314"/>
  <c r="H315"/>
  <c r="H316"/>
  <c r="H317"/>
  <c r="H318"/>
  <c r="H319"/>
  <c r="H320"/>
  <c r="H321"/>
  <c r="H322"/>
  <c r="H323"/>
  <c r="H9"/>
  <c r="H8"/>
  <c r="D62" l="1"/>
  <c r="E62"/>
  <c r="F62"/>
  <c r="G62"/>
  <c r="C62"/>
  <c r="D225"/>
  <c r="E225"/>
  <c r="F225"/>
  <c r="G225"/>
  <c r="C225"/>
  <c r="D218" l="1"/>
  <c r="C218"/>
  <c r="D219"/>
  <c r="E219"/>
  <c r="E218" s="1"/>
  <c r="F219"/>
  <c r="F218" s="1"/>
  <c r="G219"/>
  <c r="G218" s="1"/>
  <c r="C219"/>
  <c r="D182"/>
  <c r="E182"/>
  <c r="F182"/>
  <c r="G182"/>
  <c r="C182"/>
  <c r="D82" l="1"/>
  <c r="E82"/>
  <c r="F82"/>
  <c r="G82"/>
  <c r="C82"/>
  <c r="C324"/>
  <c r="C323" s="1"/>
  <c r="C321"/>
  <c r="C320" s="1"/>
  <c r="C319" s="1"/>
  <c r="C318" s="1"/>
  <c r="C311"/>
  <c r="C310" s="1"/>
  <c r="C308"/>
  <c r="C306"/>
  <c r="C303"/>
  <c r="C302"/>
  <c r="C300"/>
  <c r="C298"/>
  <c r="C296"/>
  <c r="C294"/>
  <c r="C280"/>
  <c r="C279" s="1"/>
  <c r="C267"/>
  <c r="C266" s="1"/>
  <c r="C264"/>
  <c r="C263" s="1"/>
  <c r="C260"/>
  <c r="C259" s="1"/>
  <c r="C256"/>
  <c r="C253"/>
  <c r="C252" s="1"/>
  <c r="C248"/>
  <c r="C245"/>
  <c r="C230"/>
  <c r="C224" s="1"/>
  <c r="C227"/>
  <c r="C221"/>
  <c r="C215"/>
  <c r="C214" s="1"/>
  <c r="C210"/>
  <c r="C204"/>
  <c r="C198"/>
  <c r="C192"/>
  <c r="C188"/>
  <c r="C184"/>
  <c r="C172"/>
  <c r="C164"/>
  <c r="C156"/>
  <c r="C151"/>
  <c r="C150" s="1"/>
  <c r="C147"/>
  <c r="C144"/>
  <c r="C140"/>
  <c r="C139" s="1"/>
  <c r="C135"/>
  <c r="C132"/>
  <c r="C128"/>
  <c r="C127" s="1"/>
  <c r="C119"/>
  <c r="C118" s="1"/>
  <c r="C115"/>
  <c r="C114" s="1"/>
  <c r="C111"/>
  <c r="C108"/>
  <c r="C104"/>
  <c r="C101"/>
  <c r="C98"/>
  <c r="C95"/>
  <c r="C87"/>
  <c r="C86" s="1"/>
  <c r="C78"/>
  <c r="C73"/>
  <c r="C68"/>
  <c r="C64"/>
  <c r="C60"/>
  <c r="C56"/>
  <c r="C51"/>
  <c r="C48"/>
  <c r="C45"/>
  <c r="C42"/>
  <c r="C11"/>
  <c r="C10" s="1"/>
  <c r="E321"/>
  <c r="E320" s="1"/>
  <c r="E319" s="1"/>
  <c r="E318" s="1"/>
  <c r="F321"/>
  <c r="F320" s="1"/>
  <c r="F319" s="1"/>
  <c r="F318" s="1"/>
  <c r="G321"/>
  <c r="G320" s="1"/>
  <c r="G319" s="1"/>
  <c r="G318" s="1"/>
  <c r="D321"/>
  <c r="D320" s="1"/>
  <c r="D319" s="1"/>
  <c r="D318" s="1"/>
  <c r="E324"/>
  <c r="E323" s="1"/>
  <c r="F324"/>
  <c r="F323" s="1"/>
  <c r="G324"/>
  <c r="G323" s="1"/>
  <c r="D324"/>
  <c r="D323" s="1"/>
  <c r="F311"/>
  <c r="F310" s="1"/>
  <c r="G311"/>
  <c r="G310" s="1"/>
  <c r="E311"/>
  <c r="E310" s="1"/>
  <c r="D311"/>
  <c r="D310" s="1"/>
  <c r="E308"/>
  <c r="F308"/>
  <c r="G308"/>
  <c r="D308"/>
  <c r="E306"/>
  <c r="F306"/>
  <c r="G306"/>
  <c r="D306"/>
  <c r="D305" s="1"/>
  <c r="C94" l="1"/>
  <c r="C155"/>
  <c r="C154" s="1"/>
  <c r="C143"/>
  <c r="C138" s="1"/>
  <c r="C244"/>
  <c r="C243" s="1"/>
  <c r="C242" s="1"/>
  <c r="C77"/>
  <c r="C72" s="1"/>
  <c r="C55"/>
  <c r="C54" s="1"/>
  <c r="C41"/>
  <c r="C40" s="1"/>
  <c r="C107"/>
  <c r="C131"/>
  <c r="C126" s="1"/>
  <c r="F305"/>
  <c r="G305"/>
  <c r="E305"/>
  <c r="C93" l="1"/>
  <c r="C9" s="1"/>
  <c r="C8" s="1"/>
  <c r="E303" l="1"/>
  <c r="F303"/>
  <c r="F302" s="1"/>
  <c r="G303"/>
  <c r="D303"/>
  <c r="D302" s="1"/>
  <c r="E302"/>
  <c r="E300"/>
  <c r="F300"/>
  <c r="G300"/>
  <c r="D300"/>
  <c r="E298"/>
  <c r="F298"/>
  <c r="G298"/>
  <c r="D298"/>
  <c r="E296"/>
  <c r="F296"/>
  <c r="G296"/>
  <c r="D296"/>
  <c r="E294"/>
  <c r="F294"/>
  <c r="G294"/>
  <c r="D294"/>
  <c r="E280"/>
  <c r="E279" s="1"/>
  <c r="F280"/>
  <c r="F279" s="1"/>
  <c r="G280"/>
  <c r="D280"/>
  <c r="D279" s="1"/>
  <c r="G302" l="1"/>
  <c r="G279"/>
  <c r="F278"/>
  <c r="D278"/>
  <c r="E278"/>
  <c r="E267"/>
  <c r="E266" s="1"/>
  <c r="F267"/>
  <c r="F266" s="1"/>
  <c r="G267"/>
  <c r="D267"/>
  <c r="D266" s="1"/>
  <c r="G278" l="1"/>
  <c r="G266"/>
  <c r="E264"/>
  <c r="E263" s="1"/>
  <c r="F264"/>
  <c r="F263" s="1"/>
  <c r="G264"/>
  <c r="G263" s="1"/>
  <c r="D264"/>
  <c r="D263" s="1"/>
  <c r="E260"/>
  <c r="E259" s="1"/>
  <c r="F260"/>
  <c r="F259" s="1"/>
  <c r="G260"/>
  <c r="G259" s="1"/>
  <c r="D260"/>
  <c r="D259" s="1"/>
  <c r="E256"/>
  <c r="F256"/>
  <c r="G256"/>
  <c r="D256"/>
  <c r="E253"/>
  <c r="E252" s="1"/>
  <c r="E251" s="1"/>
  <c r="F253"/>
  <c r="F252" s="1"/>
  <c r="F251" s="1"/>
  <c r="G253"/>
  <c r="G252" s="1"/>
  <c r="G251" s="1"/>
  <c r="D253"/>
  <c r="D252" s="1"/>
  <c r="D251" s="1"/>
  <c r="E245" l="1"/>
  <c r="F245"/>
  <c r="G245"/>
  <c r="D245"/>
  <c r="E248"/>
  <c r="F248"/>
  <c r="D248"/>
  <c r="E231"/>
  <c r="E230" s="1"/>
  <c r="F231"/>
  <c r="F230" s="1"/>
  <c r="G231"/>
  <c r="D231"/>
  <c r="D230" s="1"/>
  <c r="E227"/>
  <c r="F227"/>
  <c r="G227"/>
  <c r="D227"/>
  <c r="E221"/>
  <c r="F221"/>
  <c r="G221"/>
  <c r="D221"/>
  <c r="E215"/>
  <c r="E214" s="1"/>
  <c r="F215"/>
  <c r="F214" s="1"/>
  <c r="G215"/>
  <c r="G214" s="1"/>
  <c r="D215"/>
  <c r="D214" s="1"/>
  <c r="E210"/>
  <c r="F210"/>
  <c r="G210"/>
  <c r="D210"/>
  <c r="E204"/>
  <c r="F204"/>
  <c r="G204"/>
  <c r="D204"/>
  <c r="E198"/>
  <c r="F198"/>
  <c r="G198"/>
  <c r="D198"/>
  <c r="E192"/>
  <c r="F192"/>
  <c r="G192"/>
  <c r="D192"/>
  <c r="E188"/>
  <c r="F188"/>
  <c r="G188"/>
  <c r="D188"/>
  <c r="E184"/>
  <c r="F184"/>
  <c r="G184"/>
  <c r="D184"/>
  <c r="E172"/>
  <c r="F172"/>
  <c r="G172"/>
  <c r="D172"/>
  <c r="E164"/>
  <c r="F164"/>
  <c r="G164"/>
  <c r="D164"/>
  <c r="E156"/>
  <c r="E155" s="1"/>
  <c r="E154" s="1"/>
  <c r="F156"/>
  <c r="F155" s="1"/>
  <c r="F154" s="1"/>
  <c r="G156"/>
  <c r="G155" s="1"/>
  <c r="G154" s="1"/>
  <c r="D156"/>
  <c r="D155" s="1"/>
  <c r="D154" s="1"/>
  <c r="E151"/>
  <c r="E150" s="1"/>
  <c r="F151"/>
  <c r="F150" s="1"/>
  <c r="G151"/>
  <c r="D151"/>
  <c r="D150" s="1"/>
  <c r="E144"/>
  <c r="F144"/>
  <c r="G144"/>
  <c r="D144"/>
  <c r="E147"/>
  <c r="F147"/>
  <c r="G147"/>
  <c r="D147"/>
  <c r="E140"/>
  <c r="E139" s="1"/>
  <c r="F140"/>
  <c r="F139" s="1"/>
  <c r="G140"/>
  <c r="D140"/>
  <c r="D139" s="1"/>
  <c r="E135"/>
  <c r="F135"/>
  <c r="G135"/>
  <c r="D135"/>
  <c r="E132"/>
  <c r="F132"/>
  <c r="G132"/>
  <c r="D132"/>
  <c r="D131" s="1"/>
  <c r="E128"/>
  <c r="E127" s="1"/>
  <c r="F128"/>
  <c r="F127" s="1"/>
  <c r="G128"/>
  <c r="D128"/>
  <c r="D127" s="1"/>
  <c r="E119"/>
  <c r="E118" s="1"/>
  <c r="F119"/>
  <c r="F118" s="1"/>
  <c r="G119"/>
  <c r="D119"/>
  <c r="D118" s="1"/>
  <c r="E115"/>
  <c r="E114" s="1"/>
  <c r="F115"/>
  <c r="F114" s="1"/>
  <c r="G115"/>
  <c r="G114" s="1"/>
  <c r="D115"/>
  <c r="D114" s="1"/>
  <c r="E111"/>
  <c r="F111"/>
  <c r="G111"/>
  <c r="D111"/>
  <c r="E108"/>
  <c r="F108"/>
  <c r="F107" s="1"/>
  <c r="G108"/>
  <c r="D108"/>
  <c r="D107" s="1"/>
  <c r="E104"/>
  <c r="F104"/>
  <c r="G104"/>
  <c r="D104"/>
  <c r="E101"/>
  <c r="F101"/>
  <c r="G101"/>
  <c r="D101"/>
  <c r="E95"/>
  <c r="F95"/>
  <c r="G95"/>
  <c r="D95"/>
  <c r="E98"/>
  <c r="F98"/>
  <c r="G98"/>
  <c r="D98"/>
  <c r="E87"/>
  <c r="E86" s="1"/>
  <c r="F87"/>
  <c r="F86" s="1"/>
  <c r="G87"/>
  <c r="D87"/>
  <c r="D86" s="1"/>
  <c r="E78"/>
  <c r="E77" s="1"/>
  <c r="F78"/>
  <c r="F77" s="1"/>
  <c r="G78"/>
  <c r="D78"/>
  <c r="D77" s="1"/>
  <c r="E73"/>
  <c r="F73"/>
  <c r="G73"/>
  <c r="D73"/>
  <c r="E68"/>
  <c r="F68"/>
  <c r="G68"/>
  <c r="D68"/>
  <c r="E64"/>
  <c r="F64"/>
  <c r="G64"/>
  <c r="D64"/>
  <c r="E60"/>
  <c r="F60"/>
  <c r="G60"/>
  <c r="D60"/>
  <c r="E56"/>
  <c r="F56"/>
  <c r="G56"/>
  <c r="D56"/>
  <c r="D55" s="1"/>
  <c r="D54" s="1"/>
  <c r="E51"/>
  <c r="F51"/>
  <c r="G51"/>
  <c r="D51"/>
  <c r="E48"/>
  <c r="F48"/>
  <c r="G48"/>
  <c r="D48"/>
  <c r="E45"/>
  <c r="F45"/>
  <c r="G45"/>
  <c r="D45"/>
  <c r="E42"/>
  <c r="F42"/>
  <c r="G42"/>
  <c r="D42"/>
  <c r="E11"/>
  <c r="E10" s="1"/>
  <c r="F11"/>
  <c r="F10" s="1"/>
  <c r="G11"/>
  <c r="D11"/>
  <c r="D10" s="1"/>
  <c r="E224" l="1"/>
  <c r="F224"/>
  <c r="D224"/>
  <c r="F41"/>
  <c r="F40" s="1"/>
  <c r="G10"/>
  <c r="G77"/>
  <c r="G86"/>
  <c r="G107"/>
  <c r="G118"/>
  <c r="G127"/>
  <c r="G131"/>
  <c r="G139"/>
  <c r="G150"/>
  <c r="G230"/>
  <c r="G248"/>
  <c r="G41"/>
  <c r="G55"/>
  <c r="G54" s="1"/>
  <c r="D41"/>
  <c r="D40" s="1"/>
  <c r="D126"/>
  <c r="E107"/>
  <c r="F72"/>
  <c r="D72"/>
  <c r="E41"/>
  <c r="E40" s="1"/>
  <c r="E55"/>
  <c r="E54" s="1"/>
  <c r="E131"/>
  <c r="E126" s="1"/>
  <c r="F131"/>
  <c r="F126" s="1"/>
  <c r="G94"/>
  <c r="F55"/>
  <c r="F54" s="1"/>
  <c r="G143"/>
  <c r="D94"/>
  <c r="D93" s="1"/>
  <c r="D143"/>
  <c r="D138" s="1"/>
  <c r="E94"/>
  <c r="E143"/>
  <c r="E138" s="1"/>
  <c r="E72"/>
  <c r="F94"/>
  <c r="F93" s="1"/>
  <c r="F143"/>
  <c r="F138" s="1"/>
  <c r="D244"/>
  <c r="D243" s="1"/>
  <c r="D242" s="1"/>
  <c r="E244"/>
  <c r="E243" s="1"/>
  <c r="E242" s="1"/>
  <c r="F244"/>
  <c r="F243" s="1"/>
  <c r="F242" s="1"/>
  <c r="G224" l="1"/>
  <c r="G93"/>
  <c r="G40"/>
  <c r="G138"/>
  <c r="G126"/>
  <c r="G244"/>
  <c r="G72"/>
  <c r="E93"/>
  <c r="E9" s="1"/>
  <c r="E8" s="1"/>
  <c r="D9"/>
  <c r="D8" s="1"/>
  <c r="F9"/>
  <c r="F8" s="1"/>
  <c r="G243" l="1"/>
  <c r="G9"/>
  <c r="G242" l="1"/>
  <c r="G8" l="1"/>
</calcChain>
</file>

<file path=xl/sharedStrings.xml><?xml version="1.0" encoding="utf-8"?>
<sst xmlns="http://schemas.openxmlformats.org/spreadsheetml/2006/main" count="652" uniqueCount="484">
  <si>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</si>
  <si>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</si>
  <si>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</si>
  <si>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</si>
  <si>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</si>
  <si>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</si>
  <si>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</si>
  <si>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</si>
  <si>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</si>
  <si>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</si>
  <si>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</si>
  <si>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</si>
  <si>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</si>
  <si>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</si>
  <si>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</si>
  <si>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</si>
  <si>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</si>
  <si>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</si>
  <si>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</si>
  <si>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</si>
  <si>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</si>
  <si>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</si>
  <si>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</si>
  <si>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</si>
  <si>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</si>
  <si>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</si>
  <si>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</si>
  <si>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</si>
  <si>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</si>
  <si>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</si>
  <si>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</si>
  <si>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</si>
  <si>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</si>
  <si>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</si>
  <si>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</si>
  <si>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</si>
  <si>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</si>
  <si>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</si>
  <si>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</si>
  <si>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</si>
  <si>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</si>
  <si>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</si>
  <si>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</si>
  <si>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</si>
  <si>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</si>
  <si>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</si>
  <si>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</si>
  <si>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</si>
  <si>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</si>
  <si>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</si>
  <si>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</si>
  <si>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</si>
  <si>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</si>
  <si>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</si>
  <si>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</si>
  <si>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</si>
  <si>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</si>
  <si>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</si>
  <si>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</si>
  <si>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</si>
  <si>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</si>
  <si>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</si>
  <si>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</si>
  <si>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</si>
  <si>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</si>
  <si>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</si>
  <si>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</si>
  <si>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</si>
  <si>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</si>
  <si>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</si>
  <si>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</si>
  <si>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</si>
  <si>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</si>
  <si>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</si>
  <si>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</si>
  <si>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</si>
  <si>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</si>
  <si>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</si>
  <si>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</si>
  <si>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</si>
  <si>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</si>
  <si>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</si>
  <si>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</si>
  <si>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</si>
  <si>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</si>
  <si>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</si>
  <si>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</si>
  <si>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</si>
  <si>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</si>
  <si>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</si>
  <si>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</si>
  <si>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</si>
  <si>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</si>
  <si>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</si>
  <si>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</si>
  <si>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</si>
  <si>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</si>
  <si>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</si>
  <si>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</si>
  <si>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</si>
  <si>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</si>
  <si>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</si>
  <si>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</si>
  <si>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</si>
  <si>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</si>
  <si>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</si>
  <si>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</si>
  <si>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</si>
  <si>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</si>
  <si>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</si>
  <si>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</si>
  <si>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</si>
  <si>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</si>
  <si>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</si>
  <si>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</si>
  <si>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</si>
  <si>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</si>
  <si>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</si>
  <si>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</si>
  <si>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</si>
  <si>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</si>
  <si>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</si>
  <si>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</si>
  <si>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</si>
  <si>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</si>
  <si>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</si>
  <si>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</si>
  <si>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</si>
  <si>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</si>
  <si>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</si>
  <si>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</si>
  <si>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</si>
  <si>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</si>
  <si>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</si>
  <si>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</si>
  <si>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</si>
  <si>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</si>
  <si>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</si>
  <si>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</si>
  <si>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</si>
  <si>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</si>
  <si>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</si>
  <si>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</si>
  <si>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</si>
  <si>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</si>
  <si>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</si>
  <si>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</si>
  <si>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</si>
  <si>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</si>
  <si>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</si>
  <si>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</si>
  <si>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</si>
  <si>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</si>
  <si>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</si>
  <si>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</si>
  <si>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</si>
  <si>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</si>
  <si>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</si>
  <si>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</si>
  <si>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</si>
  <si>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</si>
  <si>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</si>
  <si>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</si>
  <si>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</si>
  <si>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</si>
  <si>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</si>
  <si>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</si>
  <si>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</si>
  <si>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</si>
  <si>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</si>
  <si>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</si>
  <si>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</si>
  <si>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</si>
  <si>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</si>
  <si>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</si>
  <si>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</si>
  <si>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</si>
  <si>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</si>
  <si>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</si>
  <si>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</si>
  <si>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</si>
  <si>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</si>
  <si>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</si>
  <si>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</si>
  <si>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</si>
  <si>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</si>
  <si>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</si>
  <si>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</si>
  <si>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</si>
  <si>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</si>
  <si>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</si>
  <si>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</si>
  <si>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</si>
  <si>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</si>
  <si>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</si>
  <si>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</si>
  <si>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</si>
  <si>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</si>
  <si>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</si>
  <si>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</si>
  <si>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</si>
  <si>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</si>
  <si>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</si>
  <si>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</si>
  <si>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</si>
  <si>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</si>
  <si>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</si>
  <si>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</si>
  <si>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</si>
  <si>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</si>
  <si>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</si>
  <si>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</si>
  <si>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</si>
  <si>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</si>
  <si>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</si>
  <si>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</si>
  <si>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</si>
  <si>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</si>
  <si>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</si>
  <si>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</si>
  <si>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</si>
  <si>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</si>
  <si>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</si>
  <si>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</si>
  <si>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</si>
  <si>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</si>
  <si>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</si>
  <si>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</si>
  <si>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</si>
  <si>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</si>
  <si>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</si>
  <si>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</si>
  <si>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</si>
  <si>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</si>
  <si>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</si>
  <si>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</si>
  <si>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</si>
  <si>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</si>
  <si>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</si>
  <si>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</si>
  <si>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</si>
  <si>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</si>
  <si>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</si>
  <si>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</si>
  <si>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</si>
  <si>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</si>
  <si>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</si>
  <si>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</si>
  <si>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</si>
  <si>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</si>
  <si>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</si>
  <si>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</si>
  <si>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</si>
  <si>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</si>
  <si>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</si>
  <si>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</si>
  <si>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</si>
  <si>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</si>
  <si>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</si>
  <si>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</si>
  <si>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</si>
  <si>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</si>
  <si>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</si>
  <si>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</si>
  <si>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</si>
  <si>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</si>
  <si>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</si>
  <si>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</si>
  <si>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</si>
  <si>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</si>
  <si>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</si>
  <si>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</si>
  <si>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</si>
  <si>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</si>
  <si>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</si>
  <si>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</si>
  <si>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</si>
  <si>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</si>
  <si>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</si>
  <si>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</si>
  <si>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</si>
  <si>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</si>
  <si>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</si>
  <si>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</si>
  <si>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</si>
  <si>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</si>
  <si>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</si>
  <si>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</si>
  <si>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</si>
  <si>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</si>
  <si>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</si>
  <si>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</si>
  <si>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</si>
  <si>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</si>
  <si>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</si>
  <si>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</si>
  <si>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</si>
  <si>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</si>
  <si>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</si>
  <si>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</si>
  <si>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</si>
  <si>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</si>
  <si>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</si>
  <si>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</si>
  <si>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</si>
  <si>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</si>
  <si>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</si>
  <si>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</si>
  <si>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</si>
  <si>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</si>
  <si>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</si>
  <si>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</si>
  <si>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</si>
  <si>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</si>
  <si>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</si>
  <si>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</si>
  <si>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</si>
  <si>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</si>
  <si>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</si>
  <si>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</si>
  <si>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</si>
  <si>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</si>
  <si>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</si>
  <si>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</si>
  <si>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</si>
  <si>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</si>
  <si>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</si>
  <si>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</si>
  <si>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</si>
  <si>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</si>
  <si>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</si>
  <si>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</si>
  <si>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</si>
  <si>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</si>
  <si>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</si>
  <si>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</si>
  <si>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</si>
  <si>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</si>
  <si>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</si>
  <si>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</si>
  <si>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</si>
  <si>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</si>
  <si>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</si>
  <si>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</si>
  <si>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</si>
  <si>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</si>
  <si>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</si>
  <si>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</si>
  <si>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</si>
  <si>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</si>
  <si>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</si>
  <si>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</si>
  <si>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</si>
  <si>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</si>
  <si>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</si>
  <si>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</si>
  <si>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</si>
  <si>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</si>
  <si>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</si>
  <si>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</si>
  <si>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</si>
  <si>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</si>
  <si>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</si>
  <si>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</si>
  <si>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</si>
  <si>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</si>
  <si>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</si>
  <si>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</si>
  <si>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</si>
  <si>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</si>
  <si>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</si>
  <si>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</si>
  <si>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</si>
  <si>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</si>
  <si>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</si>
  <si>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</si>
  <si>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</si>
  <si>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</si>
  <si>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</si>
  <si>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</si>
  <si>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</si>
  <si>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</si>
  <si>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</si>
  <si>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</si>
  <si>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</si>
  <si>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</si>
  <si>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</si>
  <si>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</si>
  <si>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</si>
  <si>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</si>
  <si>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</si>
  <si>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</si>
  <si>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</si>
  <si>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</si>
  <si>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</si>
  <si>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</si>
  <si>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</si>
  <si>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Уточненный план</t>
  </si>
  <si>
    <t>на 2024 год</t>
  </si>
  <si>
    <t>на 01.04.2024</t>
  </si>
  <si>
    <t>1</t>
  </si>
  <si>
    <t>2</t>
  </si>
  <si>
    <t>3</t>
  </si>
  <si>
    <t>4</t>
  </si>
  <si>
    <t>5</t>
  </si>
  <si>
    <t>6</t>
  </si>
  <si>
    <t>7</t>
  </si>
  <si>
    <t>рублей</t>
  </si>
  <si>
    <t>ВСЕГО ДОХОДОВ</t>
  </si>
  <si>
    <t>Субсидии на строительство (реконструкцию) объектов общественной инфраструктуры муниципального значения,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t>
  </si>
  <si>
    <t xml:space="preserve">Субсидии на реализацию регионального проекта "Комфортный край" </t>
  </si>
  <si>
    <t xml:space="preserve">Субсидии на реализацию программ формирования современной городской среды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</si>
  <si>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</si>
  <si>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</si>
  <si>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</si>
  <si>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</si>
  <si>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</si>
  <si>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</si>
  <si>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устройство спортивных площадок и их оснащение</t>
  </si>
  <si>
    <t>Субсидии на разработку пректов межевания территории и проведение комплексных кадастровых работ</t>
  </si>
  <si>
    <t>Субсидии на софинансирование проектов инициативного бюджетирования</t>
  </si>
  <si>
    <t>Субсидии на снос расселенных жилых домов и нежилых зданий (сооружений), расположенных на территории муниципальных образований Пермского края</t>
  </si>
  <si>
    <t>Субсидии на реализацию мероприятия "Умею плавать"</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</si>
  <si>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</si>
  <si>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</si>
  <si>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</si>
  <si>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</si>
  <si>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</si>
  <si>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</si>
  <si>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</si>
  <si>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</si>
  <si>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</si>
  <si>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</si>
  <si>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</si>
  <si>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</si>
  <si>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</si>
  <si>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</si>
  <si>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за счет безвозмездных поступлений в бюджеты субъектов Российской Федерации от государственной корпорации - Фонд содействия реформирования жилищно-коммунального хозяйства по обеспечению мероприятий по переселению граждан из аварийного жилищного фонда</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</si>
  <si>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</si>
  <si>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</si>
  <si>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</si>
  <si>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обеспечению устойчивого сокращения непригодного для проживания жилого фонда</t>
  </si>
  <si>
    <t>Факт за 1 квартал 2023 года</t>
  </si>
  <si>
    <t>Факт за 1 квартал           2024 года</t>
  </si>
  <si>
    <t>АНАЛИЗ исполнения доходной части бюджета Уинского муниципального округа Пермского края за 1 квартал 2024 года</t>
  </si>
  <si>
    <t>1 16 01 080 01 0000 140</t>
  </si>
  <si>
    <t>1 16 01 084 01 0000 140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</si>
  <si>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</si>
  <si>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</si>
  <si>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</si>
  <si>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</si>
  <si>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</si>
  <si>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</si>
  <si>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1 16 10 123 01 0000 140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</si>
  <si>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</si>
  <si>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1 17 01 000 00 0000 180</t>
  </si>
  <si>
    <t>1 17 01 040 14 0000 180</t>
  </si>
  <si>
    <t>Невыясненные поступления</t>
  </si>
  <si>
    <t>Невыясненные поступления, зачисляемые в бюджеты муниципальных округов</t>
  </si>
  <si>
    <t>1 05 02 000 02 0000 110</t>
  </si>
  <si>
    <t>1 05 02 010 02 0000 110</t>
  </si>
  <si>
    <t>Единый налог на вмененный доход для отдельных видов деятельности</t>
  </si>
  <si>
    <t>Уд. вес в общих доходах, %</t>
  </si>
  <si>
    <t>Уд. вес в налог. и неналог. доходах, %</t>
  </si>
  <si>
    <t>Исполнение к первоначальному плану</t>
  </si>
  <si>
    <t>%</t>
  </si>
  <si>
    <t>откл. (+,-)</t>
  </si>
  <si>
    <t>Исполнение к факту 1 квартала 2023 года</t>
  </si>
  <si>
    <t>Первоначальный план на 2024 год</t>
  </si>
  <si>
    <t>8</t>
  </si>
  <si>
    <t>9</t>
  </si>
  <si>
    <t>10</t>
  </si>
  <si>
    <t>11</t>
  </si>
  <si>
    <t>12</t>
  </si>
  <si>
    <t>13</t>
  </si>
  <si>
    <t>Исполнение к уточненному плану на 2024 год</t>
  </si>
  <si>
    <t xml:space="preserve">Исполнение к уточненному плану на 01.04.2024 </t>
  </si>
  <si>
    <t>х</t>
  </si>
  <si>
    <t>14</t>
  </si>
  <si>
    <t>15</t>
  </si>
  <si>
    <t>16</t>
  </si>
  <si>
    <t>17</t>
  </si>
  <si>
    <t>КВД</t>
  </si>
  <si>
    <t>Наименование КВД</t>
  </si>
</sst>
</file>

<file path=xl/styles.xml><?xml version="1.0" encoding="utf-8"?>
<styleSheet xmlns="http://schemas.openxmlformats.org/spreadsheetml/2006/main">
  <numFmts count="2">
    <numFmt numFmtId="164" formatCode="?"/>
    <numFmt numFmtId="165" formatCode="#,##0.0"/>
  </numFmts>
  <fonts count="4">
    <font>
      <sz val="10"/>
      <name val="Arial"/>
    </font>
    <font>
      <sz val="10"/>
      <name val="Times New Roman"/>
      <family val="1"/>
      <charset val="204"/>
    </font>
    <font>
      <b/>
      <sz val="10"/>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49" fontId="1" fillId="0" borderId="1" xfId="0" applyNumberFormat="1" applyFont="1" applyFill="1" applyBorder="1" applyAlignment="1" applyProtection="1">
      <alignment horizontal="center" vertical="center" wrapText="1"/>
    </xf>
    <xf numFmtId="0" fontId="1" fillId="0" borderId="0" xfId="0" applyFont="1"/>
    <xf numFmtId="0" fontId="1" fillId="0" borderId="0" xfId="0" applyFont="1" applyBorder="1" applyAlignment="1" applyProtection="1"/>
    <xf numFmtId="0" fontId="2" fillId="0" borderId="0" xfId="0" applyFont="1" applyBorder="1" applyAlignment="1" applyProtection="1">
      <alignment horizontal="left"/>
    </xf>
    <xf numFmtId="0" fontId="2" fillId="0" borderId="0" xfId="0" applyFont="1" applyBorder="1" applyAlignment="1" applyProtection="1">
      <alignment horizontal="center"/>
    </xf>
    <xf numFmtId="49" fontId="1" fillId="0" borderId="1" xfId="0" applyNumberFormat="1" applyFont="1" applyBorder="1" applyAlignment="1" applyProtection="1">
      <alignment horizontal="center" vertical="center" wrapText="1"/>
    </xf>
    <xf numFmtId="164" fontId="1" fillId="0" borderId="1" xfId="0" applyNumberFormat="1" applyFont="1" applyFill="1" applyBorder="1" applyAlignment="1">
      <alignment horizontal="left" vertical="center" wrapText="1"/>
    </xf>
    <xf numFmtId="49" fontId="2" fillId="0" borderId="1" xfId="0" applyNumberFormat="1" applyFont="1" applyBorder="1" applyAlignment="1" applyProtection="1">
      <alignment horizontal="center"/>
    </xf>
    <xf numFmtId="49" fontId="2" fillId="0" borderId="1" xfId="0" applyNumberFormat="1" applyFont="1" applyBorder="1" applyAlignment="1" applyProtection="1">
      <alignment horizontal="left"/>
    </xf>
    <xf numFmtId="4" fontId="2" fillId="0" borderId="1" xfId="0" applyNumberFormat="1" applyFont="1" applyBorder="1" applyAlignment="1" applyProtection="1">
      <alignment horizontal="right"/>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4" fontId="2" fillId="0" borderId="1" xfId="0" applyNumberFormat="1" applyFont="1" applyBorder="1" applyAlignment="1" applyProtection="1">
      <alignment horizontal="right" vertical="center" wrapText="1"/>
    </xf>
    <xf numFmtId="49" fontId="1" fillId="0" borderId="1" xfId="0" applyNumberFormat="1" applyFont="1" applyBorder="1" applyAlignment="1" applyProtection="1">
      <alignment horizontal="left" vertical="center" wrapText="1"/>
    </xf>
    <xf numFmtId="4" fontId="1" fillId="0" borderId="1" xfId="0" applyNumberFormat="1" applyFont="1" applyBorder="1" applyAlignment="1" applyProtection="1">
      <alignment horizontal="right" vertical="center" wrapText="1"/>
    </xf>
    <xf numFmtId="164" fontId="1" fillId="0" borderId="1" xfId="0" applyNumberFormat="1" applyFont="1" applyBorder="1" applyAlignment="1" applyProtection="1">
      <alignment horizontal="left" vertical="center" wrapText="1"/>
    </xf>
    <xf numFmtId="164" fontId="2" fillId="0" borderId="1" xfId="0" applyNumberFormat="1" applyFont="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2" fontId="1" fillId="0" borderId="1" xfId="0" applyNumberFormat="1" applyFont="1" applyBorder="1" applyAlignment="1" applyProtection="1">
      <alignment horizontal="left" vertical="center" wrapText="1"/>
    </xf>
    <xf numFmtId="4" fontId="1" fillId="0" borderId="0" xfId="0" applyNumberFormat="1" applyFont="1"/>
    <xf numFmtId="2" fontId="1" fillId="0" borderId="1" xfId="0" applyNumberFormat="1" applyFont="1" applyFill="1" applyBorder="1" applyAlignment="1" applyProtection="1">
      <alignment horizontal="left" vertical="center" wrapText="1"/>
    </xf>
    <xf numFmtId="165" fontId="2" fillId="0" borderId="1" xfId="0" applyNumberFormat="1" applyFont="1" applyBorder="1" applyAlignment="1" applyProtection="1">
      <alignment horizontal="right" vertical="center"/>
    </xf>
    <xf numFmtId="165" fontId="1" fillId="0" borderId="1" xfId="0" applyNumberFormat="1" applyFont="1" applyBorder="1" applyAlignment="1" applyProtection="1">
      <alignment horizontal="right" vertical="center"/>
    </xf>
    <xf numFmtId="0" fontId="1" fillId="0" borderId="0" xfId="0" applyFont="1" applyBorder="1" applyAlignment="1" applyProtection="1">
      <alignment horizontal="right"/>
    </xf>
    <xf numFmtId="49" fontId="1" fillId="0" borderId="1" xfId="0" applyNumberFormat="1"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1" fillId="0" borderId="0" xfId="0" applyFont="1" applyBorder="1" applyAlignment="1" applyProtection="1">
      <alignment wrapText="1"/>
    </xf>
    <xf numFmtId="49" fontId="1" fillId="0" borderId="1" xfId="0" applyNumberFormat="1" applyFont="1" applyBorder="1" applyAlignment="1" applyProtection="1">
      <alignment horizontal="center" vertical="center" wrapText="1"/>
    </xf>
    <xf numFmtId="0" fontId="1" fillId="0" borderId="0" xfId="0" applyFont="1" applyBorder="1" applyAlignment="1" applyProtection="1">
      <alignment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65" fontId="2" fillId="0" borderId="1" xfId="0" applyNumberFormat="1" applyFont="1" applyBorder="1" applyAlignment="1" applyProtection="1">
      <alignment horizontal="right" vertical="center" wrapText="1"/>
    </xf>
    <xf numFmtId="4" fontId="2" fillId="0" borderId="1" xfId="0" applyNumberFormat="1" applyFont="1" applyBorder="1" applyAlignment="1" applyProtection="1">
      <alignment horizontal="right" vertical="center"/>
    </xf>
    <xf numFmtId="165" fontId="1" fillId="0" borderId="1" xfId="0" applyNumberFormat="1" applyFont="1" applyBorder="1" applyAlignment="1" applyProtection="1">
      <alignment horizontal="right" vertical="center" wrapText="1"/>
    </xf>
    <xf numFmtId="4" fontId="1" fillId="0" borderId="1" xfId="0" applyNumberFormat="1" applyFont="1" applyBorder="1" applyAlignment="1" applyProtection="1">
      <alignment horizontal="right" vertical="center"/>
    </xf>
    <xf numFmtId="4" fontId="2" fillId="0" borderId="1" xfId="0" applyNumberFormat="1" applyFont="1" applyFill="1" applyBorder="1" applyAlignment="1" applyProtection="1">
      <alignment horizontal="right"/>
    </xf>
    <xf numFmtId="49" fontId="3" fillId="0" borderId="0" xfId="0" applyNumberFormat="1" applyFont="1" applyBorder="1" applyAlignment="1" applyProtection="1">
      <alignment horizont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R326"/>
  <sheetViews>
    <sheetView showGridLines="0" tabSelected="1" workbookViewId="0">
      <selection activeCell="R8" sqref="R8"/>
    </sheetView>
  </sheetViews>
  <sheetFormatPr defaultRowHeight="12.75" customHeight="1" outlineLevelRow="7"/>
  <cols>
    <col min="1" max="1" width="21" style="2" customWidth="1"/>
    <col min="2" max="2" width="30.7109375" style="2" customWidth="1"/>
    <col min="3" max="3" width="14" style="2" customWidth="1"/>
    <col min="4" max="4" width="14.42578125" style="2" customWidth="1"/>
    <col min="5" max="7" width="13.7109375" style="2" customWidth="1"/>
    <col min="8" max="8" width="7.85546875" style="2" customWidth="1"/>
    <col min="9" max="9" width="8.42578125" style="2" customWidth="1"/>
    <col min="10" max="10" width="7.7109375" style="2" customWidth="1"/>
    <col min="11" max="11" width="12.42578125" style="2" customWidth="1"/>
    <col min="12" max="12" width="6.28515625" style="2" customWidth="1"/>
    <col min="13" max="13" width="13.7109375" style="2" customWidth="1"/>
    <col min="14" max="14" width="6" style="2" customWidth="1"/>
    <col min="15" max="15" width="13.7109375" style="2" customWidth="1"/>
    <col min="16" max="16" width="6.140625" style="2" customWidth="1"/>
    <col min="17" max="17" width="11.28515625" style="2" customWidth="1"/>
    <col min="18" max="18" width="14.7109375" style="2" customWidth="1"/>
    <col min="19" max="16384" width="9.140625" style="2"/>
  </cols>
  <sheetData>
    <row r="1" spans="1:18">
      <c r="A1" s="4"/>
      <c r="B1" s="5"/>
      <c r="C1" s="5"/>
      <c r="D1" s="5"/>
      <c r="E1" s="5"/>
      <c r="F1" s="5"/>
      <c r="G1" s="5"/>
      <c r="H1" s="5"/>
      <c r="I1" s="5"/>
      <c r="J1" s="5"/>
      <c r="K1" s="5"/>
      <c r="L1" s="5"/>
      <c r="M1" s="5"/>
      <c r="N1" s="5"/>
      <c r="O1" s="5"/>
      <c r="P1" s="5"/>
      <c r="Q1" s="5"/>
      <c r="R1" s="5"/>
    </row>
    <row r="2" spans="1:18" ht="15.75">
      <c r="A2" s="43" t="s">
        <v>444</v>
      </c>
      <c r="B2" s="43"/>
      <c r="C2" s="43"/>
      <c r="D2" s="43"/>
      <c r="E2" s="43"/>
      <c r="F2" s="43"/>
      <c r="G2" s="43"/>
      <c r="H2" s="43"/>
      <c r="I2" s="43"/>
      <c r="J2" s="43"/>
      <c r="K2" s="43"/>
      <c r="L2" s="43"/>
      <c r="M2" s="43"/>
      <c r="N2" s="43"/>
      <c r="O2" s="43"/>
      <c r="P2" s="43"/>
      <c r="Q2" s="43"/>
      <c r="R2" s="5"/>
    </row>
    <row r="3" spans="1:18" ht="7.5" customHeight="1">
      <c r="A3" s="29"/>
      <c r="B3" s="29"/>
      <c r="C3" s="29"/>
      <c r="D3" s="29"/>
      <c r="E3" s="29"/>
      <c r="F3" s="29"/>
      <c r="G3" s="29"/>
      <c r="H3" s="27"/>
      <c r="I3" s="27"/>
      <c r="J3" s="27"/>
      <c r="K3" s="27"/>
      <c r="L3" s="27"/>
      <c r="M3" s="27"/>
      <c r="N3" s="27"/>
      <c r="O3" s="27"/>
      <c r="P3" s="27"/>
    </row>
    <row r="4" spans="1:18">
      <c r="A4" s="3"/>
      <c r="B4" s="3"/>
      <c r="C4" s="3"/>
      <c r="D4" s="3"/>
      <c r="E4" s="3"/>
      <c r="F4" s="3"/>
      <c r="G4" s="3"/>
      <c r="H4" s="3"/>
      <c r="I4" s="3"/>
      <c r="J4" s="3"/>
      <c r="K4" s="3"/>
      <c r="L4" s="3"/>
      <c r="M4" s="3"/>
      <c r="N4" s="3"/>
      <c r="O4" s="3"/>
      <c r="P4" s="3"/>
      <c r="Q4" s="24" t="s">
        <v>407</v>
      </c>
      <c r="R4" s="3"/>
    </row>
    <row r="5" spans="1:18" ht="39" customHeight="1">
      <c r="A5" s="28" t="s">
        <v>482</v>
      </c>
      <c r="B5" s="30" t="s">
        <v>483</v>
      </c>
      <c r="C5" s="32" t="s">
        <v>442</v>
      </c>
      <c r="D5" s="30" t="s">
        <v>468</v>
      </c>
      <c r="E5" s="30" t="s">
        <v>397</v>
      </c>
      <c r="F5" s="31"/>
      <c r="G5" s="30" t="s">
        <v>443</v>
      </c>
      <c r="H5" s="36" t="s">
        <v>462</v>
      </c>
      <c r="I5" s="36" t="s">
        <v>463</v>
      </c>
      <c r="J5" s="34" t="s">
        <v>467</v>
      </c>
      <c r="K5" s="35"/>
      <c r="L5" s="34" t="s">
        <v>464</v>
      </c>
      <c r="M5" s="35"/>
      <c r="N5" s="34" t="s">
        <v>475</v>
      </c>
      <c r="O5" s="35"/>
      <c r="P5" s="34" t="s">
        <v>476</v>
      </c>
      <c r="Q5" s="35"/>
    </row>
    <row r="6" spans="1:18" ht="33.75" customHeight="1">
      <c r="A6" s="28"/>
      <c r="B6" s="30"/>
      <c r="C6" s="33"/>
      <c r="D6" s="30"/>
      <c r="E6" s="1" t="s">
        <v>398</v>
      </c>
      <c r="F6" s="1" t="s">
        <v>399</v>
      </c>
      <c r="G6" s="30"/>
      <c r="H6" s="37"/>
      <c r="I6" s="37"/>
      <c r="J6" s="26" t="s">
        <v>465</v>
      </c>
      <c r="K6" s="26" t="s">
        <v>466</v>
      </c>
      <c r="L6" s="26" t="s">
        <v>465</v>
      </c>
      <c r="M6" s="26" t="s">
        <v>466</v>
      </c>
      <c r="N6" s="26" t="s">
        <v>465</v>
      </c>
      <c r="O6" s="26" t="s">
        <v>466</v>
      </c>
      <c r="P6" s="26" t="s">
        <v>465</v>
      </c>
      <c r="Q6" s="26" t="s">
        <v>466</v>
      </c>
    </row>
    <row r="7" spans="1:18">
      <c r="A7" s="6" t="s">
        <v>400</v>
      </c>
      <c r="B7" s="1" t="s">
        <v>401</v>
      </c>
      <c r="C7" s="25" t="s">
        <v>402</v>
      </c>
      <c r="D7" s="25" t="s">
        <v>403</v>
      </c>
      <c r="E7" s="25" t="s">
        <v>404</v>
      </c>
      <c r="F7" s="25" t="s">
        <v>405</v>
      </c>
      <c r="G7" s="25" t="s">
        <v>406</v>
      </c>
      <c r="H7" s="25" t="s">
        <v>469</v>
      </c>
      <c r="I7" s="25" t="s">
        <v>470</v>
      </c>
      <c r="J7" s="25" t="s">
        <v>471</v>
      </c>
      <c r="K7" s="25" t="s">
        <v>472</v>
      </c>
      <c r="L7" s="25" t="s">
        <v>473</v>
      </c>
      <c r="M7" s="25" t="s">
        <v>474</v>
      </c>
      <c r="N7" s="25" t="s">
        <v>478</v>
      </c>
      <c r="O7" s="25" t="s">
        <v>479</v>
      </c>
      <c r="P7" s="25" t="s">
        <v>480</v>
      </c>
      <c r="Q7" s="25" t="s">
        <v>481</v>
      </c>
    </row>
    <row r="8" spans="1:18">
      <c r="A8" s="8"/>
      <c r="B8" s="9" t="s">
        <v>408</v>
      </c>
      <c r="C8" s="42">
        <f t="shared" ref="C8" si="0">C9+C242</f>
        <v>104052368.90000001</v>
      </c>
      <c r="D8" s="10">
        <f>D9+D242</f>
        <v>511794950.10000008</v>
      </c>
      <c r="E8" s="10">
        <f t="shared" ref="E8:G8" si="1">E9+E242</f>
        <v>604465716.55999994</v>
      </c>
      <c r="F8" s="10">
        <f t="shared" si="1"/>
        <v>103118773.50999999</v>
      </c>
      <c r="G8" s="10">
        <f t="shared" si="1"/>
        <v>102965533.84</v>
      </c>
      <c r="H8" s="22">
        <f>G8/G$8*100</f>
        <v>100</v>
      </c>
      <c r="I8" s="39" t="s">
        <v>477</v>
      </c>
      <c r="J8" s="22">
        <f>G8/C8*100</f>
        <v>98.955492247327399</v>
      </c>
      <c r="K8" s="39">
        <f>G8-C8</f>
        <v>-1086835.0600000024</v>
      </c>
      <c r="L8" s="22">
        <f>G8/D8*100</f>
        <v>20.118513052909464</v>
      </c>
      <c r="M8" s="39">
        <f>G8-D8</f>
        <v>-408829416.26000011</v>
      </c>
      <c r="N8" s="22">
        <f>G8/E8*100</f>
        <v>17.034139574693238</v>
      </c>
      <c r="O8" s="39">
        <f>G8-E8</f>
        <v>-501500182.71999991</v>
      </c>
      <c r="P8" s="22">
        <f>G8/F8*100</f>
        <v>99.85139498387737</v>
      </c>
      <c r="Q8" s="22">
        <f>G8-F8</f>
        <v>-153239.66999998689</v>
      </c>
    </row>
    <row r="9" spans="1:18" ht="25.5">
      <c r="A9" s="11" t="s">
        <v>0</v>
      </c>
      <c r="B9" s="12" t="s">
        <v>1</v>
      </c>
      <c r="C9" s="13">
        <f t="shared" ref="C9" si="2">C10+C40+C54+C72+C86+C93+C118+C126+C138+C154+C224</f>
        <v>14868209.060000002</v>
      </c>
      <c r="D9" s="13">
        <f>D10+D40+D54+D72+D86+D93+D118+D126+D138+D154+D224</f>
        <v>85210969.790000007</v>
      </c>
      <c r="E9" s="13">
        <f t="shared" ref="E9:G9" si="3">E10+E40+E54+E72+E86+E93+E118+E126+E138+E154+E224</f>
        <v>85210969.790000007</v>
      </c>
      <c r="F9" s="13">
        <f t="shared" si="3"/>
        <v>18113169.789999999</v>
      </c>
      <c r="G9" s="13">
        <f t="shared" si="3"/>
        <v>18457882.260000002</v>
      </c>
      <c r="H9" s="22">
        <f>G9/G$8*100</f>
        <v>17.926272580378246</v>
      </c>
      <c r="I9" s="38">
        <f>G9/G$9*100</f>
        <v>100</v>
      </c>
      <c r="J9" s="22">
        <f t="shared" ref="J9:J72" si="4">G9/C9*100</f>
        <v>124.14327902919599</v>
      </c>
      <c r="K9" s="39">
        <f t="shared" ref="K9:K72" si="5">G9-C9</f>
        <v>3589673.1999999993</v>
      </c>
      <c r="L9" s="22">
        <f t="shared" ref="L9:L72" si="6">G9/D9*100</f>
        <v>21.661392078377848</v>
      </c>
      <c r="M9" s="39">
        <f t="shared" ref="M9:M72" si="7">G9-D9</f>
        <v>-66753087.530000001</v>
      </c>
      <c r="N9" s="22">
        <f t="shared" ref="N9:N72" si="8">G9/E9*100</f>
        <v>21.661392078377848</v>
      </c>
      <c r="O9" s="39">
        <f t="shared" ref="O9:O72" si="9">G9-E9</f>
        <v>-66753087.530000001</v>
      </c>
      <c r="P9" s="22">
        <f t="shared" ref="P9:P72" si="10">G9/F9*100</f>
        <v>101.90310406183191</v>
      </c>
      <c r="Q9" s="22">
        <f t="shared" ref="Q9:Q72" si="11">G9-F9</f>
        <v>344712.47000000253</v>
      </c>
    </row>
    <row r="10" spans="1:18" ht="25.5" outlineLevel="1">
      <c r="A10" s="11" t="s">
        <v>2</v>
      </c>
      <c r="B10" s="12" t="s">
        <v>3</v>
      </c>
      <c r="C10" s="13">
        <f t="shared" ref="C10:G10" si="12">C11</f>
        <v>4067841.46</v>
      </c>
      <c r="D10" s="13">
        <f>D11</f>
        <v>29431000</v>
      </c>
      <c r="E10" s="13">
        <f t="shared" si="12"/>
        <v>29431000</v>
      </c>
      <c r="F10" s="13">
        <f t="shared" si="12"/>
        <v>4853000</v>
      </c>
      <c r="G10" s="13">
        <f t="shared" si="12"/>
        <v>4853668.95</v>
      </c>
      <c r="H10" s="22">
        <f t="shared" ref="H10:H73" si="13">G10/G$8*100</f>
        <v>4.7138773228158115</v>
      </c>
      <c r="I10" s="38">
        <f t="shared" ref="I10:I73" si="14">G10/G$9*100</f>
        <v>26.295914567178517</v>
      </c>
      <c r="J10" s="22">
        <f t="shared" si="4"/>
        <v>119.31804613643915</v>
      </c>
      <c r="K10" s="39">
        <f t="shared" si="5"/>
        <v>785827.49000000022</v>
      </c>
      <c r="L10" s="22">
        <f t="shared" si="6"/>
        <v>16.491688865481976</v>
      </c>
      <c r="M10" s="39">
        <f t="shared" si="7"/>
        <v>-24577331.050000001</v>
      </c>
      <c r="N10" s="22">
        <f t="shared" si="8"/>
        <v>16.491688865481976</v>
      </c>
      <c r="O10" s="39">
        <f t="shared" si="9"/>
        <v>-24577331.050000001</v>
      </c>
      <c r="P10" s="22">
        <f t="shared" si="10"/>
        <v>100.01378425716052</v>
      </c>
      <c r="Q10" s="22">
        <f t="shared" si="11"/>
        <v>668.95000000018626</v>
      </c>
    </row>
    <row r="11" spans="1:18" outlineLevel="2" collapsed="1">
      <c r="A11" s="6" t="s">
        <v>4</v>
      </c>
      <c r="B11" s="14" t="s">
        <v>5</v>
      </c>
      <c r="C11" s="15">
        <f t="shared" ref="C11" si="15">C12+C20+C23+C28+C31+C34+C37</f>
        <v>4067841.46</v>
      </c>
      <c r="D11" s="15">
        <f>D12+D20+D23+D28+D31+D34+D37</f>
        <v>29431000</v>
      </c>
      <c r="E11" s="15">
        <f t="shared" ref="E11:G11" si="16">E12+E20+E23+E28+E31+E34+E37</f>
        <v>29431000</v>
      </c>
      <c r="F11" s="15">
        <f t="shared" si="16"/>
        <v>4853000</v>
      </c>
      <c r="G11" s="15">
        <f t="shared" si="16"/>
        <v>4853668.95</v>
      </c>
      <c r="H11" s="23">
        <f t="shared" si="13"/>
        <v>4.7138773228158115</v>
      </c>
      <c r="I11" s="40">
        <f t="shared" si="14"/>
        <v>26.295914567178517</v>
      </c>
      <c r="J11" s="23">
        <f t="shared" si="4"/>
        <v>119.31804613643915</v>
      </c>
      <c r="K11" s="41">
        <f t="shared" si="5"/>
        <v>785827.49000000022</v>
      </c>
      <c r="L11" s="23">
        <f t="shared" si="6"/>
        <v>16.491688865481976</v>
      </c>
      <c r="M11" s="41">
        <f t="shared" si="7"/>
        <v>-24577331.050000001</v>
      </c>
      <c r="N11" s="23">
        <f t="shared" si="8"/>
        <v>16.491688865481976</v>
      </c>
      <c r="O11" s="41">
        <f t="shared" si="9"/>
        <v>-24577331.050000001</v>
      </c>
      <c r="P11" s="23">
        <f t="shared" si="10"/>
        <v>100.01378425716052</v>
      </c>
      <c r="Q11" s="23">
        <f t="shared" si="11"/>
        <v>668.95000000018626</v>
      </c>
    </row>
    <row r="12" spans="1:18" ht="178.5" hidden="1" outlineLevel="3" collapsed="1">
      <c r="A12" s="6" t="s">
        <v>6</v>
      </c>
      <c r="B12" s="16" t="s">
        <v>7</v>
      </c>
      <c r="C12" s="15">
        <v>3865314.82</v>
      </c>
      <c r="D12" s="15">
        <v>27711000</v>
      </c>
      <c r="E12" s="15">
        <v>27711000</v>
      </c>
      <c r="F12" s="15">
        <v>4713000</v>
      </c>
      <c r="G12" s="15">
        <v>4737259.62</v>
      </c>
      <c r="H12" s="22">
        <f t="shared" si="13"/>
        <v>4.6008207244972992</v>
      </c>
      <c r="I12" s="38">
        <f t="shared" si="14"/>
        <v>25.66523912803418</v>
      </c>
      <c r="J12" s="22">
        <f t="shared" si="4"/>
        <v>122.55818324262655</v>
      </c>
      <c r="K12" s="39">
        <f t="shared" si="5"/>
        <v>871944.80000000028</v>
      </c>
      <c r="L12" s="22">
        <f t="shared" si="6"/>
        <v>17.095231568691133</v>
      </c>
      <c r="M12" s="39">
        <f t="shared" si="7"/>
        <v>-22973740.379999999</v>
      </c>
      <c r="N12" s="22">
        <f t="shared" si="8"/>
        <v>17.095231568691133</v>
      </c>
      <c r="O12" s="39">
        <f t="shared" si="9"/>
        <v>-22973740.379999999</v>
      </c>
      <c r="P12" s="22">
        <f t="shared" si="10"/>
        <v>100.51473838319542</v>
      </c>
      <c r="Q12" s="22">
        <f t="shared" si="11"/>
        <v>24259.620000000112</v>
      </c>
    </row>
    <row r="13" spans="1:18" ht="229.5" hidden="1" outlineLevel="4">
      <c r="A13" s="6" t="s">
        <v>8</v>
      </c>
      <c r="B13" s="16" t="s">
        <v>9</v>
      </c>
      <c r="C13" s="15">
        <v>4736869.96</v>
      </c>
      <c r="D13" s="15">
        <v>27711000</v>
      </c>
      <c r="E13" s="15">
        <v>27711000</v>
      </c>
      <c r="F13" s="15">
        <v>4713000</v>
      </c>
      <c r="G13" s="15">
        <v>4736869.96</v>
      </c>
      <c r="H13" s="22">
        <f t="shared" si="13"/>
        <v>4.6004422871838919</v>
      </c>
      <c r="I13" s="38">
        <f t="shared" si="14"/>
        <v>25.663128051614297</v>
      </c>
      <c r="J13" s="22">
        <f t="shared" si="4"/>
        <v>100</v>
      </c>
      <c r="K13" s="39">
        <f t="shared" si="5"/>
        <v>0</v>
      </c>
      <c r="L13" s="22">
        <f t="shared" si="6"/>
        <v>17.093825412291146</v>
      </c>
      <c r="M13" s="39">
        <f t="shared" si="7"/>
        <v>-22974130.039999999</v>
      </c>
      <c r="N13" s="22">
        <f t="shared" si="8"/>
        <v>17.093825412291146</v>
      </c>
      <c r="O13" s="39">
        <f t="shared" si="9"/>
        <v>-22974130.039999999</v>
      </c>
      <c r="P13" s="22">
        <f t="shared" si="10"/>
        <v>100.50647061319754</v>
      </c>
      <c r="Q13" s="22">
        <f t="shared" si="11"/>
        <v>23869.959999999963</v>
      </c>
    </row>
    <row r="14" spans="1:18" ht="229.5" hidden="1" outlineLevel="7">
      <c r="A14" s="6" t="s">
        <v>8</v>
      </c>
      <c r="B14" s="16" t="s">
        <v>9</v>
      </c>
      <c r="C14" s="15">
        <v>-5910168.3300000001</v>
      </c>
      <c r="D14" s="15">
        <v>27711000</v>
      </c>
      <c r="E14" s="15">
        <v>27711000</v>
      </c>
      <c r="F14" s="15">
        <v>4713000</v>
      </c>
      <c r="G14" s="15">
        <v>-5910168.3300000001</v>
      </c>
      <c r="H14" s="22">
        <f t="shared" si="13"/>
        <v>-5.7399482230470609</v>
      </c>
      <c r="I14" s="38">
        <f t="shared" si="14"/>
        <v>-32.019753115490943</v>
      </c>
      <c r="J14" s="22">
        <f t="shared" si="4"/>
        <v>100</v>
      </c>
      <c r="K14" s="39">
        <f t="shared" si="5"/>
        <v>0</v>
      </c>
      <c r="L14" s="22">
        <f t="shared" si="6"/>
        <v>-21.327878207210134</v>
      </c>
      <c r="M14" s="39">
        <f t="shared" si="7"/>
        <v>-33621168.329999998</v>
      </c>
      <c r="N14" s="22">
        <f t="shared" si="8"/>
        <v>-21.327878207210134</v>
      </c>
      <c r="O14" s="39">
        <f t="shared" si="9"/>
        <v>-33621168.329999998</v>
      </c>
      <c r="P14" s="22">
        <f t="shared" si="10"/>
        <v>-125.40140738383197</v>
      </c>
      <c r="Q14" s="22">
        <f t="shared" si="11"/>
        <v>-10623168.33</v>
      </c>
    </row>
    <row r="15" spans="1:18" ht="229.5" hidden="1" outlineLevel="7">
      <c r="A15" s="6" t="s">
        <v>8</v>
      </c>
      <c r="B15" s="16" t="s">
        <v>9</v>
      </c>
      <c r="C15" s="15">
        <v>10520638.289999999</v>
      </c>
      <c r="D15" s="15">
        <v>0</v>
      </c>
      <c r="E15" s="15">
        <v>0</v>
      </c>
      <c r="F15" s="15">
        <v>0</v>
      </c>
      <c r="G15" s="15">
        <v>10520638.289999999</v>
      </c>
      <c r="H15" s="22">
        <f t="shared" si="13"/>
        <v>10.217630985479285</v>
      </c>
      <c r="I15" s="38">
        <f t="shared" si="14"/>
        <v>56.998078879283078</v>
      </c>
      <c r="J15" s="22">
        <f t="shared" si="4"/>
        <v>100</v>
      </c>
      <c r="K15" s="39">
        <f t="shared" si="5"/>
        <v>0</v>
      </c>
      <c r="L15" s="22" t="e">
        <f t="shared" si="6"/>
        <v>#DIV/0!</v>
      </c>
      <c r="M15" s="39">
        <f t="shared" si="7"/>
        <v>10520638.289999999</v>
      </c>
      <c r="N15" s="22" t="e">
        <f t="shared" si="8"/>
        <v>#DIV/0!</v>
      </c>
      <c r="O15" s="39">
        <f t="shared" si="9"/>
        <v>10520638.289999999</v>
      </c>
      <c r="P15" s="22" t="e">
        <f t="shared" si="10"/>
        <v>#DIV/0!</v>
      </c>
      <c r="Q15" s="22">
        <f t="shared" si="11"/>
        <v>10520638.289999999</v>
      </c>
    </row>
    <row r="16" spans="1:18" ht="229.5" hidden="1" outlineLevel="7">
      <c r="A16" s="6" t="s">
        <v>8</v>
      </c>
      <c r="B16" s="16" t="s">
        <v>9</v>
      </c>
      <c r="C16" s="15">
        <v>54400</v>
      </c>
      <c r="D16" s="15">
        <v>0</v>
      </c>
      <c r="E16" s="15">
        <v>0</v>
      </c>
      <c r="F16" s="15">
        <v>0</v>
      </c>
      <c r="G16" s="15">
        <v>54400</v>
      </c>
      <c r="H16" s="22">
        <f t="shared" si="13"/>
        <v>5.2833213184261381E-2</v>
      </c>
      <c r="I16" s="38">
        <f t="shared" si="14"/>
        <v>0.29472503526523197</v>
      </c>
      <c r="J16" s="22">
        <f t="shared" si="4"/>
        <v>100</v>
      </c>
      <c r="K16" s="39">
        <f t="shared" si="5"/>
        <v>0</v>
      </c>
      <c r="L16" s="22" t="e">
        <f t="shared" si="6"/>
        <v>#DIV/0!</v>
      </c>
      <c r="M16" s="39">
        <f t="shared" si="7"/>
        <v>54400</v>
      </c>
      <c r="N16" s="22" t="e">
        <f t="shared" si="8"/>
        <v>#DIV/0!</v>
      </c>
      <c r="O16" s="39">
        <f t="shared" si="9"/>
        <v>54400</v>
      </c>
      <c r="P16" s="22" t="e">
        <f t="shared" si="10"/>
        <v>#DIV/0!</v>
      </c>
      <c r="Q16" s="22">
        <f t="shared" si="11"/>
        <v>54400</v>
      </c>
    </row>
    <row r="17" spans="1:17" ht="229.5" hidden="1" outlineLevel="7">
      <c r="A17" s="6" t="s">
        <v>8</v>
      </c>
      <c r="B17" s="16" t="s">
        <v>9</v>
      </c>
      <c r="C17" s="15">
        <v>72000</v>
      </c>
      <c r="D17" s="15">
        <v>0</v>
      </c>
      <c r="E17" s="15">
        <v>0</v>
      </c>
      <c r="F17" s="15">
        <v>0</v>
      </c>
      <c r="G17" s="15">
        <v>72000</v>
      </c>
      <c r="H17" s="22">
        <f t="shared" si="13"/>
        <v>6.9926311567404767E-2</v>
      </c>
      <c r="I17" s="38">
        <f t="shared" si="14"/>
        <v>0.39007725255692466</v>
      </c>
      <c r="J17" s="22">
        <f t="shared" si="4"/>
        <v>100</v>
      </c>
      <c r="K17" s="39">
        <f t="shared" si="5"/>
        <v>0</v>
      </c>
      <c r="L17" s="22" t="e">
        <f t="shared" si="6"/>
        <v>#DIV/0!</v>
      </c>
      <c r="M17" s="39">
        <f t="shared" si="7"/>
        <v>72000</v>
      </c>
      <c r="N17" s="22" t="e">
        <f t="shared" si="8"/>
        <v>#DIV/0!</v>
      </c>
      <c r="O17" s="39">
        <f t="shared" si="9"/>
        <v>72000</v>
      </c>
      <c r="P17" s="22" t="e">
        <f t="shared" si="10"/>
        <v>#DIV/0!</v>
      </c>
      <c r="Q17" s="22">
        <f t="shared" si="11"/>
        <v>72000</v>
      </c>
    </row>
    <row r="18" spans="1:17" ht="229.5" hidden="1" outlineLevel="4">
      <c r="A18" s="6" t="s">
        <v>10</v>
      </c>
      <c r="B18" s="16" t="s">
        <v>11</v>
      </c>
      <c r="C18" s="15">
        <v>389.66</v>
      </c>
      <c r="D18" s="15">
        <v>0</v>
      </c>
      <c r="E18" s="15">
        <v>0</v>
      </c>
      <c r="F18" s="15">
        <v>0</v>
      </c>
      <c r="G18" s="15">
        <v>389.66</v>
      </c>
      <c r="H18" s="22">
        <f t="shared" si="13"/>
        <v>3.7843731340770763E-4</v>
      </c>
      <c r="I18" s="38">
        <f t="shared" si="14"/>
        <v>2.1110764198796011E-3</v>
      </c>
      <c r="J18" s="22">
        <f t="shared" si="4"/>
        <v>100</v>
      </c>
      <c r="K18" s="39">
        <f t="shared" si="5"/>
        <v>0</v>
      </c>
      <c r="L18" s="22" t="e">
        <f t="shared" si="6"/>
        <v>#DIV/0!</v>
      </c>
      <c r="M18" s="39">
        <f t="shared" si="7"/>
        <v>389.66</v>
      </c>
      <c r="N18" s="22" t="e">
        <f t="shared" si="8"/>
        <v>#DIV/0!</v>
      </c>
      <c r="O18" s="39">
        <f t="shared" si="9"/>
        <v>389.66</v>
      </c>
      <c r="P18" s="22" t="e">
        <f t="shared" si="10"/>
        <v>#DIV/0!</v>
      </c>
      <c r="Q18" s="22">
        <f t="shared" si="11"/>
        <v>389.66</v>
      </c>
    </row>
    <row r="19" spans="1:17" ht="229.5" hidden="1" outlineLevel="7">
      <c r="A19" s="6" t="s">
        <v>10</v>
      </c>
      <c r="B19" s="16" t="s">
        <v>11</v>
      </c>
      <c r="C19" s="15">
        <v>389.66</v>
      </c>
      <c r="D19" s="15">
        <v>0</v>
      </c>
      <c r="E19" s="15">
        <v>0</v>
      </c>
      <c r="F19" s="15">
        <v>0</v>
      </c>
      <c r="G19" s="15">
        <v>389.66</v>
      </c>
      <c r="H19" s="22">
        <f t="shared" si="13"/>
        <v>3.7843731340770763E-4</v>
      </c>
      <c r="I19" s="38">
        <f t="shared" si="14"/>
        <v>2.1110764198796011E-3</v>
      </c>
      <c r="J19" s="22">
        <f t="shared" si="4"/>
        <v>100</v>
      </c>
      <c r="K19" s="39">
        <f t="shared" si="5"/>
        <v>0</v>
      </c>
      <c r="L19" s="22" t="e">
        <f t="shared" si="6"/>
        <v>#DIV/0!</v>
      </c>
      <c r="M19" s="39">
        <f t="shared" si="7"/>
        <v>389.66</v>
      </c>
      <c r="N19" s="22" t="e">
        <f t="shared" si="8"/>
        <v>#DIV/0!</v>
      </c>
      <c r="O19" s="39">
        <f t="shared" si="9"/>
        <v>389.66</v>
      </c>
      <c r="P19" s="22" t="e">
        <f t="shared" si="10"/>
        <v>#DIV/0!</v>
      </c>
      <c r="Q19" s="22">
        <f t="shared" si="11"/>
        <v>389.66</v>
      </c>
    </row>
    <row r="20" spans="1:17" ht="178.5" hidden="1" outlineLevel="3" collapsed="1">
      <c r="A20" s="6" t="s">
        <v>12</v>
      </c>
      <c r="B20" s="16" t="s">
        <v>13</v>
      </c>
      <c r="C20" s="15">
        <v>-24719.17</v>
      </c>
      <c r="D20" s="15">
        <v>67000</v>
      </c>
      <c r="E20" s="15">
        <v>67000</v>
      </c>
      <c r="F20" s="15">
        <v>0</v>
      </c>
      <c r="G20" s="15">
        <v>-10593.04</v>
      </c>
      <c r="H20" s="22">
        <f t="shared" si="13"/>
        <v>-1.02879474373053E-2</v>
      </c>
      <c r="I20" s="38">
        <f t="shared" si="14"/>
        <v>-5.7390332492022293E-2</v>
      </c>
      <c r="J20" s="22">
        <f t="shared" si="4"/>
        <v>42.853542412629558</v>
      </c>
      <c r="K20" s="39">
        <f t="shared" si="5"/>
        <v>14126.129999999997</v>
      </c>
      <c r="L20" s="22">
        <f t="shared" si="6"/>
        <v>-15.810507462686568</v>
      </c>
      <c r="M20" s="39">
        <f t="shared" si="7"/>
        <v>-77593.040000000008</v>
      </c>
      <c r="N20" s="22">
        <f t="shared" si="8"/>
        <v>-15.810507462686568</v>
      </c>
      <c r="O20" s="39">
        <f t="shared" si="9"/>
        <v>-77593.040000000008</v>
      </c>
      <c r="P20" s="22" t="e">
        <f t="shared" si="10"/>
        <v>#DIV/0!</v>
      </c>
      <c r="Q20" s="22">
        <f t="shared" si="11"/>
        <v>-10593.04</v>
      </c>
    </row>
    <row r="21" spans="1:17" ht="229.5" hidden="1" outlineLevel="4">
      <c r="A21" s="6" t="s">
        <v>14</v>
      </c>
      <c r="B21" s="16" t="s">
        <v>15</v>
      </c>
      <c r="C21" s="15">
        <v>-10593.04</v>
      </c>
      <c r="D21" s="15">
        <v>67000</v>
      </c>
      <c r="E21" s="15">
        <v>67000</v>
      </c>
      <c r="F21" s="15">
        <v>0</v>
      </c>
      <c r="G21" s="15">
        <v>-10593.04</v>
      </c>
      <c r="H21" s="22">
        <f t="shared" si="13"/>
        <v>-1.02879474373053E-2</v>
      </c>
      <c r="I21" s="38">
        <f t="shared" si="14"/>
        <v>-5.7390332492022293E-2</v>
      </c>
      <c r="J21" s="22">
        <f t="shared" si="4"/>
        <v>100</v>
      </c>
      <c r="K21" s="39">
        <f t="shared" si="5"/>
        <v>0</v>
      </c>
      <c r="L21" s="22">
        <f t="shared" si="6"/>
        <v>-15.810507462686568</v>
      </c>
      <c r="M21" s="39">
        <f t="shared" si="7"/>
        <v>-77593.040000000008</v>
      </c>
      <c r="N21" s="22">
        <f t="shared" si="8"/>
        <v>-15.810507462686568</v>
      </c>
      <c r="O21" s="39">
        <f t="shared" si="9"/>
        <v>-77593.040000000008</v>
      </c>
      <c r="P21" s="22" t="e">
        <f t="shared" si="10"/>
        <v>#DIV/0!</v>
      </c>
      <c r="Q21" s="22">
        <f t="shared" si="11"/>
        <v>-10593.04</v>
      </c>
    </row>
    <row r="22" spans="1:17" ht="229.5" hidden="1" outlineLevel="7">
      <c r="A22" s="6" t="s">
        <v>14</v>
      </c>
      <c r="B22" s="16" t="s">
        <v>15</v>
      </c>
      <c r="C22" s="15">
        <v>-10593.04</v>
      </c>
      <c r="D22" s="15">
        <v>67000</v>
      </c>
      <c r="E22" s="15">
        <v>67000</v>
      </c>
      <c r="F22" s="15">
        <v>0</v>
      </c>
      <c r="G22" s="15">
        <v>-10593.04</v>
      </c>
      <c r="H22" s="22">
        <f t="shared" si="13"/>
        <v>-1.02879474373053E-2</v>
      </c>
      <c r="I22" s="38">
        <f t="shared" si="14"/>
        <v>-5.7390332492022293E-2</v>
      </c>
      <c r="J22" s="22">
        <f t="shared" si="4"/>
        <v>100</v>
      </c>
      <c r="K22" s="39">
        <f t="shared" si="5"/>
        <v>0</v>
      </c>
      <c r="L22" s="22">
        <f t="shared" si="6"/>
        <v>-15.810507462686568</v>
      </c>
      <c r="M22" s="39">
        <f t="shared" si="7"/>
        <v>-77593.040000000008</v>
      </c>
      <c r="N22" s="22">
        <f t="shared" si="8"/>
        <v>-15.810507462686568</v>
      </c>
      <c r="O22" s="39">
        <f t="shared" si="9"/>
        <v>-77593.040000000008</v>
      </c>
      <c r="P22" s="22" t="e">
        <f t="shared" si="10"/>
        <v>#DIV/0!</v>
      </c>
      <c r="Q22" s="22">
        <f t="shared" si="11"/>
        <v>-10593.04</v>
      </c>
    </row>
    <row r="23" spans="1:17" ht="127.5" hidden="1" outlineLevel="3" collapsed="1">
      <c r="A23" s="6" t="s">
        <v>16</v>
      </c>
      <c r="B23" s="16" t="s">
        <v>17</v>
      </c>
      <c r="C23" s="15">
        <v>3288.81</v>
      </c>
      <c r="D23" s="15">
        <v>1011000</v>
      </c>
      <c r="E23" s="15">
        <v>1011000</v>
      </c>
      <c r="F23" s="15">
        <v>0</v>
      </c>
      <c r="G23" s="15">
        <v>38666.370000000003</v>
      </c>
      <c r="H23" s="22">
        <f t="shared" si="13"/>
        <v>3.7552731052785455E-2</v>
      </c>
      <c r="I23" s="38">
        <f t="shared" si="14"/>
        <v>0.20948432466596523</v>
      </c>
      <c r="J23" s="22">
        <f t="shared" si="4"/>
        <v>1175.6948561941858</v>
      </c>
      <c r="K23" s="39">
        <f t="shared" si="5"/>
        <v>35377.560000000005</v>
      </c>
      <c r="L23" s="22">
        <f t="shared" si="6"/>
        <v>3.8245667655786351</v>
      </c>
      <c r="M23" s="39">
        <f t="shared" si="7"/>
        <v>-972333.63</v>
      </c>
      <c r="N23" s="22">
        <f t="shared" si="8"/>
        <v>3.8245667655786351</v>
      </c>
      <c r="O23" s="39">
        <f t="shared" si="9"/>
        <v>-972333.63</v>
      </c>
      <c r="P23" s="22" t="e">
        <f t="shared" si="10"/>
        <v>#DIV/0!</v>
      </c>
      <c r="Q23" s="22">
        <f t="shared" si="11"/>
        <v>38666.370000000003</v>
      </c>
    </row>
    <row r="24" spans="1:17" ht="178.5" hidden="1" outlineLevel="4">
      <c r="A24" s="6" t="s">
        <v>18</v>
      </c>
      <c r="B24" s="16" t="s">
        <v>19</v>
      </c>
      <c r="C24" s="15">
        <v>37260.33</v>
      </c>
      <c r="D24" s="15">
        <v>1011000</v>
      </c>
      <c r="E24" s="15">
        <v>1011000</v>
      </c>
      <c r="F24" s="15">
        <v>0</v>
      </c>
      <c r="G24" s="15">
        <v>37260.33</v>
      </c>
      <c r="H24" s="22">
        <f t="shared" si="13"/>
        <v>3.6187186731726655E-2</v>
      </c>
      <c r="I24" s="38">
        <f t="shared" si="14"/>
        <v>0.20186676605228274</v>
      </c>
      <c r="J24" s="22">
        <f t="shared" si="4"/>
        <v>100</v>
      </c>
      <c r="K24" s="39">
        <f t="shared" si="5"/>
        <v>0</v>
      </c>
      <c r="L24" s="22">
        <f t="shared" si="6"/>
        <v>3.6854925816023738</v>
      </c>
      <c r="M24" s="39">
        <f t="shared" si="7"/>
        <v>-973739.67</v>
      </c>
      <c r="N24" s="22">
        <f t="shared" si="8"/>
        <v>3.6854925816023738</v>
      </c>
      <c r="O24" s="39">
        <f t="shared" si="9"/>
        <v>-973739.67</v>
      </c>
      <c r="P24" s="22" t="e">
        <f t="shared" si="10"/>
        <v>#DIV/0!</v>
      </c>
      <c r="Q24" s="22">
        <f t="shared" si="11"/>
        <v>37260.33</v>
      </c>
    </row>
    <row r="25" spans="1:17" ht="178.5" hidden="1" outlineLevel="7">
      <c r="A25" s="6" t="s">
        <v>18</v>
      </c>
      <c r="B25" s="16" t="s">
        <v>19</v>
      </c>
      <c r="C25" s="15">
        <v>37260.33</v>
      </c>
      <c r="D25" s="15">
        <v>1011000</v>
      </c>
      <c r="E25" s="15">
        <v>1011000</v>
      </c>
      <c r="F25" s="15">
        <v>0</v>
      </c>
      <c r="G25" s="15">
        <v>37260.33</v>
      </c>
      <c r="H25" s="22">
        <f t="shared" si="13"/>
        <v>3.6187186731726655E-2</v>
      </c>
      <c r="I25" s="38">
        <f t="shared" si="14"/>
        <v>0.20186676605228274</v>
      </c>
      <c r="J25" s="22">
        <f t="shared" si="4"/>
        <v>100</v>
      </c>
      <c r="K25" s="39">
        <f t="shared" si="5"/>
        <v>0</v>
      </c>
      <c r="L25" s="22">
        <f t="shared" si="6"/>
        <v>3.6854925816023738</v>
      </c>
      <c r="M25" s="39">
        <f t="shared" si="7"/>
        <v>-973739.67</v>
      </c>
      <c r="N25" s="22">
        <f t="shared" si="8"/>
        <v>3.6854925816023738</v>
      </c>
      <c r="O25" s="39">
        <f t="shared" si="9"/>
        <v>-973739.67</v>
      </c>
      <c r="P25" s="22" t="e">
        <f t="shared" si="10"/>
        <v>#DIV/0!</v>
      </c>
      <c r="Q25" s="22">
        <f t="shared" si="11"/>
        <v>37260.33</v>
      </c>
    </row>
    <row r="26" spans="1:17" ht="178.5" hidden="1" outlineLevel="4">
      <c r="A26" s="6" t="s">
        <v>20</v>
      </c>
      <c r="B26" s="16" t="s">
        <v>21</v>
      </c>
      <c r="C26" s="15">
        <v>1406.04</v>
      </c>
      <c r="D26" s="15">
        <v>0</v>
      </c>
      <c r="E26" s="15">
        <v>0</v>
      </c>
      <c r="F26" s="15">
        <v>0</v>
      </c>
      <c r="G26" s="15">
        <v>1406.04</v>
      </c>
      <c r="H26" s="22">
        <f t="shared" si="13"/>
        <v>1.365544321058803E-3</v>
      </c>
      <c r="I26" s="38">
        <f t="shared" si="14"/>
        <v>7.6175586136824763E-3</v>
      </c>
      <c r="J26" s="22">
        <f t="shared" si="4"/>
        <v>100</v>
      </c>
      <c r="K26" s="39">
        <f t="shared" si="5"/>
        <v>0</v>
      </c>
      <c r="L26" s="22" t="e">
        <f t="shared" si="6"/>
        <v>#DIV/0!</v>
      </c>
      <c r="M26" s="39">
        <f t="shared" si="7"/>
        <v>1406.04</v>
      </c>
      <c r="N26" s="22" t="e">
        <f t="shared" si="8"/>
        <v>#DIV/0!</v>
      </c>
      <c r="O26" s="39">
        <f t="shared" si="9"/>
        <v>1406.04</v>
      </c>
      <c r="P26" s="22" t="e">
        <f t="shared" si="10"/>
        <v>#DIV/0!</v>
      </c>
      <c r="Q26" s="22">
        <f t="shared" si="11"/>
        <v>1406.04</v>
      </c>
    </row>
    <row r="27" spans="1:17" ht="178.5" hidden="1" outlineLevel="7">
      <c r="A27" s="6" t="s">
        <v>20</v>
      </c>
      <c r="B27" s="16" t="s">
        <v>21</v>
      </c>
      <c r="C27" s="15">
        <v>1406.04</v>
      </c>
      <c r="D27" s="15">
        <v>0</v>
      </c>
      <c r="E27" s="15">
        <v>0</v>
      </c>
      <c r="F27" s="15">
        <v>0</v>
      </c>
      <c r="G27" s="15">
        <v>1406.04</v>
      </c>
      <c r="H27" s="22">
        <f t="shared" si="13"/>
        <v>1.365544321058803E-3</v>
      </c>
      <c r="I27" s="38">
        <f t="shared" si="14"/>
        <v>7.6175586136824763E-3</v>
      </c>
      <c r="J27" s="22">
        <f t="shared" si="4"/>
        <v>100</v>
      </c>
      <c r="K27" s="39">
        <f t="shared" si="5"/>
        <v>0</v>
      </c>
      <c r="L27" s="22" t="e">
        <f t="shared" si="6"/>
        <v>#DIV/0!</v>
      </c>
      <c r="M27" s="39">
        <f t="shared" si="7"/>
        <v>1406.04</v>
      </c>
      <c r="N27" s="22" t="e">
        <f t="shared" si="8"/>
        <v>#DIV/0!</v>
      </c>
      <c r="O27" s="39">
        <f t="shared" si="9"/>
        <v>1406.04</v>
      </c>
      <c r="P27" s="22" t="e">
        <f t="shared" si="10"/>
        <v>#DIV/0!</v>
      </c>
      <c r="Q27" s="22">
        <f t="shared" si="11"/>
        <v>1406.04</v>
      </c>
    </row>
    <row r="28" spans="1:17" ht="127.5" hidden="1" outlineLevel="3" collapsed="1">
      <c r="A28" s="6" t="s">
        <v>22</v>
      </c>
      <c r="B28" s="16" t="s">
        <v>23</v>
      </c>
      <c r="C28" s="15">
        <v>10340</v>
      </c>
      <c r="D28" s="15">
        <v>122000</v>
      </c>
      <c r="E28" s="15">
        <v>122000</v>
      </c>
      <c r="F28" s="15">
        <v>10000</v>
      </c>
      <c r="G28" s="15">
        <v>44860</v>
      </c>
      <c r="H28" s="22">
        <f t="shared" si="13"/>
        <v>4.3567976901580256E-2</v>
      </c>
      <c r="I28" s="38">
        <f t="shared" si="14"/>
        <v>0.24303979930143946</v>
      </c>
      <c r="J28" s="22">
        <f t="shared" si="4"/>
        <v>433.84912959381046</v>
      </c>
      <c r="K28" s="39">
        <f t="shared" si="5"/>
        <v>34520</v>
      </c>
      <c r="L28" s="22">
        <f t="shared" si="6"/>
        <v>36.770491803278688</v>
      </c>
      <c r="M28" s="39">
        <f t="shared" si="7"/>
        <v>-77140</v>
      </c>
      <c r="N28" s="22">
        <f t="shared" si="8"/>
        <v>36.770491803278688</v>
      </c>
      <c r="O28" s="39">
        <f t="shared" si="9"/>
        <v>-77140</v>
      </c>
      <c r="P28" s="22">
        <f t="shared" si="10"/>
        <v>448.59999999999997</v>
      </c>
      <c r="Q28" s="22">
        <f t="shared" si="11"/>
        <v>34860</v>
      </c>
    </row>
    <row r="29" spans="1:17" ht="178.5" hidden="1" outlineLevel="4">
      <c r="A29" s="6" t="s">
        <v>24</v>
      </c>
      <c r="B29" s="16" t="s">
        <v>25</v>
      </c>
      <c r="C29" s="15">
        <v>44860</v>
      </c>
      <c r="D29" s="15">
        <v>122000</v>
      </c>
      <c r="E29" s="15">
        <v>122000</v>
      </c>
      <c r="F29" s="15">
        <v>10000</v>
      </c>
      <c r="G29" s="15">
        <v>44860</v>
      </c>
      <c r="H29" s="22">
        <f t="shared" si="13"/>
        <v>4.3567976901580256E-2</v>
      </c>
      <c r="I29" s="38">
        <f t="shared" si="14"/>
        <v>0.24303979930143946</v>
      </c>
      <c r="J29" s="22">
        <f t="shared" si="4"/>
        <v>100</v>
      </c>
      <c r="K29" s="39">
        <f t="shared" si="5"/>
        <v>0</v>
      </c>
      <c r="L29" s="22">
        <f t="shared" si="6"/>
        <v>36.770491803278688</v>
      </c>
      <c r="M29" s="39">
        <f t="shared" si="7"/>
        <v>-77140</v>
      </c>
      <c r="N29" s="22">
        <f t="shared" si="8"/>
        <v>36.770491803278688</v>
      </c>
      <c r="O29" s="39">
        <f t="shared" si="9"/>
        <v>-77140</v>
      </c>
      <c r="P29" s="22">
        <f t="shared" si="10"/>
        <v>448.59999999999997</v>
      </c>
      <c r="Q29" s="22">
        <f t="shared" si="11"/>
        <v>34860</v>
      </c>
    </row>
    <row r="30" spans="1:17" ht="178.5" hidden="1" outlineLevel="7">
      <c r="A30" s="6" t="s">
        <v>24</v>
      </c>
      <c r="B30" s="16" t="s">
        <v>25</v>
      </c>
      <c r="C30" s="15">
        <v>44860</v>
      </c>
      <c r="D30" s="15">
        <v>122000</v>
      </c>
      <c r="E30" s="15">
        <v>122000</v>
      </c>
      <c r="F30" s="15">
        <v>10000</v>
      </c>
      <c r="G30" s="15">
        <v>44860</v>
      </c>
      <c r="H30" s="22">
        <f t="shared" si="13"/>
        <v>4.3567976901580256E-2</v>
      </c>
      <c r="I30" s="38">
        <f t="shared" si="14"/>
        <v>0.24303979930143946</v>
      </c>
      <c r="J30" s="22">
        <f t="shared" si="4"/>
        <v>100</v>
      </c>
      <c r="K30" s="39">
        <f t="shared" si="5"/>
        <v>0</v>
      </c>
      <c r="L30" s="22">
        <f t="shared" si="6"/>
        <v>36.770491803278688</v>
      </c>
      <c r="M30" s="39">
        <f t="shared" si="7"/>
        <v>-77140</v>
      </c>
      <c r="N30" s="22">
        <f t="shared" si="8"/>
        <v>36.770491803278688</v>
      </c>
      <c r="O30" s="39">
        <f t="shared" si="9"/>
        <v>-77140</v>
      </c>
      <c r="P30" s="22">
        <f t="shared" si="10"/>
        <v>448.59999999999997</v>
      </c>
      <c r="Q30" s="22">
        <f t="shared" si="11"/>
        <v>34860</v>
      </c>
    </row>
    <row r="31" spans="1:17" ht="229.5" hidden="1" outlineLevel="3" collapsed="1">
      <c r="A31" s="6" t="s">
        <v>26</v>
      </c>
      <c r="B31" s="16" t="s">
        <v>27</v>
      </c>
      <c r="C31" s="15">
        <v>104742</v>
      </c>
      <c r="D31" s="15">
        <v>234000</v>
      </c>
      <c r="E31" s="15">
        <v>234000</v>
      </c>
      <c r="F31" s="15">
        <v>58500</v>
      </c>
      <c r="G31" s="15">
        <v>0</v>
      </c>
      <c r="H31" s="22">
        <f t="shared" si="13"/>
        <v>0</v>
      </c>
      <c r="I31" s="38">
        <f t="shared" si="14"/>
        <v>0</v>
      </c>
      <c r="J31" s="22">
        <f t="shared" si="4"/>
        <v>0</v>
      </c>
      <c r="K31" s="39">
        <f t="shared" si="5"/>
        <v>-104742</v>
      </c>
      <c r="L31" s="22">
        <f t="shared" si="6"/>
        <v>0</v>
      </c>
      <c r="M31" s="39">
        <f t="shared" si="7"/>
        <v>-234000</v>
      </c>
      <c r="N31" s="22">
        <f t="shared" si="8"/>
        <v>0</v>
      </c>
      <c r="O31" s="39">
        <f t="shared" si="9"/>
        <v>-234000</v>
      </c>
      <c r="P31" s="22">
        <f t="shared" si="10"/>
        <v>0</v>
      </c>
      <c r="Q31" s="22">
        <f t="shared" si="11"/>
        <v>-58500</v>
      </c>
    </row>
    <row r="32" spans="1:17" ht="280.5" hidden="1" outlineLevel="4">
      <c r="A32" s="6" t="s">
        <v>28</v>
      </c>
      <c r="B32" s="16" t="s">
        <v>29</v>
      </c>
      <c r="C32" s="15">
        <v>0</v>
      </c>
      <c r="D32" s="15">
        <v>234000</v>
      </c>
      <c r="E32" s="15">
        <v>234000</v>
      </c>
      <c r="F32" s="15">
        <v>58500</v>
      </c>
      <c r="G32" s="15">
        <v>0</v>
      </c>
      <c r="H32" s="22">
        <f t="shared" si="13"/>
        <v>0</v>
      </c>
      <c r="I32" s="38">
        <f t="shared" si="14"/>
        <v>0</v>
      </c>
      <c r="J32" s="22" t="e">
        <f t="shared" si="4"/>
        <v>#DIV/0!</v>
      </c>
      <c r="K32" s="39">
        <f t="shared" si="5"/>
        <v>0</v>
      </c>
      <c r="L32" s="22">
        <f t="shared" si="6"/>
        <v>0</v>
      </c>
      <c r="M32" s="39">
        <f t="shared" si="7"/>
        <v>-234000</v>
      </c>
      <c r="N32" s="22">
        <f t="shared" si="8"/>
        <v>0</v>
      </c>
      <c r="O32" s="39">
        <f t="shared" si="9"/>
        <v>-234000</v>
      </c>
      <c r="P32" s="22">
        <f t="shared" si="10"/>
        <v>0</v>
      </c>
      <c r="Q32" s="22">
        <f t="shared" si="11"/>
        <v>-58500</v>
      </c>
    </row>
    <row r="33" spans="1:17" ht="280.5" hidden="1" outlineLevel="7">
      <c r="A33" s="6" t="s">
        <v>28</v>
      </c>
      <c r="B33" s="16" t="s">
        <v>29</v>
      </c>
      <c r="C33" s="15">
        <v>0</v>
      </c>
      <c r="D33" s="15">
        <v>234000</v>
      </c>
      <c r="E33" s="15">
        <v>234000</v>
      </c>
      <c r="F33" s="15">
        <v>58500</v>
      </c>
      <c r="G33" s="15">
        <v>0</v>
      </c>
      <c r="H33" s="22">
        <f t="shared" si="13"/>
        <v>0</v>
      </c>
      <c r="I33" s="38">
        <f t="shared" si="14"/>
        <v>0</v>
      </c>
      <c r="J33" s="22" t="e">
        <f t="shared" si="4"/>
        <v>#DIV/0!</v>
      </c>
      <c r="K33" s="39">
        <f t="shared" si="5"/>
        <v>0</v>
      </c>
      <c r="L33" s="22">
        <f t="shared" si="6"/>
        <v>0</v>
      </c>
      <c r="M33" s="39">
        <f t="shared" si="7"/>
        <v>-234000</v>
      </c>
      <c r="N33" s="22">
        <f t="shared" si="8"/>
        <v>0</v>
      </c>
      <c r="O33" s="39">
        <f t="shared" si="9"/>
        <v>-234000</v>
      </c>
      <c r="P33" s="22">
        <f t="shared" si="10"/>
        <v>0</v>
      </c>
      <c r="Q33" s="22">
        <f t="shared" si="11"/>
        <v>-58500</v>
      </c>
    </row>
    <row r="34" spans="1:17" ht="102" hidden="1" outlineLevel="3" collapsed="1">
      <c r="A34" s="6" t="s">
        <v>30</v>
      </c>
      <c r="B34" s="14" t="s">
        <v>31</v>
      </c>
      <c r="C34" s="15">
        <v>108875</v>
      </c>
      <c r="D34" s="15">
        <v>286000</v>
      </c>
      <c r="E34" s="15">
        <v>286000</v>
      </c>
      <c r="F34" s="15">
        <v>71500</v>
      </c>
      <c r="G34" s="15">
        <v>78390</v>
      </c>
      <c r="H34" s="22">
        <f t="shared" si="13"/>
        <v>7.6132271719011949E-2</v>
      </c>
      <c r="I34" s="38">
        <f t="shared" si="14"/>
        <v>0.42469660872135173</v>
      </c>
      <c r="J34" s="22">
        <f t="shared" si="4"/>
        <v>72</v>
      </c>
      <c r="K34" s="39">
        <f t="shared" si="5"/>
        <v>-30485</v>
      </c>
      <c r="L34" s="22">
        <f t="shared" si="6"/>
        <v>27.40909090909091</v>
      </c>
      <c r="M34" s="39">
        <f t="shared" si="7"/>
        <v>-207610</v>
      </c>
      <c r="N34" s="22">
        <f t="shared" si="8"/>
        <v>27.40909090909091</v>
      </c>
      <c r="O34" s="39">
        <f t="shared" si="9"/>
        <v>-207610</v>
      </c>
      <c r="P34" s="22">
        <f t="shared" si="10"/>
        <v>109.63636363636364</v>
      </c>
      <c r="Q34" s="22">
        <f t="shared" si="11"/>
        <v>6890</v>
      </c>
    </row>
    <row r="35" spans="1:17" ht="153" hidden="1" outlineLevel="4">
      <c r="A35" s="6" t="s">
        <v>32</v>
      </c>
      <c r="B35" s="16" t="s">
        <v>33</v>
      </c>
      <c r="C35" s="15">
        <v>78390</v>
      </c>
      <c r="D35" s="15">
        <v>286000</v>
      </c>
      <c r="E35" s="15">
        <v>286000</v>
      </c>
      <c r="F35" s="15">
        <v>71500</v>
      </c>
      <c r="G35" s="15">
        <v>78390</v>
      </c>
      <c r="H35" s="22">
        <f t="shared" si="13"/>
        <v>7.6132271719011949E-2</v>
      </c>
      <c r="I35" s="38">
        <f t="shared" si="14"/>
        <v>0.42469660872135173</v>
      </c>
      <c r="J35" s="22">
        <f t="shared" si="4"/>
        <v>100</v>
      </c>
      <c r="K35" s="39">
        <f t="shared" si="5"/>
        <v>0</v>
      </c>
      <c r="L35" s="22">
        <f t="shared" si="6"/>
        <v>27.40909090909091</v>
      </c>
      <c r="M35" s="39">
        <f t="shared" si="7"/>
        <v>-207610</v>
      </c>
      <c r="N35" s="22">
        <f t="shared" si="8"/>
        <v>27.40909090909091</v>
      </c>
      <c r="O35" s="39">
        <f t="shared" si="9"/>
        <v>-207610</v>
      </c>
      <c r="P35" s="22">
        <f t="shared" si="10"/>
        <v>109.63636363636364</v>
      </c>
      <c r="Q35" s="22">
        <f t="shared" si="11"/>
        <v>6890</v>
      </c>
    </row>
    <row r="36" spans="1:17" ht="153" hidden="1" outlineLevel="7">
      <c r="A36" s="6" t="s">
        <v>32</v>
      </c>
      <c r="B36" s="16" t="s">
        <v>33</v>
      </c>
      <c r="C36" s="15">
        <v>78390</v>
      </c>
      <c r="D36" s="15">
        <v>286000</v>
      </c>
      <c r="E36" s="15">
        <v>286000</v>
      </c>
      <c r="F36" s="15">
        <v>71500</v>
      </c>
      <c r="G36" s="15">
        <v>78390</v>
      </c>
      <c r="H36" s="22">
        <f t="shared" si="13"/>
        <v>7.6132271719011949E-2</v>
      </c>
      <c r="I36" s="38">
        <f t="shared" si="14"/>
        <v>0.42469660872135173</v>
      </c>
      <c r="J36" s="22">
        <f t="shared" si="4"/>
        <v>100</v>
      </c>
      <c r="K36" s="39">
        <f t="shared" si="5"/>
        <v>0</v>
      </c>
      <c r="L36" s="22">
        <f t="shared" si="6"/>
        <v>27.40909090909091</v>
      </c>
      <c r="M36" s="39">
        <f t="shared" si="7"/>
        <v>-207610</v>
      </c>
      <c r="N36" s="22">
        <f t="shared" si="8"/>
        <v>27.40909090909091</v>
      </c>
      <c r="O36" s="39">
        <f t="shared" si="9"/>
        <v>-207610</v>
      </c>
      <c r="P36" s="22">
        <f t="shared" si="10"/>
        <v>109.63636363636364</v>
      </c>
      <c r="Q36" s="22">
        <f t="shared" si="11"/>
        <v>6890</v>
      </c>
    </row>
    <row r="37" spans="1:17" ht="102" hidden="1" outlineLevel="3" collapsed="1">
      <c r="A37" s="6" t="s">
        <v>34</v>
      </c>
      <c r="B37" s="14" t="s">
        <v>35</v>
      </c>
      <c r="C37" s="15">
        <v>0</v>
      </c>
      <c r="D37" s="15">
        <v>0</v>
      </c>
      <c r="E37" s="15">
        <v>0</v>
      </c>
      <c r="F37" s="15">
        <v>0</v>
      </c>
      <c r="G37" s="15">
        <v>-34914</v>
      </c>
      <c r="H37" s="22">
        <f t="shared" si="13"/>
        <v>-3.3908433917560703E-2</v>
      </c>
      <c r="I37" s="38">
        <f t="shared" si="14"/>
        <v>-0.18915496105239538</v>
      </c>
      <c r="J37" s="22" t="e">
        <f t="shared" si="4"/>
        <v>#DIV/0!</v>
      </c>
      <c r="K37" s="39">
        <f t="shared" si="5"/>
        <v>-34914</v>
      </c>
      <c r="L37" s="22" t="e">
        <f t="shared" si="6"/>
        <v>#DIV/0!</v>
      </c>
      <c r="M37" s="39">
        <f t="shared" si="7"/>
        <v>-34914</v>
      </c>
      <c r="N37" s="22" t="e">
        <f t="shared" si="8"/>
        <v>#DIV/0!</v>
      </c>
      <c r="O37" s="39">
        <f t="shared" si="9"/>
        <v>-34914</v>
      </c>
      <c r="P37" s="22" t="e">
        <f t="shared" si="10"/>
        <v>#DIV/0!</v>
      </c>
      <c r="Q37" s="22">
        <f t="shared" si="11"/>
        <v>-34914</v>
      </c>
    </row>
    <row r="38" spans="1:17" ht="153" hidden="1" outlineLevel="4">
      <c r="A38" s="11" t="s">
        <v>36</v>
      </c>
      <c r="B38" s="17" t="s">
        <v>37</v>
      </c>
      <c r="C38" s="13">
        <v>-34914</v>
      </c>
      <c r="D38" s="13">
        <v>0</v>
      </c>
      <c r="E38" s="13">
        <v>0</v>
      </c>
      <c r="F38" s="13">
        <v>0</v>
      </c>
      <c r="G38" s="13">
        <v>-34914</v>
      </c>
      <c r="H38" s="22">
        <f t="shared" si="13"/>
        <v>-3.3908433917560703E-2</v>
      </c>
      <c r="I38" s="38">
        <f t="shared" si="14"/>
        <v>-0.18915496105239538</v>
      </c>
      <c r="J38" s="22">
        <f t="shared" si="4"/>
        <v>100</v>
      </c>
      <c r="K38" s="39">
        <f t="shared" si="5"/>
        <v>0</v>
      </c>
      <c r="L38" s="22" t="e">
        <f t="shared" si="6"/>
        <v>#DIV/0!</v>
      </c>
      <c r="M38" s="39">
        <f t="shared" si="7"/>
        <v>-34914</v>
      </c>
      <c r="N38" s="22" t="e">
        <f t="shared" si="8"/>
        <v>#DIV/0!</v>
      </c>
      <c r="O38" s="39">
        <f t="shared" si="9"/>
        <v>-34914</v>
      </c>
      <c r="P38" s="22" t="e">
        <f t="shared" si="10"/>
        <v>#DIV/0!</v>
      </c>
      <c r="Q38" s="22">
        <f t="shared" si="11"/>
        <v>-34914</v>
      </c>
    </row>
    <row r="39" spans="1:17" ht="153" hidden="1" outlineLevel="7">
      <c r="A39" s="6" t="s">
        <v>36</v>
      </c>
      <c r="B39" s="16" t="s">
        <v>37</v>
      </c>
      <c r="C39" s="15">
        <v>-34914</v>
      </c>
      <c r="D39" s="15">
        <v>0</v>
      </c>
      <c r="E39" s="15">
        <v>0</v>
      </c>
      <c r="F39" s="15">
        <v>0</v>
      </c>
      <c r="G39" s="15">
        <v>-34914</v>
      </c>
      <c r="H39" s="22">
        <f t="shared" si="13"/>
        <v>-3.3908433917560703E-2</v>
      </c>
      <c r="I39" s="38">
        <f t="shared" si="14"/>
        <v>-0.18915496105239538</v>
      </c>
      <c r="J39" s="22">
        <f t="shared" si="4"/>
        <v>100</v>
      </c>
      <c r="K39" s="39">
        <f t="shared" si="5"/>
        <v>0</v>
      </c>
      <c r="L39" s="22" t="e">
        <f t="shared" si="6"/>
        <v>#DIV/0!</v>
      </c>
      <c r="M39" s="39">
        <f t="shared" si="7"/>
        <v>-34914</v>
      </c>
      <c r="N39" s="22" t="e">
        <f t="shared" si="8"/>
        <v>#DIV/0!</v>
      </c>
      <c r="O39" s="39">
        <f t="shared" si="9"/>
        <v>-34914</v>
      </c>
      <c r="P39" s="22" t="e">
        <f t="shared" si="10"/>
        <v>#DIV/0!</v>
      </c>
      <c r="Q39" s="22">
        <f t="shared" si="11"/>
        <v>-34914</v>
      </c>
    </row>
    <row r="40" spans="1:17" ht="51" outlineLevel="1" collapsed="1">
      <c r="A40" s="11" t="s">
        <v>38</v>
      </c>
      <c r="B40" s="12" t="s">
        <v>39</v>
      </c>
      <c r="C40" s="13">
        <f t="shared" ref="C40:G40" si="17">C41</f>
        <v>2749332.86</v>
      </c>
      <c r="D40" s="13">
        <f>D41</f>
        <v>11537500</v>
      </c>
      <c r="E40" s="13">
        <f t="shared" si="17"/>
        <v>11537500</v>
      </c>
      <c r="F40" s="13">
        <f t="shared" si="17"/>
        <v>2884375</v>
      </c>
      <c r="G40" s="13">
        <f t="shared" si="17"/>
        <v>2937713.0500000003</v>
      </c>
      <c r="H40" s="22">
        <f t="shared" si="13"/>
        <v>2.8531033059712634</v>
      </c>
      <c r="I40" s="38">
        <f t="shared" si="14"/>
        <v>15.915764379786438</v>
      </c>
      <c r="J40" s="22">
        <f t="shared" si="4"/>
        <v>106.85185096140015</v>
      </c>
      <c r="K40" s="39">
        <f t="shared" si="5"/>
        <v>188380.19000000041</v>
      </c>
      <c r="L40" s="22">
        <f t="shared" si="6"/>
        <v>25.462301625135431</v>
      </c>
      <c r="M40" s="39">
        <f t="shared" si="7"/>
        <v>-8599786.9499999993</v>
      </c>
      <c r="N40" s="22">
        <f t="shared" si="8"/>
        <v>25.462301625135431</v>
      </c>
      <c r="O40" s="39">
        <f t="shared" si="9"/>
        <v>-8599786.9499999993</v>
      </c>
      <c r="P40" s="22">
        <f t="shared" si="10"/>
        <v>101.84920650054173</v>
      </c>
      <c r="Q40" s="22">
        <f t="shared" si="11"/>
        <v>53338.050000000279</v>
      </c>
    </row>
    <row r="41" spans="1:17" ht="38.25" hidden="1" outlineLevel="2">
      <c r="A41" s="6" t="s">
        <v>40</v>
      </c>
      <c r="B41" s="14" t="s">
        <v>41</v>
      </c>
      <c r="C41" s="15">
        <f t="shared" ref="C41" si="18">C42+C45+C48+C51</f>
        <v>2749332.86</v>
      </c>
      <c r="D41" s="15">
        <f>D42+D45+D48+D51</f>
        <v>11537500</v>
      </c>
      <c r="E41" s="15">
        <f t="shared" ref="E41:G41" si="19">E42+E45+E48+E51</f>
        <v>11537500</v>
      </c>
      <c r="F41" s="15">
        <f t="shared" si="19"/>
        <v>2884375</v>
      </c>
      <c r="G41" s="15">
        <f t="shared" si="19"/>
        <v>2937713.0500000003</v>
      </c>
      <c r="H41" s="22">
        <f t="shared" si="13"/>
        <v>2.8531033059712634</v>
      </c>
      <c r="I41" s="38">
        <f t="shared" si="14"/>
        <v>15.915764379786438</v>
      </c>
      <c r="J41" s="22">
        <f t="shared" si="4"/>
        <v>106.85185096140015</v>
      </c>
      <c r="K41" s="39">
        <f t="shared" si="5"/>
        <v>188380.19000000041</v>
      </c>
      <c r="L41" s="22">
        <f t="shared" si="6"/>
        <v>25.462301625135431</v>
      </c>
      <c r="M41" s="39">
        <f t="shared" si="7"/>
        <v>-8599786.9499999993</v>
      </c>
      <c r="N41" s="22">
        <f t="shared" si="8"/>
        <v>25.462301625135431</v>
      </c>
      <c r="O41" s="39">
        <f t="shared" si="9"/>
        <v>-8599786.9499999993</v>
      </c>
      <c r="P41" s="22">
        <f t="shared" si="10"/>
        <v>101.84920650054173</v>
      </c>
      <c r="Q41" s="22">
        <f t="shared" si="11"/>
        <v>53338.050000000279</v>
      </c>
    </row>
    <row r="42" spans="1:17" ht="102" hidden="1" outlineLevel="3">
      <c r="A42" s="6" t="s">
        <v>42</v>
      </c>
      <c r="B42" s="14" t="s">
        <v>43</v>
      </c>
      <c r="C42" s="15">
        <f t="shared" ref="C42:G42" si="20">C43</f>
        <v>1413376.17</v>
      </c>
      <c r="D42" s="15">
        <f>D43</f>
        <v>5920000</v>
      </c>
      <c r="E42" s="15">
        <f t="shared" si="20"/>
        <v>5920000</v>
      </c>
      <c r="F42" s="15">
        <f t="shared" si="20"/>
        <v>1480000</v>
      </c>
      <c r="G42" s="15">
        <f t="shared" si="20"/>
        <v>1440311.33</v>
      </c>
      <c r="H42" s="22">
        <f t="shared" si="13"/>
        <v>1.3988285946617105</v>
      </c>
      <c r="I42" s="38">
        <f t="shared" si="14"/>
        <v>7.8032317560140285</v>
      </c>
      <c r="J42" s="22">
        <f t="shared" si="4"/>
        <v>101.90573186188642</v>
      </c>
      <c r="K42" s="39">
        <f t="shared" si="5"/>
        <v>26935.160000000149</v>
      </c>
      <c r="L42" s="22">
        <f t="shared" si="6"/>
        <v>24.329583277027027</v>
      </c>
      <c r="M42" s="39">
        <f t="shared" si="7"/>
        <v>-4479688.67</v>
      </c>
      <c r="N42" s="22">
        <f t="shared" si="8"/>
        <v>24.329583277027027</v>
      </c>
      <c r="O42" s="39">
        <f t="shared" si="9"/>
        <v>-4479688.67</v>
      </c>
      <c r="P42" s="22">
        <f t="shared" si="10"/>
        <v>97.318333108108106</v>
      </c>
      <c r="Q42" s="22">
        <f t="shared" si="11"/>
        <v>-39688.669999999925</v>
      </c>
    </row>
    <row r="43" spans="1:17" ht="165.75" hidden="1" outlineLevel="4" collapsed="1">
      <c r="A43" s="6" t="s">
        <v>44</v>
      </c>
      <c r="B43" s="16" t="s">
        <v>45</v>
      </c>
      <c r="C43" s="15">
        <v>1413376.17</v>
      </c>
      <c r="D43" s="15">
        <v>5920000</v>
      </c>
      <c r="E43" s="15">
        <v>5920000</v>
      </c>
      <c r="F43" s="15">
        <v>1480000</v>
      </c>
      <c r="G43" s="15">
        <v>1440311.33</v>
      </c>
      <c r="H43" s="22">
        <f t="shared" si="13"/>
        <v>1.3988285946617105</v>
      </c>
      <c r="I43" s="38">
        <f t="shared" si="14"/>
        <v>7.8032317560140285</v>
      </c>
      <c r="J43" s="22">
        <f t="shared" si="4"/>
        <v>101.90573186188642</v>
      </c>
      <c r="K43" s="39">
        <f t="shared" si="5"/>
        <v>26935.160000000149</v>
      </c>
      <c r="L43" s="22">
        <f t="shared" si="6"/>
        <v>24.329583277027027</v>
      </c>
      <c r="M43" s="39">
        <f t="shared" si="7"/>
        <v>-4479688.67</v>
      </c>
      <c r="N43" s="22">
        <f t="shared" si="8"/>
        <v>24.329583277027027</v>
      </c>
      <c r="O43" s="39">
        <f t="shared" si="9"/>
        <v>-4479688.67</v>
      </c>
      <c r="P43" s="22">
        <f t="shared" si="10"/>
        <v>97.318333108108106</v>
      </c>
      <c r="Q43" s="22">
        <f t="shared" si="11"/>
        <v>-39688.669999999925</v>
      </c>
    </row>
    <row r="44" spans="1:17" ht="165.75" hidden="1" outlineLevel="7">
      <c r="A44" s="6" t="s">
        <v>44</v>
      </c>
      <c r="B44" s="16" t="s">
        <v>45</v>
      </c>
      <c r="C44" s="15">
        <v>1440311.33</v>
      </c>
      <c r="D44" s="15">
        <v>5920000</v>
      </c>
      <c r="E44" s="15">
        <v>5920000</v>
      </c>
      <c r="F44" s="15">
        <v>1480000</v>
      </c>
      <c r="G44" s="15">
        <v>1440311.33</v>
      </c>
      <c r="H44" s="22">
        <f t="shared" si="13"/>
        <v>1.3988285946617105</v>
      </c>
      <c r="I44" s="38">
        <f t="shared" si="14"/>
        <v>7.8032317560140285</v>
      </c>
      <c r="J44" s="22">
        <f t="shared" si="4"/>
        <v>100</v>
      </c>
      <c r="K44" s="39">
        <f t="shared" si="5"/>
        <v>0</v>
      </c>
      <c r="L44" s="22">
        <f t="shared" si="6"/>
        <v>24.329583277027027</v>
      </c>
      <c r="M44" s="39">
        <f t="shared" si="7"/>
        <v>-4479688.67</v>
      </c>
      <c r="N44" s="22">
        <f t="shared" si="8"/>
        <v>24.329583277027027</v>
      </c>
      <c r="O44" s="39">
        <f t="shared" si="9"/>
        <v>-4479688.67</v>
      </c>
      <c r="P44" s="22">
        <f t="shared" si="10"/>
        <v>97.318333108108106</v>
      </c>
      <c r="Q44" s="22">
        <f t="shared" si="11"/>
        <v>-39688.669999999925</v>
      </c>
    </row>
    <row r="45" spans="1:17" ht="127.5" hidden="1" outlineLevel="3">
      <c r="A45" s="6" t="s">
        <v>46</v>
      </c>
      <c r="B45" s="16" t="s">
        <v>47</v>
      </c>
      <c r="C45" s="15">
        <f t="shared" ref="C45:G45" si="21">C46</f>
        <v>5800.71</v>
      </c>
      <c r="D45" s="15">
        <f>D46</f>
        <v>31500</v>
      </c>
      <c r="E45" s="15">
        <f t="shared" si="21"/>
        <v>31500</v>
      </c>
      <c r="F45" s="15">
        <f t="shared" si="21"/>
        <v>7875</v>
      </c>
      <c r="G45" s="15">
        <f t="shared" si="21"/>
        <v>7577.81</v>
      </c>
      <c r="H45" s="22">
        <f t="shared" si="13"/>
        <v>7.3595597647027168E-3</v>
      </c>
      <c r="I45" s="38">
        <f t="shared" si="14"/>
        <v>4.1054601461088747E-2</v>
      </c>
      <c r="J45" s="22">
        <f t="shared" si="4"/>
        <v>130.63590491508799</v>
      </c>
      <c r="K45" s="39">
        <f t="shared" si="5"/>
        <v>1777.1000000000004</v>
      </c>
      <c r="L45" s="22">
        <f t="shared" si="6"/>
        <v>24.056539682539686</v>
      </c>
      <c r="M45" s="39">
        <f t="shared" si="7"/>
        <v>-23922.19</v>
      </c>
      <c r="N45" s="22">
        <f t="shared" si="8"/>
        <v>24.056539682539686</v>
      </c>
      <c r="O45" s="39">
        <f t="shared" si="9"/>
        <v>-23922.19</v>
      </c>
      <c r="P45" s="22">
        <f t="shared" si="10"/>
        <v>96.226158730158744</v>
      </c>
      <c r="Q45" s="22">
        <f t="shared" si="11"/>
        <v>-297.1899999999996</v>
      </c>
    </row>
    <row r="46" spans="1:17" ht="191.25" hidden="1" outlineLevel="4" collapsed="1">
      <c r="A46" s="6" t="s">
        <v>48</v>
      </c>
      <c r="B46" s="16" t="s">
        <v>49</v>
      </c>
      <c r="C46" s="15">
        <v>5800.71</v>
      </c>
      <c r="D46" s="15">
        <v>31500</v>
      </c>
      <c r="E46" s="15">
        <v>31500</v>
      </c>
      <c r="F46" s="15">
        <v>7875</v>
      </c>
      <c r="G46" s="15">
        <v>7577.81</v>
      </c>
      <c r="H46" s="22">
        <f t="shared" si="13"/>
        <v>7.3595597647027168E-3</v>
      </c>
      <c r="I46" s="38">
        <f t="shared" si="14"/>
        <v>4.1054601461088747E-2</v>
      </c>
      <c r="J46" s="22">
        <f t="shared" si="4"/>
        <v>130.63590491508799</v>
      </c>
      <c r="K46" s="39">
        <f t="shared" si="5"/>
        <v>1777.1000000000004</v>
      </c>
      <c r="L46" s="22">
        <f t="shared" si="6"/>
        <v>24.056539682539686</v>
      </c>
      <c r="M46" s="39">
        <f t="shared" si="7"/>
        <v>-23922.19</v>
      </c>
      <c r="N46" s="22">
        <f t="shared" si="8"/>
        <v>24.056539682539686</v>
      </c>
      <c r="O46" s="39">
        <f t="shared" si="9"/>
        <v>-23922.19</v>
      </c>
      <c r="P46" s="22">
        <f t="shared" si="10"/>
        <v>96.226158730158744</v>
      </c>
      <c r="Q46" s="22">
        <f t="shared" si="11"/>
        <v>-297.1899999999996</v>
      </c>
    </row>
    <row r="47" spans="1:17" ht="191.25" hidden="1" outlineLevel="7">
      <c r="A47" s="6" t="s">
        <v>48</v>
      </c>
      <c r="B47" s="16" t="s">
        <v>49</v>
      </c>
      <c r="C47" s="15">
        <v>7577.81</v>
      </c>
      <c r="D47" s="15">
        <v>31500</v>
      </c>
      <c r="E47" s="15">
        <v>31500</v>
      </c>
      <c r="F47" s="15">
        <v>7875</v>
      </c>
      <c r="G47" s="15">
        <v>7577.81</v>
      </c>
      <c r="H47" s="22">
        <f t="shared" si="13"/>
        <v>7.3595597647027168E-3</v>
      </c>
      <c r="I47" s="38">
        <f t="shared" si="14"/>
        <v>4.1054601461088747E-2</v>
      </c>
      <c r="J47" s="22">
        <f t="shared" si="4"/>
        <v>100</v>
      </c>
      <c r="K47" s="39">
        <f t="shared" si="5"/>
        <v>0</v>
      </c>
      <c r="L47" s="22">
        <f t="shared" si="6"/>
        <v>24.056539682539686</v>
      </c>
      <c r="M47" s="39">
        <f t="shared" si="7"/>
        <v>-23922.19</v>
      </c>
      <c r="N47" s="22">
        <f t="shared" si="8"/>
        <v>24.056539682539686</v>
      </c>
      <c r="O47" s="39">
        <f t="shared" si="9"/>
        <v>-23922.19</v>
      </c>
      <c r="P47" s="22">
        <f t="shared" si="10"/>
        <v>96.226158730158744</v>
      </c>
      <c r="Q47" s="22">
        <f t="shared" si="11"/>
        <v>-297.1899999999996</v>
      </c>
    </row>
    <row r="48" spans="1:17" ht="102" hidden="1" outlineLevel="3">
      <c r="A48" s="6" t="s">
        <v>50</v>
      </c>
      <c r="B48" s="14" t="s">
        <v>51</v>
      </c>
      <c r="C48" s="15">
        <f t="shared" ref="C48:G48" si="22">C49</f>
        <v>1511272.83</v>
      </c>
      <c r="D48" s="15">
        <f>D49</f>
        <v>6278600</v>
      </c>
      <c r="E48" s="15">
        <f t="shared" si="22"/>
        <v>6278600</v>
      </c>
      <c r="F48" s="15">
        <f t="shared" si="22"/>
        <v>1569650</v>
      </c>
      <c r="G48" s="15">
        <f t="shared" si="22"/>
        <v>1642741.73</v>
      </c>
      <c r="H48" s="22">
        <f t="shared" si="13"/>
        <v>1.5954287505105211</v>
      </c>
      <c r="I48" s="38">
        <f t="shared" si="14"/>
        <v>8.8999469541529077</v>
      </c>
      <c r="J48" s="22">
        <f t="shared" si="4"/>
        <v>108.69921680521443</v>
      </c>
      <c r="K48" s="39">
        <f t="shared" si="5"/>
        <v>131468.89999999991</v>
      </c>
      <c r="L48" s="22">
        <f t="shared" si="6"/>
        <v>26.164140572739147</v>
      </c>
      <c r="M48" s="39">
        <f t="shared" si="7"/>
        <v>-4635858.2699999996</v>
      </c>
      <c r="N48" s="22">
        <f t="shared" si="8"/>
        <v>26.164140572739147</v>
      </c>
      <c r="O48" s="39">
        <f t="shared" si="9"/>
        <v>-4635858.2699999996</v>
      </c>
      <c r="P48" s="22">
        <f t="shared" si="10"/>
        <v>104.65656229095659</v>
      </c>
      <c r="Q48" s="22">
        <f t="shared" si="11"/>
        <v>73091.729999999981</v>
      </c>
    </row>
    <row r="49" spans="1:17" ht="165.75" hidden="1" outlineLevel="4" collapsed="1">
      <c r="A49" s="6" t="s">
        <v>52</v>
      </c>
      <c r="B49" s="16" t="s">
        <v>53</v>
      </c>
      <c r="C49" s="15">
        <v>1511272.83</v>
      </c>
      <c r="D49" s="15">
        <v>6278600</v>
      </c>
      <c r="E49" s="15">
        <v>6278600</v>
      </c>
      <c r="F49" s="15">
        <v>1569650</v>
      </c>
      <c r="G49" s="15">
        <v>1642741.73</v>
      </c>
      <c r="H49" s="22">
        <f t="shared" si="13"/>
        <v>1.5954287505105211</v>
      </c>
      <c r="I49" s="38">
        <f t="shared" si="14"/>
        <v>8.8999469541529077</v>
      </c>
      <c r="J49" s="22">
        <f t="shared" si="4"/>
        <v>108.69921680521443</v>
      </c>
      <c r="K49" s="39">
        <f t="shared" si="5"/>
        <v>131468.89999999991</v>
      </c>
      <c r="L49" s="22">
        <f t="shared" si="6"/>
        <v>26.164140572739147</v>
      </c>
      <c r="M49" s="39">
        <f t="shared" si="7"/>
        <v>-4635858.2699999996</v>
      </c>
      <c r="N49" s="22">
        <f t="shared" si="8"/>
        <v>26.164140572739147</v>
      </c>
      <c r="O49" s="39">
        <f t="shared" si="9"/>
        <v>-4635858.2699999996</v>
      </c>
      <c r="P49" s="22">
        <f t="shared" si="10"/>
        <v>104.65656229095659</v>
      </c>
      <c r="Q49" s="22">
        <f t="shared" si="11"/>
        <v>73091.729999999981</v>
      </c>
    </row>
    <row r="50" spans="1:17" ht="165.75" hidden="1" outlineLevel="7">
      <c r="A50" s="6" t="s">
        <v>52</v>
      </c>
      <c r="B50" s="16" t="s">
        <v>53</v>
      </c>
      <c r="C50" s="15">
        <v>1642741.73</v>
      </c>
      <c r="D50" s="15">
        <v>6278600</v>
      </c>
      <c r="E50" s="15">
        <v>6278600</v>
      </c>
      <c r="F50" s="15">
        <v>1569650</v>
      </c>
      <c r="G50" s="15">
        <v>1642741.73</v>
      </c>
      <c r="H50" s="22">
        <f t="shared" si="13"/>
        <v>1.5954287505105211</v>
      </c>
      <c r="I50" s="38">
        <f t="shared" si="14"/>
        <v>8.8999469541529077</v>
      </c>
      <c r="J50" s="22">
        <f t="shared" si="4"/>
        <v>100</v>
      </c>
      <c r="K50" s="39">
        <f t="shared" si="5"/>
        <v>0</v>
      </c>
      <c r="L50" s="22">
        <f t="shared" si="6"/>
        <v>26.164140572739147</v>
      </c>
      <c r="M50" s="39">
        <f t="shared" si="7"/>
        <v>-4635858.2699999996</v>
      </c>
      <c r="N50" s="22">
        <f t="shared" si="8"/>
        <v>26.164140572739147</v>
      </c>
      <c r="O50" s="39">
        <f t="shared" si="9"/>
        <v>-4635858.2699999996</v>
      </c>
      <c r="P50" s="22">
        <f t="shared" si="10"/>
        <v>104.65656229095659</v>
      </c>
      <c r="Q50" s="22">
        <f t="shared" si="11"/>
        <v>73091.729999999981</v>
      </c>
    </row>
    <row r="51" spans="1:17" ht="102" hidden="1" outlineLevel="3">
      <c r="A51" s="6" t="s">
        <v>54</v>
      </c>
      <c r="B51" s="14" t="s">
        <v>55</v>
      </c>
      <c r="C51" s="15">
        <f t="shared" ref="C51:G51" si="23">C52</f>
        <v>-181116.85</v>
      </c>
      <c r="D51" s="15">
        <f>D52</f>
        <v>-692600</v>
      </c>
      <c r="E51" s="15">
        <f t="shared" si="23"/>
        <v>-692600</v>
      </c>
      <c r="F51" s="15">
        <f t="shared" si="23"/>
        <v>-173150</v>
      </c>
      <c r="G51" s="15">
        <f t="shared" si="23"/>
        <v>-152917.82</v>
      </c>
      <c r="H51" s="22">
        <f t="shared" si="13"/>
        <v>-0.14851359896567112</v>
      </c>
      <c r="I51" s="38">
        <f t="shared" si="14"/>
        <v>-0.82846893184158821</v>
      </c>
      <c r="J51" s="22">
        <f t="shared" si="4"/>
        <v>84.430476788879673</v>
      </c>
      <c r="K51" s="39">
        <f t="shared" si="5"/>
        <v>28199.03</v>
      </c>
      <c r="L51" s="22">
        <f t="shared" si="6"/>
        <v>22.078807392434307</v>
      </c>
      <c r="M51" s="39">
        <f t="shared" si="7"/>
        <v>539682.17999999993</v>
      </c>
      <c r="N51" s="22">
        <f t="shared" si="8"/>
        <v>22.078807392434307</v>
      </c>
      <c r="O51" s="39">
        <f t="shared" si="9"/>
        <v>539682.17999999993</v>
      </c>
      <c r="P51" s="22">
        <f t="shared" si="10"/>
        <v>88.315229569737227</v>
      </c>
      <c r="Q51" s="22">
        <f t="shared" si="11"/>
        <v>20232.179999999993</v>
      </c>
    </row>
    <row r="52" spans="1:17" ht="165.75" hidden="1" outlineLevel="4" collapsed="1">
      <c r="A52" s="6" t="s">
        <v>56</v>
      </c>
      <c r="B52" s="16" t="s">
        <v>57</v>
      </c>
      <c r="C52" s="15">
        <v>-181116.85</v>
      </c>
      <c r="D52" s="15">
        <v>-692600</v>
      </c>
      <c r="E52" s="15">
        <v>-692600</v>
      </c>
      <c r="F52" s="15">
        <v>-173150</v>
      </c>
      <c r="G52" s="15">
        <v>-152917.82</v>
      </c>
      <c r="H52" s="22">
        <f t="shared" si="13"/>
        <v>-0.14851359896567112</v>
      </c>
      <c r="I52" s="38">
        <f t="shared" si="14"/>
        <v>-0.82846893184158821</v>
      </c>
      <c r="J52" s="22">
        <f t="shared" si="4"/>
        <v>84.430476788879673</v>
      </c>
      <c r="K52" s="39">
        <f t="shared" si="5"/>
        <v>28199.03</v>
      </c>
      <c r="L52" s="22">
        <f t="shared" si="6"/>
        <v>22.078807392434307</v>
      </c>
      <c r="M52" s="39">
        <f t="shared" si="7"/>
        <v>539682.17999999993</v>
      </c>
      <c r="N52" s="22">
        <f t="shared" si="8"/>
        <v>22.078807392434307</v>
      </c>
      <c r="O52" s="39">
        <f t="shared" si="9"/>
        <v>539682.17999999993</v>
      </c>
      <c r="P52" s="22">
        <f t="shared" si="10"/>
        <v>88.315229569737227</v>
      </c>
      <c r="Q52" s="22">
        <f t="shared" si="11"/>
        <v>20232.179999999993</v>
      </c>
    </row>
    <row r="53" spans="1:17" ht="165.75" hidden="1" outlineLevel="7">
      <c r="A53" s="6" t="s">
        <v>56</v>
      </c>
      <c r="B53" s="16" t="s">
        <v>57</v>
      </c>
      <c r="C53" s="15">
        <v>-152917.82</v>
      </c>
      <c r="D53" s="15">
        <v>-692600</v>
      </c>
      <c r="E53" s="15">
        <v>-692600</v>
      </c>
      <c r="F53" s="15">
        <v>-173150</v>
      </c>
      <c r="G53" s="15">
        <v>-152917.82</v>
      </c>
      <c r="H53" s="22">
        <f t="shared" si="13"/>
        <v>-0.14851359896567112</v>
      </c>
      <c r="I53" s="38">
        <f t="shared" si="14"/>
        <v>-0.82846893184158821</v>
      </c>
      <c r="J53" s="22">
        <f t="shared" si="4"/>
        <v>100</v>
      </c>
      <c r="K53" s="39">
        <f t="shared" si="5"/>
        <v>0</v>
      </c>
      <c r="L53" s="22">
        <f t="shared" si="6"/>
        <v>22.078807392434307</v>
      </c>
      <c r="M53" s="39">
        <f t="shared" si="7"/>
        <v>539682.17999999993</v>
      </c>
      <c r="N53" s="22">
        <f t="shared" si="8"/>
        <v>22.078807392434307</v>
      </c>
      <c r="O53" s="39">
        <f t="shared" si="9"/>
        <v>539682.17999999993</v>
      </c>
      <c r="P53" s="22">
        <f t="shared" si="10"/>
        <v>88.315229569737227</v>
      </c>
      <c r="Q53" s="22">
        <f t="shared" si="11"/>
        <v>20232.179999999993</v>
      </c>
    </row>
    <row r="54" spans="1:17" ht="25.5" outlineLevel="1">
      <c r="A54" s="11" t="s">
        <v>58</v>
      </c>
      <c r="B54" s="12" t="s">
        <v>59</v>
      </c>
      <c r="C54" s="13">
        <f>C55+C64+C68+C62</f>
        <v>-91328.499999999971</v>
      </c>
      <c r="D54" s="13">
        <f t="shared" ref="D54:G54" si="24">D55+D64+D68+D62</f>
        <v>2379300</v>
      </c>
      <c r="E54" s="13">
        <f t="shared" si="24"/>
        <v>2379300</v>
      </c>
      <c r="F54" s="13">
        <f t="shared" si="24"/>
        <v>905550</v>
      </c>
      <c r="G54" s="13">
        <f t="shared" si="24"/>
        <v>802835.89</v>
      </c>
      <c r="H54" s="22">
        <f t="shared" si="13"/>
        <v>0.77971323030048212</v>
      </c>
      <c r="I54" s="38">
        <f t="shared" si="14"/>
        <v>4.3495558086846309</v>
      </c>
      <c r="J54" s="22">
        <f t="shared" si="4"/>
        <v>-879.06391761607858</v>
      </c>
      <c r="K54" s="39">
        <f t="shared" si="5"/>
        <v>894164.39</v>
      </c>
      <c r="L54" s="22">
        <f t="shared" si="6"/>
        <v>33.742524692136342</v>
      </c>
      <c r="M54" s="39">
        <f t="shared" si="7"/>
        <v>-1576464.1099999999</v>
      </c>
      <c r="N54" s="22">
        <f t="shared" si="8"/>
        <v>33.742524692136342</v>
      </c>
      <c r="O54" s="39">
        <f t="shared" si="9"/>
        <v>-1576464.1099999999</v>
      </c>
      <c r="P54" s="22">
        <f t="shared" si="10"/>
        <v>88.657267958699137</v>
      </c>
      <c r="Q54" s="22">
        <f t="shared" si="11"/>
        <v>-102714.10999999999</v>
      </c>
    </row>
    <row r="55" spans="1:17" ht="38.25" outlineLevel="2" collapsed="1">
      <c r="A55" s="6" t="s">
        <v>60</v>
      </c>
      <c r="B55" s="14" t="s">
        <v>61</v>
      </c>
      <c r="C55" s="15">
        <f t="shared" ref="C55" si="25">C56+C60</f>
        <v>96977.44</v>
      </c>
      <c r="D55" s="15">
        <f>D56+D60</f>
        <v>763000</v>
      </c>
      <c r="E55" s="15">
        <f t="shared" ref="E55:G55" si="26">E56+E60</f>
        <v>763000</v>
      </c>
      <c r="F55" s="15">
        <f t="shared" si="26"/>
        <v>190750</v>
      </c>
      <c r="G55" s="15">
        <f t="shared" si="26"/>
        <v>67512.89</v>
      </c>
      <c r="H55" s="23">
        <f t="shared" si="13"/>
        <v>6.5568435846610096E-2</v>
      </c>
      <c r="I55" s="40">
        <f t="shared" si="14"/>
        <v>0.36576725893580381</v>
      </c>
      <c r="J55" s="23">
        <f t="shared" si="4"/>
        <v>69.617108886355425</v>
      </c>
      <c r="K55" s="41">
        <f t="shared" si="5"/>
        <v>-29464.550000000003</v>
      </c>
      <c r="L55" s="23">
        <f t="shared" si="6"/>
        <v>8.8483473132372215</v>
      </c>
      <c r="M55" s="41">
        <f t="shared" si="7"/>
        <v>-695487.11</v>
      </c>
      <c r="N55" s="23">
        <f t="shared" si="8"/>
        <v>8.8483473132372215</v>
      </c>
      <c r="O55" s="41">
        <f t="shared" si="9"/>
        <v>-695487.11</v>
      </c>
      <c r="P55" s="23">
        <f t="shared" si="10"/>
        <v>35.393389252948886</v>
      </c>
      <c r="Q55" s="23">
        <f t="shared" si="11"/>
        <v>-123237.11</v>
      </c>
    </row>
    <row r="56" spans="1:17" ht="51" hidden="1" outlineLevel="3">
      <c r="A56" s="6" t="s">
        <v>62</v>
      </c>
      <c r="B56" s="14" t="s">
        <v>63</v>
      </c>
      <c r="C56" s="15">
        <f t="shared" ref="C56:G56" si="27">C57</f>
        <v>34765.910000000003</v>
      </c>
      <c r="D56" s="15">
        <f>D57</f>
        <v>538000</v>
      </c>
      <c r="E56" s="15">
        <f t="shared" si="27"/>
        <v>538000</v>
      </c>
      <c r="F56" s="15">
        <f t="shared" si="27"/>
        <v>134500</v>
      </c>
      <c r="G56" s="15">
        <f t="shared" si="27"/>
        <v>16015.46</v>
      </c>
      <c r="H56" s="23">
        <f t="shared" si="13"/>
        <v>1.5554195081323729E-2</v>
      </c>
      <c r="I56" s="40">
        <f t="shared" si="14"/>
        <v>8.6767592156046167E-2</v>
      </c>
      <c r="J56" s="23">
        <f t="shared" si="4"/>
        <v>46.066563481295319</v>
      </c>
      <c r="K56" s="41">
        <f t="shared" si="5"/>
        <v>-18750.450000000004</v>
      </c>
      <c r="L56" s="23">
        <f t="shared" si="6"/>
        <v>2.9768513011152415</v>
      </c>
      <c r="M56" s="41">
        <f t="shared" si="7"/>
        <v>-521984.54</v>
      </c>
      <c r="N56" s="23">
        <f t="shared" si="8"/>
        <v>2.9768513011152415</v>
      </c>
      <c r="O56" s="41">
        <f t="shared" si="9"/>
        <v>-521984.54</v>
      </c>
      <c r="P56" s="23">
        <f t="shared" si="10"/>
        <v>11.907405204460966</v>
      </c>
      <c r="Q56" s="23">
        <f t="shared" si="11"/>
        <v>-118484.54000000001</v>
      </c>
    </row>
    <row r="57" spans="1:17" ht="51" hidden="1" outlineLevel="4" collapsed="1">
      <c r="A57" s="6" t="s">
        <v>64</v>
      </c>
      <c r="B57" s="14" t="s">
        <v>63</v>
      </c>
      <c r="C57" s="15">
        <v>34765.910000000003</v>
      </c>
      <c r="D57" s="15">
        <v>538000</v>
      </c>
      <c r="E57" s="15">
        <v>538000</v>
      </c>
      <c r="F57" s="15">
        <v>134500</v>
      </c>
      <c r="G57" s="15">
        <v>16015.46</v>
      </c>
      <c r="H57" s="23">
        <f t="shared" si="13"/>
        <v>1.5554195081323729E-2</v>
      </c>
      <c r="I57" s="40">
        <f t="shared" si="14"/>
        <v>8.6767592156046167E-2</v>
      </c>
      <c r="J57" s="23">
        <f t="shared" si="4"/>
        <v>46.066563481295319</v>
      </c>
      <c r="K57" s="41">
        <f t="shared" si="5"/>
        <v>-18750.450000000004</v>
      </c>
      <c r="L57" s="23">
        <f t="shared" si="6"/>
        <v>2.9768513011152415</v>
      </c>
      <c r="M57" s="41">
        <f t="shared" si="7"/>
        <v>-521984.54</v>
      </c>
      <c r="N57" s="23">
        <f t="shared" si="8"/>
        <v>2.9768513011152415</v>
      </c>
      <c r="O57" s="41">
        <f t="shared" si="9"/>
        <v>-521984.54</v>
      </c>
      <c r="P57" s="23">
        <f t="shared" si="10"/>
        <v>11.907405204460966</v>
      </c>
      <c r="Q57" s="23">
        <f t="shared" si="11"/>
        <v>-118484.54000000001</v>
      </c>
    </row>
    <row r="58" spans="1:17" ht="102" hidden="1" outlineLevel="5">
      <c r="A58" s="6" t="s">
        <v>65</v>
      </c>
      <c r="B58" s="14" t="s">
        <v>66</v>
      </c>
      <c r="C58" s="15">
        <v>16015.46</v>
      </c>
      <c r="D58" s="15">
        <v>538000</v>
      </c>
      <c r="E58" s="15">
        <v>538000</v>
      </c>
      <c r="F58" s="15">
        <v>134500</v>
      </c>
      <c r="G58" s="15">
        <v>16015.46</v>
      </c>
      <c r="H58" s="23">
        <f t="shared" si="13"/>
        <v>1.5554195081323729E-2</v>
      </c>
      <c r="I58" s="40">
        <f t="shared" si="14"/>
        <v>8.6767592156046167E-2</v>
      </c>
      <c r="J58" s="23">
        <f t="shared" si="4"/>
        <v>100</v>
      </c>
      <c r="K58" s="41">
        <f t="shared" si="5"/>
        <v>0</v>
      </c>
      <c r="L58" s="23">
        <f t="shared" si="6"/>
        <v>2.9768513011152415</v>
      </c>
      <c r="M58" s="41">
        <f t="shared" si="7"/>
        <v>-521984.54</v>
      </c>
      <c r="N58" s="23">
        <f t="shared" si="8"/>
        <v>2.9768513011152415</v>
      </c>
      <c r="O58" s="41">
        <f t="shared" si="9"/>
        <v>-521984.54</v>
      </c>
      <c r="P58" s="23">
        <f t="shared" si="10"/>
        <v>11.907405204460966</v>
      </c>
      <c r="Q58" s="23">
        <f t="shared" si="11"/>
        <v>-118484.54000000001</v>
      </c>
    </row>
    <row r="59" spans="1:17" ht="102" hidden="1" outlineLevel="7">
      <c r="A59" s="6" t="s">
        <v>65</v>
      </c>
      <c r="B59" s="14" t="s">
        <v>66</v>
      </c>
      <c r="C59" s="15">
        <v>16015.46</v>
      </c>
      <c r="D59" s="15">
        <v>538000</v>
      </c>
      <c r="E59" s="15">
        <v>538000</v>
      </c>
      <c r="F59" s="15">
        <v>134500</v>
      </c>
      <c r="G59" s="15">
        <v>16015.46</v>
      </c>
      <c r="H59" s="23">
        <f t="shared" si="13"/>
        <v>1.5554195081323729E-2</v>
      </c>
      <c r="I59" s="40">
        <f t="shared" si="14"/>
        <v>8.6767592156046167E-2</v>
      </c>
      <c r="J59" s="23">
        <f t="shared" si="4"/>
        <v>100</v>
      </c>
      <c r="K59" s="41">
        <f t="shared" si="5"/>
        <v>0</v>
      </c>
      <c r="L59" s="23">
        <f t="shared" si="6"/>
        <v>2.9768513011152415</v>
      </c>
      <c r="M59" s="41">
        <f t="shared" si="7"/>
        <v>-521984.54</v>
      </c>
      <c r="N59" s="23">
        <f t="shared" si="8"/>
        <v>2.9768513011152415</v>
      </c>
      <c r="O59" s="41">
        <f t="shared" si="9"/>
        <v>-521984.54</v>
      </c>
      <c r="P59" s="23">
        <f t="shared" si="10"/>
        <v>11.907405204460966</v>
      </c>
      <c r="Q59" s="23">
        <f t="shared" si="11"/>
        <v>-118484.54000000001</v>
      </c>
    </row>
    <row r="60" spans="1:17" ht="63.75" hidden="1" outlineLevel="3">
      <c r="A60" s="6" t="s">
        <v>67</v>
      </c>
      <c r="B60" s="14" t="s">
        <v>68</v>
      </c>
      <c r="C60" s="15">
        <f t="shared" ref="C60:G60" si="28">C61</f>
        <v>62211.53</v>
      </c>
      <c r="D60" s="15">
        <f>D61</f>
        <v>225000</v>
      </c>
      <c r="E60" s="15">
        <f t="shared" si="28"/>
        <v>225000</v>
      </c>
      <c r="F60" s="15">
        <f t="shared" si="28"/>
        <v>56250</v>
      </c>
      <c r="G60" s="15">
        <f t="shared" si="28"/>
        <v>51497.43</v>
      </c>
      <c r="H60" s="23">
        <f t="shared" si="13"/>
        <v>5.0014240765286357E-2</v>
      </c>
      <c r="I60" s="40">
        <f t="shared" si="14"/>
        <v>0.27899966677975763</v>
      </c>
      <c r="J60" s="23">
        <f t="shared" si="4"/>
        <v>82.777951289736805</v>
      </c>
      <c r="K60" s="41">
        <f t="shared" si="5"/>
        <v>-10714.099999999999</v>
      </c>
      <c r="L60" s="23">
        <f t="shared" si="6"/>
        <v>22.887746666666668</v>
      </c>
      <c r="M60" s="41">
        <f t="shared" si="7"/>
        <v>-173502.57</v>
      </c>
      <c r="N60" s="23">
        <f t="shared" si="8"/>
        <v>22.887746666666668</v>
      </c>
      <c r="O60" s="41">
        <f t="shared" si="9"/>
        <v>-173502.57</v>
      </c>
      <c r="P60" s="23">
        <f t="shared" si="10"/>
        <v>91.550986666666674</v>
      </c>
      <c r="Q60" s="23">
        <f t="shared" si="11"/>
        <v>-4752.57</v>
      </c>
    </row>
    <row r="61" spans="1:17" ht="102" hidden="1" outlineLevel="4">
      <c r="A61" s="6" t="s">
        <v>69</v>
      </c>
      <c r="B61" s="14" t="s">
        <v>70</v>
      </c>
      <c r="C61" s="15">
        <v>62211.53</v>
      </c>
      <c r="D61" s="15">
        <v>225000</v>
      </c>
      <c r="E61" s="15">
        <v>225000</v>
      </c>
      <c r="F61" s="15">
        <v>56250</v>
      </c>
      <c r="G61" s="15">
        <v>51497.43</v>
      </c>
      <c r="H61" s="23">
        <f t="shared" si="13"/>
        <v>5.0014240765286357E-2</v>
      </c>
      <c r="I61" s="40">
        <f t="shared" si="14"/>
        <v>0.27899966677975763</v>
      </c>
      <c r="J61" s="23">
        <f t="shared" si="4"/>
        <v>82.777951289736805</v>
      </c>
      <c r="K61" s="41">
        <f t="shared" si="5"/>
        <v>-10714.099999999999</v>
      </c>
      <c r="L61" s="23">
        <f t="shared" si="6"/>
        <v>22.887746666666668</v>
      </c>
      <c r="M61" s="41">
        <f t="shared" si="7"/>
        <v>-173502.57</v>
      </c>
      <c r="N61" s="23">
        <f t="shared" si="8"/>
        <v>22.887746666666668</v>
      </c>
      <c r="O61" s="41">
        <f t="shared" si="9"/>
        <v>-173502.57</v>
      </c>
      <c r="P61" s="23">
        <f t="shared" si="10"/>
        <v>91.550986666666674</v>
      </c>
      <c r="Q61" s="23">
        <f t="shared" si="11"/>
        <v>-4752.57</v>
      </c>
    </row>
    <row r="62" spans="1:17" ht="25.5" hidden="1" outlineLevel="5">
      <c r="A62" s="26" t="s">
        <v>459</v>
      </c>
      <c r="B62" s="16" t="s">
        <v>461</v>
      </c>
      <c r="C62" s="15">
        <f>C63</f>
        <v>-67786.559999999998</v>
      </c>
      <c r="D62" s="15">
        <f t="shared" ref="D62:G62" si="29">D63</f>
        <v>0</v>
      </c>
      <c r="E62" s="15">
        <f t="shared" si="29"/>
        <v>0</v>
      </c>
      <c r="F62" s="15">
        <f t="shared" si="29"/>
        <v>0</v>
      </c>
      <c r="G62" s="15">
        <f t="shared" si="29"/>
        <v>0</v>
      </c>
      <c r="H62" s="23">
        <f t="shared" si="13"/>
        <v>0</v>
      </c>
      <c r="I62" s="40">
        <f t="shared" si="14"/>
        <v>0</v>
      </c>
      <c r="J62" s="23">
        <f t="shared" si="4"/>
        <v>0</v>
      </c>
      <c r="K62" s="41">
        <f t="shared" si="5"/>
        <v>67786.559999999998</v>
      </c>
      <c r="L62" s="23" t="e">
        <f t="shared" si="6"/>
        <v>#DIV/0!</v>
      </c>
      <c r="M62" s="41">
        <f t="shared" si="7"/>
        <v>0</v>
      </c>
      <c r="N62" s="23" t="e">
        <f t="shared" si="8"/>
        <v>#DIV/0!</v>
      </c>
      <c r="O62" s="41">
        <f t="shared" si="9"/>
        <v>0</v>
      </c>
      <c r="P62" s="23" t="e">
        <f t="shared" si="10"/>
        <v>#DIV/0!</v>
      </c>
      <c r="Q62" s="23">
        <f t="shared" si="11"/>
        <v>0</v>
      </c>
    </row>
    <row r="63" spans="1:17" ht="25.5" hidden="1" outlineLevel="7">
      <c r="A63" s="26" t="s">
        <v>460</v>
      </c>
      <c r="B63" s="16" t="s">
        <v>461</v>
      </c>
      <c r="C63" s="15">
        <v>-67786.559999999998</v>
      </c>
      <c r="D63" s="15">
        <v>0</v>
      </c>
      <c r="E63" s="15">
        <v>0</v>
      </c>
      <c r="F63" s="15">
        <v>0</v>
      </c>
      <c r="G63" s="15">
        <v>0</v>
      </c>
      <c r="H63" s="23">
        <f t="shared" si="13"/>
        <v>0</v>
      </c>
      <c r="I63" s="40">
        <f t="shared" si="14"/>
        <v>0</v>
      </c>
      <c r="J63" s="23">
        <f t="shared" si="4"/>
        <v>0</v>
      </c>
      <c r="K63" s="41">
        <f t="shared" si="5"/>
        <v>67786.559999999998</v>
      </c>
      <c r="L63" s="23" t="e">
        <f t="shared" si="6"/>
        <v>#DIV/0!</v>
      </c>
      <c r="M63" s="41">
        <f t="shared" si="7"/>
        <v>0</v>
      </c>
      <c r="N63" s="23" t="e">
        <f t="shared" si="8"/>
        <v>#DIV/0!</v>
      </c>
      <c r="O63" s="41">
        <f t="shared" si="9"/>
        <v>0</v>
      </c>
      <c r="P63" s="23" t="e">
        <f t="shared" si="10"/>
        <v>#DIV/0!</v>
      </c>
      <c r="Q63" s="23">
        <f t="shared" si="11"/>
        <v>0</v>
      </c>
    </row>
    <row r="64" spans="1:17" ht="15.75" customHeight="1" outlineLevel="2" collapsed="1">
      <c r="A64" s="6" t="s">
        <v>71</v>
      </c>
      <c r="B64" s="14" t="s">
        <v>72</v>
      </c>
      <c r="C64" s="15">
        <f t="shared" ref="C64:G64" si="30">C65</f>
        <v>92451.71</v>
      </c>
      <c r="D64" s="15">
        <f>D65</f>
        <v>123000</v>
      </c>
      <c r="E64" s="15">
        <f t="shared" si="30"/>
        <v>123000</v>
      </c>
      <c r="F64" s="15">
        <f t="shared" si="30"/>
        <v>61500</v>
      </c>
      <c r="G64" s="15">
        <f t="shared" si="30"/>
        <v>81562</v>
      </c>
      <c r="H64" s="23">
        <f t="shared" si="13"/>
        <v>7.921291422306484E-2</v>
      </c>
      <c r="I64" s="40">
        <f t="shared" si="14"/>
        <v>0.44188167879233176</v>
      </c>
      <c r="J64" s="23">
        <f t="shared" si="4"/>
        <v>88.221191365741092</v>
      </c>
      <c r="K64" s="41">
        <f t="shared" si="5"/>
        <v>-10889.710000000006</v>
      </c>
      <c r="L64" s="23">
        <f t="shared" si="6"/>
        <v>66.310569105691059</v>
      </c>
      <c r="M64" s="41">
        <f t="shared" si="7"/>
        <v>-41438</v>
      </c>
      <c r="N64" s="23">
        <f t="shared" si="8"/>
        <v>66.310569105691059</v>
      </c>
      <c r="O64" s="41">
        <f t="shared" si="9"/>
        <v>-41438</v>
      </c>
      <c r="P64" s="23">
        <f t="shared" si="10"/>
        <v>132.62113821138212</v>
      </c>
      <c r="Q64" s="23">
        <f t="shared" si="11"/>
        <v>20062</v>
      </c>
    </row>
    <row r="65" spans="1:17" ht="25.5" hidden="1" outlineLevel="3" collapsed="1">
      <c r="A65" s="6" t="s">
        <v>73</v>
      </c>
      <c r="B65" s="14" t="s">
        <v>72</v>
      </c>
      <c r="C65" s="15">
        <v>92451.71</v>
      </c>
      <c r="D65" s="15">
        <v>123000</v>
      </c>
      <c r="E65" s="15">
        <v>123000</v>
      </c>
      <c r="F65" s="15">
        <v>61500</v>
      </c>
      <c r="G65" s="15">
        <v>81562</v>
      </c>
      <c r="H65" s="23">
        <f t="shared" si="13"/>
        <v>7.921291422306484E-2</v>
      </c>
      <c r="I65" s="40">
        <f t="shared" si="14"/>
        <v>0.44188167879233176</v>
      </c>
      <c r="J65" s="23">
        <f t="shared" si="4"/>
        <v>88.221191365741092</v>
      </c>
      <c r="K65" s="41">
        <f t="shared" si="5"/>
        <v>-10889.710000000006</v>
      </c>
      <c r="L65" s="23">
        <f t="shared" si="6"/>
        <v>66.310569105691059</v>
      </c>
      <c r="M65" s="41">
        <f t="shared" si="7"/>
        <v>-41438</v>
      </c>
      <c r="N65" s="23">
        <f t="shared" si="8"/>
        <v>66.310569105691059</v>
      </c>
      <c r="O65" s="41">
        <f t="shared" si="9"/>
        <v>-41438</v>
      </c>
      <c r="P65" s="23">
        <f t="shared" si="10"/>
        <v>132.62113821138212</v>
      </c>
      <c r="Q65" s="23">
        <f t="shared" si="11"/>
        <v>20062</v>
      </c>
    </row>
    <row r="66" spans="1:17" ht="76.5" hidden="1" outlineLevel="4">
      <c r="A66" s="6" t="s">
        <v>74</v>
      </c>
      <c r="B66" s="14" t="s">
        <v>75</v>
      </c>
      <c r="C66" s="15">
        <v>81562</v>
      </c>
      <c r="D66" s="15">
        <v>123000</v>
      </c>
      <c r="E66" s="15">
        <v>123000</v>
      </c>
      <c r="F66" s="15">
        <v>61500</v>
      </c>
      <c r="G66" s="15">
        <v>81562</v>
      </c>
      <c r="H66" s="23">
        <f t="shared" si="13"/>
        <v>7.921291422306484E-2</v>
      </c>
      <c r="I66" s="40">
        <f t="shared" si="14"/>
        <v>0.44188167879233176</v>
      </c>
      <c r="J66" s="23">
        <f t="shared" si="4"/>
        <v>100</v>
      </c>
      <c r="K66" s="41">
        <f t="shared" si="5"/>
        <v>0</v>
      </c>
      <c r="L66" s="23">
        <f t="shared" si="6"/>
        <v>66.310569105691059</v>
      </c>
      <c r="M66" s="41">
        <f t="shared" si="7"/>
        <v>-41438</v>
      </c>
      <c r="N66" s="23">
        <f t="shared" si="8"/>
        <v>66.310569105691059</v>
      </c>
      <c r="O66" s="41">
        <f t="shared" si="9"/>
        <v>-41438</v>
      </c>
      <c r="P66" s="23">
        <f t="shared" si="10"/>
        <v>132.62113821138212</v>
      </c>
      <c r="Q66" s="23">
        <f t="shared" si="11"/>
        <v>20062</v>
      </c>
    </row>
    <row r="67" spans="1:17" ht="76.5" hidden="1" outlineLevel="7">
      <c r="A67" s="6" t="s">
        <v>74</v>
      </c>
      <c r="B67" s="14" t="s">
        <v>75</v>
      </c>
      <c r="C67" s="15">
        <v>81562</v>
      </c>
      <c r="D67" s="15">
        <v>123000</v>
      </c>
      <c r="E67" s="15">
        <v>123000</v>
      </c>
      <c r="F67" s="15">
        <v>61500</v>
      </c>
      <c r="G67" s="15">
        <v>81562</v>
      </c>
      <c r="H67" s="23">
        <f t="shared" si="13"/>
        <v>7.921291422306484E-2</v>
      </c>
      <c r="I67" s="40">
        <f t="shared" si="14"/>
        <v>0.44188167879233176</v>
      </c>
      <c r="J67" s="23">
        <f t="shared" si="4"/>
        <v>100</v>
      </c>
      <c r="K67" s="41">
        <f t="shared" si="5"/>
        <v>0</v>
      </c>
      <c r="L67" s="23">
        <f t="shared" si="6"/>
        <v>66.310569105691059</v>
      </c>
      <c r="M67" s="41">
        <f t="shared" si="7"/>
        <v>-41438</v>
      </c>
      <c r="N67" s="23">
        <f t="shared" si="8"/>
        <v>66.310569105691059</v>
      </c>
      <c r="O67" s="41">
        <f t="shared" si="9"/>
        <v>-41438</v>
      </c>
      <c r="P67" s="23">
        <f t="shared" si="10"/>
        <v>132.62113821138212</v>
      </c>
      <c r="Q67" s="23">
        <f t="shared" si="11"/>
        <v>20062</v>
      </c>
    </row>
    <row r="68" spans="1:17" ht="38.25" outlineLevel="2" collapsed="1">
      <c r="A68" s="6" t="s">
        <v>76</v>
      </c>
      <c r="B68" s="14" t="s">
        <v>77</v>
      </c>
      <c r="C68" s="15">
        <f t="shared" ref="C68:G68" si="31">C69</f>
        <v>-212971.09</v>
      </c>
      <c r="D68" s="15">
        <f>D69</f>
        <v>1493300</v>
      </c>
      <c r="E68" s="15">
        <f t="shared" si="31"/>
        <v>1493300</v>
      </c>
      <c r="F68" s="15">
        <f t="shared" si="31"/>
        <v>653300</v>
      </c>
      <c r="G68" s="15">
        <f t="shared" si="31"/>
        <v>653761</v>
      </c>
      <c r="H68" s="23">
        <f t="shared" si="13"/>
        <v>0.63493188023080716</v>
      </c>
      <c r="I68" s="40">
        <f t="shared" si="14"/>
        <v>3.5419068709564945</v>
      </c>
      <c r="J68" s="23">
        <f t="shared" si="4"/>
        <v>-306.97171151258135</v>
      </c>
      <c r="K68" s="41">
        <f t="shared" si="5"/>
        <v>866732.09</v>
      </c>
      <c r="L68" s="23">
        <f t="shared" si="6"/>
        <v>43.77961561642001</v>
      </c>
      <c r="M68" s="41">
        <f t="shared" si="7"/>
        <v>-839539</v>
      </c>
      <c r="N68" s="23">
        <f t="shared" si="8"/>
        <v>43.77961561642001</v>
      </c>
      <c r="O68" s="41">
        <f t="shared" si="9"/>
        <v>-839539</v>
      </c>
      <c r="P68" s="23">
        <f t="shared" si="10"/>
        <v>100.07056482473595</v>
      </c>
      <c r="Q68" s="23">
        <f t="shared" si="11"/>
        <v>461</v>
      </c>
    </row>
    <row r="69" spans="1:17" ht="51" hidden="1" outlineLevel="3" collapsed="1">
      <c r="A69" s="6" t="s">
        <v>78</v>
      </c>
      <c r="B69" s="14" t="s">
        <v>79</v>
      </c>
      <c r="C69" s="15">
        <v>-212971.09</v>
      </c>
      <c r="D69" s="15">
        <v>1493300</v>
      </c>
      <c r="E69" s="15">
        <v>1493300</v>
      </c>
      <c r="F69" s="15">
        <v>653300</v>
      </c>
      <c r="G69" s="15">
        <v>653761</v>
      </c>
      <c r="H69" s="22">
        <f t="shared" si="13"/>
        <v>0.63493188023080716</v>
      </c>
      <c r="I69" s="38">
        <f t="shared" si="14"/>
        <v>3.5419068709564945</v>
      </c>
      <c r="J69" s="22">
        <f t="shared" si="4"/>
        <v>-306.97171151258135</v>
      </c>
      <c r="K69" s="39">
        <f t="shared" si="5"/>
        <v>866732.09</v>
      </c>
      <c r="L69" s="22">
        <f t="shared" si="6"/>
        <v>43.77961561642001</v>
      </c>
      <c r="M69" s="39">
        <f t="shared" si="7"/>
        <v>-839539</v>
      </c>
      <c r="N69" s="22">
        <f t="shared" si="8"/>
        <v>43.77961561642001</v>
      </c>
      <c r="O69" s="39">
        <f t="shared" si="9"/>
        <v>-839539</v>
      </c>
      <c r="P69" s="22">
        <f t="shared" si="10"/>
        <v>100.07056482473595</v>
      </c>
      <c r="Q69" s="22">
        <f t="shared" si="11"/>
        <v>461</v>
      </c>
    </row>
    <row r="70" spans="1:17" ht="102" hidden="1" outlineLevel="4">
      <c r="A70" s="11" t="s">
        <v>80</v>
      </c>
      <c r="B70" s="12" t="s">
        <v>81</v>
      </c>
      <c r="C70" s="13">
        <v>653761</v>
      </c>
      <c r="D70" s="13">
        <v>1493300</v>
      </c>
      <c r="E70" s="13">
        <v>1493300</v>
      </c>
      <c r="F70" s="13">
        <v>653300</v>
      </c>
      <c r="G70" s="13">
        <v>653761</v>
      </c>
      <c r="H70" s="22">
        <f t="shared" si="13"/>
        <v>0.63493188023080716</v>
      </c>
      <c r="I70" s="38">
        <f t="shared" si="14"/>
        <v>3.5419068709564945</v>
      </c>
      <c r="J70" s="22">
        <f t="shared" si="4"/>
        <v>100</v>
      </c>
      <c r="K70" s="39">
        <f t="shared" si="5"/>
        <v>0</v>
      </c>
      <c r="L70" s="22">
        <f t="shared" si="6"/>
        <v>43.77961561642001</v>
      </c>
      <c r="M70" s="39">
        <f t="shared" si="7"/>
        <v>-839539</v>
      </c>
      <c r="N70" s="22">
        <f t="shared" si="8"/>
        <v>43.77961561642001</v>
      </c>
      <c r="O70" s="39">
        <f t="shared" si="9"/>
        <v>-839539</v>
      </c>
      <c r="P70" s="22">
        <f t="shared" si="10"/>
        <v>100.07056482473595</v>
      </c>
      <c r="Q70" s="22">
        <f t="shared" si="11"/>
        <v>461</v>
      </c>
    </row>
    <row r="71" spans="1:17" ht="102" hidden="1" outlineLevel="7">
      <c r="A71" s="6" t="s">
        <v>80</v>
      </c>
      <c r="B71" s="14" t="s">
        <v>81</v>
      </c>
      <c r="C71" s="15">
        <v>653761</v>
      </c>
      <c r="D71" s="15">
        <v>1493300</v>
      </c>
      <c r="E71" s="15">
        <v>1493300</v>
      </c>
      <c r="F71" s="15">
        <v>653300</v>
      </c>
      <c r="G71" s="15">
        <v>653761</v>
      </c>
      <c r="H71" s="22">
        <f t="shared" si="13"/>
        <v>0.63493188023080716</v>
      </c>
      <c r="I71" s="38">
        <f t="shared" si="14"/>
        <v>3.5419068709564945</v>
      </c>
      <c r="J71" s="22">
        <f t="shared" si="4"/>
        <v>100</v>
      </c>
      <c r="K71" s="39">
        <f t="shared" si="5"/>
        <v>0</v>
      </c>
      <c r="L71" s="22">
        <f t="shared" si="6"/>
        <v>43.77961561642001</v>
      </c>
      <c r="M71" s="39">
        <f t="shared" si="7"/>
        <v>-839539</v>
      </c>
      <c r="N71" s="22">
        <f t="shared" si="8"/>
        <v>43.77961561642001</v>
      </c>
      <c r="O71" s="39">
        <f t="shared" si="9"/>
        <v>-839539</v>
      </c>
      <c r="P71" s="22">
        <f t="shared" si="10"/>
        <v>100.07056482473595</v>
      </c>
      <c r="Q71" s="22">
        <f t="shared" si="11"/>
        <v>461</v>
      </c>
    </row>
    <row r="72" spans="1:17" outlineLevel="1">
      <c r="A72" s="11" t="s">
        <v>82</v>
      </c>
      <c r="B72" s="12" t="s">
        <v>83</v>
      </c>
      <c r="C72" s="13">
        <f t="shared" ref="C72" si="32">C73+C77</f>
        <v>188186.75</v>
      </c>
      <c r="D72" s="13">
        <f>D73+D77</f>
        <v>4922000</v>
      </c>
      <c r="E72" s="13">
        <f t="shared" ref="E72:G72" si="33">E73+E77</f>
        <v>4922000</v>
      </c>
      <c r="F72" s="13">
        <f t="shared" si="33"/>
        <v>584700</v>
      </c>
      <c r="G72" s="13">
        <f t="shared" si="33"/>
        <v>560918.69000000006</v>
      </c>
      <c r="H72" s="22">
        <f t="shared" si="13"/>
        <v>0.54476354279056305</v>
      </c>
      <c r="I72" s="38">
        <f t="shared" si="14"/>
        <v>3.0389114097642964</v>
      </c>
      <c r="J72" s="22">
        <f t="shared" si="4"/>
        <v>298.06492221157976</v>
      </c>
      <c r="K72" s="39">
        <f t="shared" si="5"/>
        <v>372731.94000000006</v>
      </c>
      <c r="L72" s="22">
        <f t="shared" si="6"/>
        <v>11.396153799268591</v>
      </c>
      <c r="M72" s="39">
        <f t="shared" si="7"/>
        <v>-4361081.3099999996</v>
      </c>
      <c r="N72" s="22">
        <f t="shared" si="8"/>
        <v>11.396153799268591</v>
      </c>
      <c r="O72" s="39">
        <f t="shared" si="9"/>
        <v>-4361081.3099999996</v>
      </c>
      <c r="P72" s="22">
        <f t="shared" si="10"/>
        <v>95.932733025483159</v>
      </c>
      <c r="Q72" s="22">
        <f t="shared" si="11"/>
        <v>-23781.309999999939</v>
      </c>
    </row>
    <row r="73" spans="1:17" ht="13.5" customHeight="1" outlineLevel="2" collapsed="1">
      <c r="A73" s="6" t="s">
        <v>84</v>
      </c>
      <c r="B73" s="14" t="s">
        <v>85</v>
      </c>
      <c r="C73" s="15">
        <f t="shared" ref="C73:G73" si="34">C74</f>
        <v>44280.49</v>
      </c>
      <c r="D73" s="15">
        <f>D74</f>
        <v>2323000</v>
      </c>
      <c r="E73" s="15">
        <f t="shared" si="34"/>
        <v>2323000</v>
      </c>
      <c r="F73" s="15">
        <f t="shared" si="34"/>
        <v>216000</v>
      </c>
      <c r="G73" s="15">
        <f t="shared" si="34"/>
        <v>219383.02</v>
      </c>
      <c r="H73" s="23">
        <f t="shared" si="13"/>
        <v>0.21306451957108599</v>
      </c>
      <c r="I73" s="40">
        <f t="shared" si="14"/>
        <v>1.1885600791561228</v>
      </c>
      <c r="J73" s="23">
        <f t="shared" ref="J73:J136" si="35">G73/C73*100</f>
        <v>495.43945877744352</v>
      </c>
      <c r="K73" s="41">
        <f t="shared" ref="K73:K136" si="36">G73-C73</f>
        <v>175102.53</v>
      </c>
      <c r="L73" s="23">
        <f t="shared" ref="L73:L136" si="37">G73/D73*100</f>
        <v>9.4439526474386568</v>
      </c>
      <c r="M73" s="41">
        <f t="shared" ref="M73:M136" si="38">G73-D73</f>
        <v>-2103616.98</v>
      </c>
      <c r="N73" s="23">
        <f t="shared" ref="N73:N136" si="39">G73/E73*100</f>
        <v>9.4439526474386568</v>
      </c>
      <c r="O73" s="41">
        <f t="shared" ref="O73:O136" si="40">G73-E73</f>
        <v>-2103616.98</v>
      </c>
      <c r="P73" s="23">
        <f t="shared" ref="P73:P136" si="41">G73/F73*100</f>
        <v>101.56621296296295</v>
      </c>
      <c r="Q73" s="23">
        <f t="shared" ref="Q73:Q136" si="42">G73-F73</f>
        <v>3383.0199999999895</v>
      </c>
    </row>
    <row r="74" spans="1:17" ht="63.75" hidden="1" outlineLevel="3" collapsed="1">
      <c r="A74" s="6" t="s">
        <v>86</v>
      </c>
      <c r="B74" s="14" t="s">
        <v>87</v>
      </c>
      <c r="C74" s="15">
        <v>44280.49</v>
      </c>
      <c r="D74" s="15">
        <v>2323000</v>
      </c>
      <c r="E74" s="15">
        <v>2323000</v>
      </c>
      <c r="F74" s="15">
        <v>216000</v>
      </c>
      <c r="G74" s="15">
        <v>219383.02</v>
      </c>
      <c r="H74" s="23">
        <f t="shared" ref="H74:H137" si="43">G74/G$8*100</f>
        <v>0.21306451957108599</v>
      </c>
      <c r="I74" s="40">
        <f t="shared" ref="I74:I137" si="44">G74/G$9*100</f>
        <v>1.1885600791561228</v>
      </c>
      <c r="J74" s="23">
        <f t="shared" si="35"/>
        <v>495.43945877744352</v>
      </c>
      <c r="K74" s="41">
        <f t="shared" si="36"/>
        <v>175102.53</v>
      </c>
      <c r="L74" s="23">
        <f t="shared" si="37"/>
        <v>9.4439526474386568</v>
      </c>
      <c r="M74" s="41">
        <f t="shared" si="38"/>
        <v>-2103616.98</v>
      </c>
      <c r="N74" s="23">
        <f t="shared" si="39"/>
        <v>9.4439526474386568</v>
      </c>
      <c r="O74" s="41">
        <f t="shared" si="40"/>
        <v>-2103616.98</v>
      </c>
      <c r="P74" s="23">
        <f t="shared" si="41"/>
        <v>101.56621296296295</v>
      </c>
      <c r="Q74" s="23">
        <f t="shared" si="42"/>
        <v>3383.0199999999895</v>
      </c>
    </row>
    <row r="75" spans="1:17" ht="114.75" hidden="1" outlineLevel="4">
      <c r="A75" s="6" t="s">
        <v>88</v>
      </c>
      <c r="B75" s="14" t="s">
        <v>89</v>
      </c>
      <c r="C75" s="15">
        <v>219383.02</v>
      </c>
      <c r="D75" s="15">
        <v>2323000</v>
      </c>
      <c r="E75" s="15">
        <v>2323000</v>
      </c>
      <c r="F75" s="15">
        <v>216000</v>
      </c>
      <c r="G75" s="15">
        <v>219383.02</v>
      </c>
      <c r="H75" s="23">
        <f t="shared" si="43"/>
        <v>0.21306451957108599</v>
      </c>
      <c r="I75" s="40">
        <f t="shared" si="44"/>
        <v>1.1885600791561228</v>
      </c>
      <c r="J75" s="23">
        <f t="shared" si="35"/>
        <v>100</v>
      </c>
      <c r="K75" s="41">
        <f t="shared" si="36"/>
        <v>0</v>
      </c>
      <c r="L75" s="23">
        <f t="shared" si="37"/>
        <v>9.4439526474386568</v>
      </c>
      <c r="M75" s="41">
        <f t="shared" si="38"/>
        <v>-2103616.98</v>
      </c>
      <c r="N75" s="23">
        <f t="shared" si="39"/>
        <v>9.4439526474386568</v>
      </c>
      <c r="O75" s="41">
        <f t="shared" si="40"/>
        <v>-2103616.98</v>
      </c>
      <c r="P75" s="23">
        <f t="shared" si="41"/>
        <v>101.56621296296295</v>
      </c>
      <c r="Q75" s="23">
        <f t="shared" si="42"/>
        <v>3383.0199999999895</v>
      </c>
    </row>
    <row r="76" spans="1:17" ht="114.75" hidden="1" outlineLevel="7">
      <c r="A76" s="6" t="s">
        <v>88</v>
      </c>
      <c r="B76" s="14" t="s">
        <v>89</v>
      </c>
      <c r="C76" s="15">
        <v>219383.02</v>
      </c>
      <c r="D76" s="15">
        <v>2323000</v>
      </c>
      <c r="E76" s="15">
        <v>2323000</v>
      </c>
      <c r="F76" s="15">
        <v>216000</v>
      </c>
      <c r="G76" s="15">
        <v>219383.02</v>
      </c>
      <c r="H76" s="23">
        <f t="shared" si="43"/>
        <v>0.21306451957108599</v>
      </c>
      <c r="I76" s="40">
        <f t="shared" si="44"/>
        <v>1.1885600791561228</v>
      </c>
      <c r="J76" s="23">
        <f t="shared" si="35"/>
        <v>100</v>
      </c>
      <c r="K76" s="41">
        <f t="shared" si="36"/>
        <v>0</v>
      </c>
      <c r="L76" s="23">
        <f t="shared" si="37"/>
        <v>9.4439526474386568</v>
      </c>
      <c r="M76" s="41">
        <f t="shared" si="38"/>
        <v>-2103616.98</v>
      </c>
      <c r="N76" s="23">
        <f t="shared" si="39"/>
        <v>9.4439526474386568</v>
      </c>
      <c r="O76" s="41">
        <f t="shared" si="40"/>
        <v>-2103616.98</v>
      </c>
      <c r="P76" s="23">
        <f t="shared" si="41"/>
        <v>101.56621296296295</v>
      </c>
      <c r="Q76" s="23">
        <f t="shared" si="42"/>
        <v>3383.0199999999895</v>
      </c>
    </row>
    <row r="77" spans="1:17" outlineLevel="2">
      <c r="A77" s="6" t="s">
        <v>90</v>
      </c>
      <c r="B77" s="14" t="s">
        <v>91</v>
      </c>
      <c r="C77" s="15">
        <f t="shared" ref="C77" si="45">C78+C82</f>
        <v>143906.26</v>
      </c>
      <c r="D77" s="15">
        <f>D78+D82</f>
        <v>2599000</v>
      </c>
      <c r="E77" s="15">
        <f t="shared" ref="E77:G77" si="46">E78+E82</f>
        <v>2599000</v>
      </c>
      <c r="F77" s="15">
        <f t="shared" si="46"/>
        <v>368700</v>
      </c>
      <c r="G77" s="15">
        <f t="shared" si="46"/>
        <v>341535.67000000004</v>
      </c>
      <c r="H77" s="23">
        <f t="shared" si="43"/>
        <v>0.33169902321947697</v>
      </c>
      <c r="I77" s="40">
        <f t="shared" si="44"/>
        <v>1.8503513306081736</v>
      </c>
      <c r="J77" s="23">
        <f t="shared" si="35"/>
        <v>237.33204517996649</v>
      </c>
      <c r="K77" s="41">
        <f t="shared" si="36"/>
        <v>197629.41000000003</v>
      </c>
      <c r="L77" s="23">
        <f t="shared" si="37"/>
        <v>13.141041554444019</v>
      </c>
      <c r="M77" s="41">
        <f t="shared" si="38"/>
        <v>-2257464.33</v>
      </c>
      <c r="N77" s="23">
        <f t="shared" si="39"/>
        <v>13.141041554444019</v>
      </c>
      <c r="O77" s="41">
        <f t="shared" si="40"/>
        <v>-2257464.33</v>
      </c>
      <c r="P77" s="23">
        <f t="shared" si="41"/>
        <v>92.632403037700044</v>
      </c>
      <c r="Q77" s="23">
        <f t="shared" si="42"/>
        <v>-27164.329999999958</v>
      </c>
    </row>
    <row r="78" spans="1:17" outlineLevel="3" collapsed="1">
      <c r="A78" s="6" t="s">
        <v>92</v>
      </c>
      <c r="B78" s="14" t="s">
        <v>93</v>
      </c>
      <c r="C78" s="15">
        <f t="shared" ref="C78:G78" si="47">C79</f>
        <v>117479.56</v>
      </c>
      <c r="D78" s="15">
        <f>D79</f>
        <v>755000</v>
      </c>
      <c r="E78" s="15">
        <f t="shared" si="47"/>
        <v>755000</v>
      </c>
      <c r="F78" s="15">
        <f t="shared" si="47"/>
        <v>188700</v>
      </c>
      <c r="G78" s="15">
        <f t="shared" si="47"/>
        <v>159973.70000000001</v>
      </c>
      <c r="H78" s="23">
        <f t="shared" si="43"/>
        <v>0.15536626095542419</v>
      </c>
      <c r="I78" s="40">
        <f t="shared" si="44"/>
        <v>0.86669585246341252</v>
      </c>
      <c r="J78" s="23">
        <f t="shared" si="35"/>
        <v>136.17151783680498</v>
      </c>
      <c r="K78" s="41">
        <f t="shared" si="36"/>
        <v>42494.140000000014</v>
      </c>
      <c r="L78" s="23">
        <f t="shared" si="37"/>
        <v>21.188569536423842</v>
      </c>
      <c r="M78" s="41">
        <f t="shared" si="38"/>
        <v>-595026.30000000005</v>
      </c>
      <c r="N78" s="23">
        <f t="shared" si="39"/>
        <v>21.188569536423842</v>
      </c>
      <c r="O78" s="41">
        <f t="shared" si="40"/>
        <v>-595026.30000000005</v>
      </c>
      <c r="P78" s="23">
        <f t="shared" si="41"/>
        <v>84.776735559088507</v>
      </c>
      <c r="Q78" s="23">
        <f t="shared" si="42"/>
        <v>-28726.299999999988</v>
      </c>
    </row>
    <row r="79" spans="1:17" ht="51" hidden="1" outlineLevel="4" collapsed="1">
      <c r="A79" s="6" t="s">
        <v>94</v>
      </c>
      <c r="B79" s="14" t="s">
        <v>95</v>
      </c>
      <c r="C79" s="15">
        <v>117479.56</v>
      </c>
      <c r="D79" s="15">
        <v>755000</v>
      </c>
      <c r="E79" s="15">
        <v>755000</v>
      </c>
      <c r="F79" s="15">
        <v>188700</v>
      </c>
      <c r="G79" s="15">
        <v>159973.70000000001</v>
      </c>
      <c r="H79" s="23">
        <f t="shared" si="43"/>
        <v>0.15536626095542419</v>
      </c>
      <c r="I79" s="40">
        <f t="shared" si="44"/>
        <v>0.86669585246341252</v>
      </c>
      <c r="J79" s="23">
        <f t="shared" si="35"/>
        <v>136.17151783680498</v>
      </c>
      <c r="K79" s="41">
        <f t="shared" si="36"/>
        <v>42494.140000000014</v>
      </c>
      <c r="L79" s="23">
        <f t="shared" si="37"/>
        <v>21.188569536423842</v>
      </c>
      <c r="M79" s="41">
        <f t="shared" si="38"/>
        <v>-595026.30000000005</v>
      </c>
      <c r="N79" s="23">
        <f t="shared" si="39"/>
        <v>21.188569536423842</v>
      </c>
      <c r="O79" s="41">
        <f t="shared" si="40"/>
        <v>-595026.30000000005</v>
      </c>
      <c r="P79" s="23">
        <f t="shared" si="41"/>
        <v>84.776735559088507</v>
      </c>
      <c r="Q79" s="23">
        <f t="shared" si="42"/>
        <v>-28726.299999999988</v>
      </c>
    </row>
    <row r="80" spans="1:17" ht="102" hidden="1" outlineLevel="5">
      <c r="A80" s="6" t="s">
        <v>96</v>
      </c>
      <c r="B80" s="14" t="s">
        <v>97</v>
      </c>
      <c r="C80" s="15">
        <v>159973.70000000001</v>
      </c>
      <c r="D80" s="15">
        <v>755000</v>
      </c>
      <c r="E80" s="15">
        <v>755000</v>
      </c>
      <c r="F80" s="15">
        <v>188700</v>
      </c>
      <c r="G80" s="15">
        <v>159973.70000000001</v>
      </c>
      <c r="H80" s="23">
        <f t="shared" si="43"/>
        <v>0.15536626095542419</v>
      </c>
      <c r="I80" s="40">
        <f t="shared" si="44"/>
        <v>0.86669585246341252</v>
      </c>
      <c r="J80" s="23">
        <f t="shared" si="35"/>
        <v>100</v>
      </c>
      <c r="K80" s="41">
        <f t="shared" si="36"/>
        <v>0</v>
      </c>
      <c r="L80" s="23">
        <f t="shared" si="37"/>
        <v>21.188569536423842</v>
      </c>
      <c r="M80" s="41">
        <f t="shared" si="38"/>
        <v>-595026.30000000005</v>
      </c>
      <c r="N80" s="23">
        <f t="shared" si="39"/>
        <v>21.188569536423842</v>
      </c>
      <c r="O80" s="41">
        <f t="shared" si="40"/>
        <v>-595026.30000000005</v>
      </c>
      <c r="P80" s="23">
        <f t="shared" si="41"/>
        <v>84.776735559088507</v>
      </c>
      <c r="Q80" s="23">
        <f t="shared" si="42"/>
        <v>-28726.299999999988</v>
      </c>
    </row>
    <row r="81" spans="1:17" ht="102" hidden="1" outlineLevel="7">
      <c r="A81" s="6" t="s">
        <v>96</v>
      </c>
      <c r="B81" s="14" t="s">
        <v>97</v>
      </c>
      <c r="C81" s="15">
        <v>159973.70000000001</v>
      </c>
      <c r="D81" s="15">
        <v>755000</v>
      </c>
      <c r="E81" s="15">
        <v>755000</v>
      </c>
      <c r="F81" s="15">
        <v>188700</v>
      </c>
      <c r="G81" s="15">
        <v>159973.70000000001</v>
      </c>
      <c r="H81" s="23">
        <f t="shared" si="43"/>
        <v>0.15536626095542419</v>
      </c>
      <c r="I81" s="40">
        <f t="shared" si="44"/>
        <v>0.86669585246341252</v>
      </c>
      <c r="J81" s="23">
        <f t="shared" si="35"/>
        <v>100</v>
      </c>
      <c r="K81" s="41">
        <f t="shared" si="36"/>
        <v>0</v>
      </c>
      <c r="L81" s="23">
        <f t="shared" si="37"/>
        <v>21.188569536423842</v>
      </c>
      <c r="M81" s="41">
        <f t="shared" si="38"/>
        <v>-595026.30000000005</v>
      </c>
      <c r="N81" s="23">
        <f t="shared" si="39"/>
        <v>21.188569536423842</v>
      </c>
      <c r="O81" s="41">
        <f t="shared" si="40"/>
        <v>-595026.30000000005</v>
      </c>
      <c r="P81" s="23">
        <f t="shared" si="41"/>
        <v>84.776735559088507</v>
      </c>
      <c r="Q81" s="23">
        <f t="shared" si="42"/>
        <v>-28726.299999999988</v>
      </c>
    </row>
    <row r="82" spans="1:17" outlineLevel="3" collapsed="1">
      <c r="A82" s="6" t="s">
        <v>98</v>
      </c>
      <c r="B82" s="14" t="s">
        <v>99</v>
      </c>
      <c r="C82" s="15">
        <f>C83</f>
        <v>26426.7</v>
      </c>
      <c r="D82" s="15">
        <f t="shared" ref="D82:G82" si="48">D83</f>
        <v>1844000</v>
      </c>
      <c r="E82" s="15">
        <f t="shared" si="48"/>
        <v>1844000</v>
      </c>
      <c r="F82" s="15">
        <f t="shared" si="48"/>
        <v>180000</v>
      </c>
      <c r="G82" s="15">
        <f t="shared" si="48"/>
        <v>181561.97</v>
      </c>
      <c r="H82" s="23">
        <f t="shared" si="43"/>
        <v>0.17633276226405276</v>
      </c>
      <c r="I82" s="40">
        <f t="shared" si="44"/>
        <v>0.98365547814476084</v>
      </c>
      <c r="J82" s="23">
        <f t="shared" si="35"/>
        <v>687.03988768934448</v>
      </c>
      <c r="K82" s="41">
        <f t="shared" si="36"/>
        <v>155135.26999999999</v>
      </c>
      <c r="L82" s="23">
        <f t="shared" si="37"/>
        <v>9.846093817787418</v>
      </c>
      <c r="M82" s="41">
        <f t="shared" si="38"/>
        <v>-1662438.03</v>
      </c>
      <c r="N82" s="23">
        <f t="shared" si="39"/>
        <v>9.846093817787418</v>
      </c>
      <c r="O82" s="41">
        <f t="shared" si="40"/>
        <v>-1662438.03</v>
      </c>
      <c r="P82" s="23">
        <f t="shared" si="41"/>
        <v>100.86776111111111</v>
      </c>
      <c r="Q82" s="23">
        <f t="shared" si="42"/>
        <v>1561.9700000000012</v>
      </c>
    </row>
    <row r="83" spans="1:17" ht="51" hidden="1" outlineLevel="4" collapsed="1">
      <c r="A83" s="6" t="s">
        <v>100</v>
      </c>
      <c r="B83" s="14" t="s">
        <v>101</v>
      </c>
      <c r="C83" s="15">
        <v>26426.7</v>
      </c>
      <c r="D83" s="15">
        <v>1844000</v>
      </c>
      <c r="E83" s="15">
        <v>1844000</v>
      </c>
      <c r="F83" s="15">
        <v>180000</v>
      </c>
      <c r="G83" s="15">
        <v>181561.97</v>
      </c>
      <c r="H83" s="22">
        <f t="shared" si="43"/>
        <v>0.17633276226405276</v>
      </c>
      <c r="I83" s="38">
        <f t="shared" si="44"/>
        <v>0.98365547814476084</v>
      </c>
      <c r="J83" s="22">
        <f t="shared" si="35"/>
        <v>687.03988768934448</v>
      </c>
      <c r="K83" s="39">
        <f t="shared" si="36"/>
        <v>155135.26999999999</v>
      </c>
      <c r="L83" s="22">
        <f t="shared" si="37"/>
        <v>9.846093817787418</v>
      </c>
      <c r="M83" s="39">
        <f t="shared" si="38"/>
        <v>-1662438.03</v>
      </c>
      <c r="N83" s="22">
        <f t="shared" si="39"/>
        <v>9.846093817787418</v>
      </c>
      <c r="O83" s="39">
        <f t="shared" si="40"/>
        <v>-1662438.03</v>
      </c>
      <c r="P83" s="22">
        <f t="shared" si="41"/>
        <v>100.86776111111111</v>
      </c>
      <c r="Q83" s="22">
        <f t="shared" si="42"/>
        <v>1561.9700000000012</v>
      </c>
    </row>
    <row r="84" spans="1:17" ht="102" hidden="1" outlineLevel="5">
      <c r="A84" s="11" t="s">
        <v>102</v>
      </c>
      <c r="B84" s="12" t="s">
        <v>103</v>
      </c>
      <c r="C84" s="13">
        <v>181561.97</v>
      </c>
      <c r="D84" s="13">
        <v>1844000</v>
      </c>
      <c r="E84" s="13">
        <v>1844000</v>
      </c>
      <c r="F84" s="13">
        <v>180000</v>
      </c>
      <c r="G84" s="13">
        <v>181561.97</v>
      </c>
      <c r="H84" s="22">
        <f t="shared" si="43"/>
        <v>0.17633276226405276</v>
      </c>
      <c r="I84" s="38">
        <f t="shared" si="44"/>
        <v>0.98365547814476084</v>
      </c>
      <c r="J84" s="22">
        <f t="shared" si="35"/>
        <v>100</v>
      </c>
      <c r="K84" s="39">
        <f t="shared" si="36"/>
        <v>0</v>
      </c>
      <c r="L84" s="22">
        <f t="shared" si="37"/>
        <v>9.846093817787418</v>
      </c>
      <c r="M84" s="39">
        <f t="shared" si="38"/>
        <v>-1662438.03</v>
      </c>
      <c r="N84" s="22">
        <f t="shared" si="39"/>
        <v>9.846093817787418</v>
      </c>
      <c r="O84" s="39">
        <f t="shared" si="40"/>
        <v>-1662438.03</v>
      </c>
      <c r="P84" s="22">
        <f t="shared" si="41"/>
        <v>100.86776111111111</v>
      </c>
      <c r="Q84" s="22">
        <f t="shared" si="42"/>
        <v>1561.9700000000012</v>
      </c>
    </row>
    <row r="85" spans="1:17" ht="102" hidden="1" outlineLevel="7">
      <c r="A85" s="6" t="s">
        <v>102</v>
      </c>
      <c r="B85" s="14" t="s">
        <v>103</v>
      </c>
      <c r="C85" s="15">
        <v>181561.97</v>
      </c>
      <c r="D85" s="15">
        <v>1844000</v>
      </c>
      <c r="E85" s="15">
        <v>1844000</v>
      </c>
      <c r="F85" s="15">
        <v>180000</v>
      </c>
      <c r="G85" s="15">
        <v>181561.97</v>
      </c>
      <c r="H85" s="22">
        <f t="shared" si="43"/>
        <v>0.17633276226405276</v>
      </c>
      <c r="I85" s="38">
        <f t="shared" si="44"/>
        <v>0.98365547814476084</v>
      </c>
      <c r="J85" s="22">
        <f t="shared" si="35"/>
        <v>100</v>
      </c>
      <c r="K85" s="39">
        <f t="shared" si="36"/>
        <v>0</v>
      </c>
      <c r="L85" s="22">
        <f t="shared" si="37"/>
        <v>9.846093817787418</v>
      </c>
      <c r="M85" s="39">
        <f t="shared" si="38"/>
        <v>-1662438.03</v>
      </c>
      <c r="N85" s="22">
        <f t="shared" si="39"/>
        <v>9.846093817787418</v>
      </c>
      <c r="O85" s="39">
        <f t="shared" si="40"/>
        <v>-1662438.03</v>
      </c>
      <c r="P85" s="22">
        <f t="shared" si="41"/>
        <v>100.86776111111111</v>
      </c>
      <c r="Q85" s="22">
        <f t="shared" si="42"/>
        <v>1561.9700000000012</v>
      </c>
    </row>
    <row r="86" spans="1:17" ht="18" customHeight="1" outlineLevel="1" collapsed="1">
      <c r="A86" s="11" t="s">
        <v>104</v>
      </c>
      <c r="B86" s="12" t="s">
        <v>105</v>
      </c>
      <c r="C86" s="13">
        <f t="shared" ref="C86:G86" si="49">C87</f>
        <v>302516.32</v>
      </c>
      <c r="D86" s="13">
        <f>D87</f>
        <v>1100000</v>
      </c>
      <c r="E86" s="13">
        <f t="shared" si="49"/>
        <v>1100000</v>
      </c>
      <c r="F86" s="13">
        <f t="shared" si="49"/>
        <v>275000</v>
      </c>
      <c r="G86" s="13">
        <f t="shared" si="49"/>
        <v>315134.76</v>
      </c>
      <c r="H86" s="22">
        <f t="shared" si="43"/>
        <v>0.30605849185387957</v>
      </c>
      <c r="I86" s="38">
        <f t="shared" si="44"/>
        <v>1.7073180745275811</v>
      </c>
      <c r="J86" s="22">
        <f t="shared" si="35"/>
        <v>104.17116008815657</v>
      </c>
      <c r="K86" s="39">
        <f t="shared" si="36"/>
        <v>12618.440000000002</v>
      </c>
      <c r="L86" s="22">
        <f t="shared" si="37"/>
        <v>28.648614545454549</v>
      </c>
      <c r="M86" s="39">
        <f t="shared" si="38"/>
        <v>-784865.24</v>
      </c>
      <c r="N86" s="22">
        <f t="shared" si="39"/>
        <v>28.648614545454549</v>
      </c>
      <c r="O86" s="39">
        <f t="shared" si="40"/>
        <v>-784865.24</v>
      </c>
      <c r="P86" s="22">
        <f t="shared" si="41"/>
        <v>114.5944581818182</v>
      </c>
      <c r="Q86" s="22">
        <f t="shared" si="42"/>
        <v>40134.760000000009</v>
      </c>
    </row>
    <row r="87" spans="1:17" ht="51" hidden="1" outlineLevel="2">
      <c r="A87" s="6" t="s">
        <v>106</v>
      </c>
      <c r="B87" s="14" t="s">
        <v>107</v>
      </c>
      <c r="C87" s="15">
        <f t="shared" ref="C87:G87" si="50">C88</f>
        <v>302516.32</v>
      </c>
      <c r="D87" s="15">
        <f>D88</f>
        <v>1100000</v>
      </c>
      <c r="E87" s="15">
        <f t="shared" si="50"/>
        <v>1100000</v>
      </c>
      <c r="F87" s="15">
        <f t="shared" si="50"/>
        <v>275000</v>
      </c>
      <c r="G87" s="15">
        <f t="shared" si="50"/>
        <v>315134.76</v>
      </c>
      <c r="H87" s="22">
        <f t="shared" si="43"/>
        <v>0.30605849185387957</v>
      </c>
      <c r="I87" s="38">
        <f t="shared" si="44"/>
        <v>1.7073180745275811</v>
      </c>
      <c r="J87" s="22">
        <f t="shared" si="35"/>
        <v>104.17116008815657</v>
      </c>
      <c r="K87" s="39">
        <f t="shared" si="36"/>
        <v>12618.440000000002</v>
      </c>
      <c r="L87" s="22">
        <f t="shared" si="37"/>
        <v>28.648614545454549</v>
      </c>
      <c r="M87" s="39">
        <f t="shared" si="38"/>
        <v>-784865.24</v>
      </c>
      <c r="N87" s="22">
        <f t="shared" si="39"/>
        <v>28.648614545454549</v>
      </c>
      <c r="O87" s="39">
        <f t="shared" si="40"/>
        <v>-784865.24</v>
      </c>
      <c r="P87" s="22">
        <f t="shared" si="41"/>
        <v>114.5944581818182</v>
      </c>
      <c r="Q87" s="22">
        <f t="shared" si="42"/>
        <v>40134.760000000009</v>
      </c>
    </row>
    <row r="88" spans="1:17" ht="76.5" hidden="1" outlineLevel="3" collapsed="1">
      <c r="A88" s="6" t="s">
        <v>108</v>
      </c>
      <c r="B88" s="14" t="s">
        <v>109</v>
      </c>
      <c r="C88" s="15">
        <v>302516.32</v>
      </c>
      <c r="D88" s="15">
        <v>1100000</v>
      </c>
      <c r="E88" s="15">
        <v>1100000</v>
      </c>
      <c r="F88" s="15">
        <v>275000</v>
      </c>
      <c r="G88" s="15">
        <v>315134.76</v>
      </c>
      <c r="H88" s="22">
        <f t="shared" si="43"/>
        <v>0.30605849185387957</v>
      </c>
      <c r="I88" s="38">
        <f t="shared" si="44"/>
        <v>1.7073180745275811</v>
      </c>
      <c r="J88" s="22">
        <f t="shared" si="35"/>
        <v>104.17116008815657</v>
      </c>
      <c r="K88" s="39">
        <f t="shared" si="36"/>
        <v>12618.440000000002</v>
      </c>
      <c r="L88" s="22">
        <f t="shared" si="37"/>
        <v>28.648614545454549</v>
      </c>
      <c r="M88" s="39">
        <f t="shared" si="38"/>
        <v>-784865.24</v>
      </c>
      <c r="N88" s="22">
        <f t="shared" si="39"/>
        <v>28.648614545454549</v>
      </c>
      <c r="O88" s="39">
        <f t="shared" si="40"/>
        <v>-784865.24</v>
      </c>
      <c r="P88" s="22">
        <f t="shared" si="41"/>
        <v>114.5944581818182</v>
      </c>
      <c r="Q88" s="22">
        <f t="shared" si="42"/>
        <v>40134.760000000009</v>
      </c>
    </row>
    <row r="89" spans="1:17" ht="102" hidden="1" outlineLevel="4">
      <c r="A89" s="11" t="s">
        <v>110</v>
      </c>
      <c r="B89" s="12" t="s">
        <v>111</v>
      </c>
      <c r="C89" s="13">
        <v>314024.14</v>
      </c>
      <c r="D89" s="13">
        <v>1100000</v>
      </c>
      <c r="E89" s="13">
        <v>1100000</v>
      </c>
      <c r="F89" s="13">
        <v>275000</v>
      </c>
      <c r="G89" s="13">
        <v>314024.14</v>
      </c>
      <c r="H89" s="22">
        <f t="shared" si="43"/>
        <v>0.3049798590739769</v>
      </c>
      <c r="I89" s="38">
        <f t="shared" si="44"/>
        <v>1.7013010245520983</v>
      </c>
      <c r="J89" s="22">
        <f t="shared" si="35"/>
        <v>100</v>
      </c>
      <c r="K89" s="39">
        <f t="shared" si="36"/>
        <v>0</v>
      </c>
      <c r="L89" s="22">
        <f t="shared" si="37"/>
        <v>28.547649090909093</v>
      </c>
      <c r="M89" s="39">
        <f t="shared" si="38"/>
        <v>-785975.86</v>
      </c>
      <c r="N89" s="22">
        <f t="shared" si="39"/>
        <v>28.547649090909093</v>
      </c>
      <c r="O89" s="39">
        <f t="shared" si="40"/>
        <v>-785975.86</v>
      </c>
      <c r="P89" s="22">
        <f t="shared" si="41"/>
        <v>114.19059636363637</v>
      </c>
      <c r="Q89" s="22">
        <f t="shared" si="42"/>
        <v>39024.140000000014</v>
      </c>
    </row>
    <row r="90" spans="1:17" ht="102" hidden="1" outlineLevel="7">
      <c r="A90" s="6" t="s">
        <v>110</v>
      </c>
      <c r="B90" s="14" t="s">
        <v>111</v>
      </c>
      <c r="C90" s="15">
        <v>314024.14</v>
      </c>
      <c r="D90" s="15">
        <v>1100000</v>
      </c>
      <c r="E90" s="15">
        <v>1100000</v>
      </c>
      <c r="F90" s="15">
        <v>275000</v>
      </c>
      <c r="G90" s="15">
        <v>314024.14</v>
      </c>
      <c r="H90" s="22">
        <f t="shared" si="43"/>
        <v>0.3049798590739769</v>
      </c>
      <c r="I90" s="38">
        <f t="shared" si="44"/>
        <v>1.7013010245520983</v>
      </c>
      <c r="J90" s="22">
        <f t="shared" si="35"/>
        <v>100</v>
      </c>
      <c r="K90" s="39">
        <f t="shared" si="36"/>
        <v>0</v>
      </c>
      <c r="L90" s="22">
        <f t="shared" si="37"/>
        <v>28.547649090909093</v>
      </c>
      <c r="M90" s="39">
        <f t="shared" si="38"/>
        <v>-785975.86</v>
      </c>
      <c r="N90" s="22">
        <f t="shared" si="39"/>
        <v>28.547649090909093</v>
      </c>
      <c r="O90" s="39">
        <f t="shared" si="40"/>
        <v>-785975.86</v>
      </c>
      <c r="P90" s="22">
        <f t="shared" si="41"/>
        <v>114.19059636363637</v>
      </c>
      <c r="Q90" s="22">
        <f t="shared" si="42"/>
        <v>39024.140000000014</v>
      </c>
    </row>
    <row r="91" spans="1:17" ht="127.5" hidden="1" outlineLevel="4">
      <c r="A91" s="11" t="s">
        <v>112</v>
      </c>
      <c r="B91" s="17" t="s">
        <v>113</v>
      </c>
      <c r="C91" s="13">
        <v>1110.6199999999999</v>
      </c>
      <c r="D91" s="13">
        <v>0</v>
      </c>
      <c r="E91" s="13">
        <v>0</v>
      </c>
      <c r="F91" s="13">
        <v>0</v>
      </c>
      <c r="G91" s="13">
        <v>1110.6199999999999</v>
      </c>
      <c r="H91" s="22">
        <f t="shared" si="43"/>
        <v>1.0786327799026539E-3</v>
      </c>
      <c r="I91" s="38">
        <f t="shared" si="44"/>
        <v>6.0170499754829392E-3</v>
      </c>
      <c r="J91" s="22">
        <f t="shared" si="35"/>
        <v>100</v>
      </c>
      <c r="K91" s="39">
        <f t="shared" si="36"/>
        <v>0</v>
      </c>
      <c r="L91" s="22" t="e">
        <f t="shared" si="37"/>
        <v>#DIV/0!</v>
      </c>
      <c r="M91" s="39">
        <f t="shared" si="38"/>
        <v>1110.6199999999999</v>
      </c>
      <c r="N91" s="22" t="e">
        <f t="shared" si="39"/>
        <v>#DIV/0!</v>
      </c>
      <c r="O91" s="39">
        <f t="shared" si="40"/>
        <v>1110.6199999999999</v>
      </c>
      <c r="P91" s="22" t="e">
        <f t="shared" si="41"/>
        <v>#DIV/0!</v>
      </c>
      <c r="Q91" s="22">
        <f t="shared" si="42"/>
        <v>1110.6199999999999</v>
      </c>
    </row>
    <row r="92" spans="1:17" ht="127.5" hidden="1" outlineLevel="7">
      <c r="A92" s="6" t="s">
        <v>112</v>
      </c>
      <c r="B92" s="16" t="s">
        <v>113</v>
      </c>
      <c r="C92" s="15">
        <v>1110.6199999999999</v>
      </c>
      <c r="D92" s="15">
        <v>0</v>
      </c>
      <c r="E92" s="15">
        <v>0</v>
      </c>
      <c r="F92" s="15">
        <v>0</v>
      </c>
      <c r="G92" s="15">
        <v>1110.6199999999999</v>
      </c>
      <c r="H92" s="22">
        <f t="shared" si="43"/>
        <v>1.0786327799026539E-3</v>
      </c>
      <c r="I92" s="38">
        <f t="shared" si="44"/>
        <v>6.0170499754829392E-3</v>
      </c>
      <c r="J92" s="22">
        <f t="shared" si="35"/>
        <v>100</v>
      </c>
      <c r="K92" s="39">
        <f t="shared" si="36"/>
        <v>0</v>
      </c>
      <c r="L92" s="22" t="e">
        <f t="shared" si="37"/>
        <v>#DIV/0!</v>
      </c>
      <c r="M92" s="39">
        <f t="shared" si="38"/>
        <v>1110.6199999999999</v>
      </c>
      <c r="N92" s="22" t="e">
        <f t="shared" si="39"/>
        <v>#DIV/0!</v>
      </c>
      <c r="O92" s="39">
        <f t="shared" si="40"/>
        <v>1110.6199999999999</v>
      </c>
      <c r="P92" s="22" t="e">
        <f t="shared" si="41"/>
        <v>#DIV/0!</v>
      </c>
      <c r="Q92" s="22">
        <f t="shared" si="42"/>
        <v>1110.6199999999999</v>
      </c>
    </row>
    <row r="93" spans="1:17" ht="66" customHeight="1" outlineLevel="1">
      <c r="A93" s="11" t="s">
        <v>114</v>
      </c>
      <c r="B93" s="12" t="s">
        <v>115</v>
      </c>
      <c r="C93" s="13">
        <f t="shared" ref="C93" si="51">C94+C107+C114</f>
        <v>5269912.9000000004</v>
      </c>
      <c r="D93" s="13">
        <f>D94+D107+D114</f>
        <v>20849000</v>
      </c>
      <c r="E93" s="13">
        <f t="shared" ref="E93:G93" si="52">E94+E107+E114</f>
        <v>20849000</v>
      </c>
      <c r="F93" s="13">
        <f t="shared" si="52"/>
        <v>5493900</v>
      </c>
      <c r="G93" s="13">
        <f t="shared" si="52"/>
        <v>5520111.4399999995</v>
      </c>
      <c r="H93" s="22">
        <f t="shared" si="43"/>
        <v>5.3611254505588253</v>
      </c>
      <c r="I93" s="38">
        <f t="shared" si="44"/>
        <v>29.906526448934013</v>
      </c>
      <c r="J93" s="22">
        <f t="shared" si="35"/>
        <v>104.74767884683634</v>
      </c>
      <c r="K93" s="39">
        <f t="shared" si="36"/>
        <v>250198.53999999911</v>
      </c>
      <c r="L93" s="22">
        <f t="shared" si="37"/>
        <v>26.476624490383227</v>
      </c>
      <c r="M93" s="39">
        <f t="shared" si="38"/>
        <v>-15328888.560000001</v>
      </c>
      <c r="N93" s="22">
        <f t="shared" si="39"/>
        <v>26.476624490383227</v>
      </c>
      <c r="O93" s="39">
        <f t="shared" si="40"/>
        <v>-15328888.560000001</v>
      </c>
      <c r="P93" s="22">
        <f t="shared" si="41"/>
        <v>100.47710078450645</v>
      </c>
      <c r="Q93" s="22">
        <f t="shared" si="42"/>
        <v>26211.439999999478</v>
      </c>
    </row>
    <row r="94" spans="1:17" ht="133.5" customHeight="1" outlineLevel="2">
      <c r="A94" s="6" t="s">
        <v>116</v>
      </c>
      <c r="B94" s="16" t="s">
        <v>117</v>
      </c>
      <c r="C94" s="15">
        <f t="shared" ref="C94" si="53">C95+C98+C101+C104</f>
        <v>4266435.46</v>
      </c>
      <c r="D94" s="15">
        <f>D95+D98+D101+D104</f>
        <v>17507000</v>
      </c>
      <c r="E94" s="15">
        <f t="shared" ref="E94:G94" si="54">E95+E98+E101+E104</f>
        <v>17507000</v>
      </c>
      <c r="F94" s="15">
        <f t="shared" si="54"/>
        <v>4382100</v>
      </c>
      <c r="G94" s="15">
        <f t="shared" si="54"/>
        <v>4403655.8999999994</v>
      </c>
      <c r="H94" s="23">
        <f t="shared" si="43"/>
        <v>4.2768252013755585</v>
      </c>
      <c r="I94" s="40">
        <f t="shared" si="44"/>
        <v>23.857861037195711</v>
      </c>
      <c r="J94" s="23">
        <f t="shared" si="35"/>
        <v>103.21627834960849</v>
      </c>
      <c r="K94" s="41">
        <f t="shared" si="36"/>
        <v>137220.43999999948</v>
      </c>
      <c r="L94" s="23">
        <f t="shared" si="37"/>
        <v>25.153686525389841</v>
      </c>
      <c r="M94" s="41">
        <f t="shared" si="38"/>
        <v>-13103344.100000001</v>
      </c>
      <c r="N94" s="23">
        <f t="shared" si="39"/>
        <v>25.153686525389841</v>
      </c>
      <c r="O94" s="41">
        <f t="shared" si="40"/>
        <v>-13103344.100000001</v>
      </c>
      <c r="P94" s="23">
        <f t="shared" si="41"/>
        <v>100.49190798932017</v>
      </c>
      <c r="Q94" s="23">
        <f t="shared" si="42"/>
        <v>21555.899999999441</v>
      </c>
    </row>
    <row r="95" spans="1:17" ht="102" outlineLevel="3" collapsed="1">
      <c r="A95" s="6" t="s">
        <v>118</v>
      </c>
      <c r="B95" s="14" t="s">
        <v>119</v>
      </c>
      <c r="C95" s="15">
        <f t="shared" ref="C95:G95" si="55">C96</f>
        <v>4046310.52</v>
      </c>
      <c r="D95" s="15">
        <f>D96</f>
        <v>16572700</v>
      </c>
      <c r="E95" s="15">
        <f t="shared" si="55"/>
        <v>16572700</v>
      </c>
      <c r="F95" s="15">
        <f t="shared" si="55"/>
        <v>4155000</v>
      </c>
      <c r="G95" s="15">
        <f t="shared" si="55"/>
        <v>4181635.25</v>
      </c>
      <c r="H95" s="23">
        <f t="shared" si="43"/>
        <v>4.0611990187880913</v>
      </c>
      <c r="I95" s="40">
        <f t="shared" si="44"/>
        <v>22.655010965488735</v>
      </c>
      <c r="J95" s="23">
        <f t="shared" si="35"/>
        <v>103.34439804684095</v>
      </c>
      <c r="K95" s="41">
        <f t="shared" si="36"/>
        <v>135324.72999999998</v>
      </c>
      <c r="L95" s="23">
        <f t="shared" si="37"/>
        <v>25.232069910153442</v>
      </c>
      <c r="M95" s="41">
        <f t="shared" si="38"/>
        <v>-12391064.75</v>
      </c>
      <c r="N95" s="23">
        <f t="shared" si="39"/>
        <v>25.232069910153442</v>
      </c>
      <c r="O95" s="41">
        <f t="shared" si="40"/>
        <v>-12391064.75</v>
      </c>
      <c r="P95" s="23">
        <f t="shared" si="41"/>
        <v>100.64104091456076</v>
      </c>
      <c r="Q95" s="23">
        <f t="shared" si="42"/>
        <v>26635.25</v>
      </c>
    </row>
    <row r="96" spans="1:17" ht="127.5" hidden="1" outlineLevel="4" collapsed="1">
      <c r="A96" s="6" t="s">
        <v>120</v>
      </c>
      <c r="B96" s="16" t="s">
        <v>121</v>
      </c>
      <c r="C96" s="15">
        <v>4046310.52</v>
      </c>
      <c r="D96" s="15">
        <v>16572700</v>
      </c>
      <c r="E96" s="15">
        <v>16572700</v>
      </c>
      <c r="F96" s="15">
        <v>4155000</v>
      </c>
      <c r="G96" s="15">
        <v>4181635.25</v>
      </c>
      <c r="H96" s="23">
        <f t="shared" si="43"/>
        <v>4.0611990187880913</v>
      </c>
      <c r="I96" s="40">
        <f t="shared" si="44"/>
        <v>22.655010965488735</v>
      </c>
      <c r="J96" s="23">
        <f t="shared" si="35"/>
        <v>103.34439804684095</v>
      </c>
      <c r="K96" s="41">
        <f t="shared" si="36"/>
        <v>135324.72999999998</v>
      </c>
      <c r="L96" s="23">
        <f t="shared" si="37"/>
        <v>25.232069910153442</v>
      </c>
      <c r="M96" s="41">
        <f t="shared" si="38"/>
        <v>-12391064.75</v>
      </c>
      <c r="N96" s="23">
        <f t="shared" si="39"/>
        <v>25.232069910153442</v>
      </c>
      <c r="O96" s="41">
        <f t="shared" si="40"/>
        <v>-12391064.75</v>
      </c>
      <c r="P96" s="23">
        <f t="shared" si="41"/>
        <v>100.64104091456076</v>
      </c>
      <c r="Q96" s="23">
        <f t="shared" si="42"/>
        <v>26635.25</v>
      </c>
    </row>
    <row r="97" spans="1:17" ht="127.5" hidden="1" outlineLevel="7">
      <c r="A97" s="6" t="s">
        <v>120</v>
      </c>
      <c r="B97" s="16" t="s">
        <v>121</v>
      </c>
      <c r="C97" s="15">
        <v>4181635.25</v>
      </c>
      <c r="D97" s="15">
        <v>16572700</v>
      </c>
      <c r="E97" s="15">
        <v>16572700</v>
      </c>
      <c r="F97" s="15">
        <v>4155000</v>
      </c>
      <c r="G97" s="15">
        <v>4181635.25</v>
      </c>
      <c r="H97" s="23">
        <f t="shared" si="43"/>
        <v>4.0611990187880913</v>
      </c>
      <c r="I97" s="40">
        <f t="shared" si="44"/>
        <v>22.655010965488735</v>
      </c>
      <c r="J97" s="23">
        <f t="shared" si="35"/>
        <v>100</v>
      </c>
      <c r="K97" s="41">
        <f t="shared" si="36"/>
        <v>0</v>
      </c>
      <c r="L97" s="23">
        <f t="shared" si="37"/>
        <v>25.232069910153442</v>
      </c>
      <c r="M97" s="41">
        <f t="shared" si="38"/>
        <v>-12391064.75</v>
      </c>
      <c r="N97" s="23">
        <f t="shared" si="39"/>
        <v>25.232069910153442</v>
      </c>
      <c r="O97" s="41">
        <f t="shared" si="40"/>
        <v>-12391064.75</v>
      </c>
      <c r="P97" s="23">
        <f t="shared" si="41"/>
        <v>100.64104091456076</v>
      </c>
      <c r="Q97" s="23">
        <f t="shared" si="42"/>
        <v>26635.25</v>
      </c>
    </row>
    <row r="98" spans="1:17" ht="127.5" outlineLevel="3" collapsed="1">
      <c r="A98" s="6" t="s">
        <v>122</v>
      </c>
      <c r="B98" s="16" t="s">
        <v>123</v>
      </c>
      <c r="C98" s="15">
        <f t="shared" ref="C98:G98" si="56">C99</f>
        <v>11455.31</v>
      </c>
      <c r="D98" s="15">
        <f>D99</f>
        <v>111500</v>
      </c>
      <c r="E98" s="15">
        <f t="shared" si="56"/>
        <v>111500</v>
      </c>
      <c r="F98" s="15">
        <f t="shared" si="56"/>
        <v>21500</v>
      </c>
      <c r="G98" s="15">
        <f t="shared" si="56"/>
        <v>21576.07</v>
      </c>
      <c r="H98" s="23">
        <f t="shared" si="43"/>
        <v>2.095465268361299E-2</v>
      </c>
      <c r="I98" s="40">
        <f t="shared" si="44"/>
        <v>0.11689352925799842</v>
      </c>
      <c r="J98" s="23">
        <f t="shared" si="35"/>
        <v>188.34994426165684</v>
      </c>
      <c r="K98" s="41">
        <f t="shared" si="36"/>
        <v>10120.76</v>
      </c>
      <c r="L98" s="23">
        <f t="shared" si="37"/>
        <v>19.350735426008971</v>
      </c>
      <c r="M98" s="41">
        <f t="shared" si="38"/>
        <v>-89923.93</v>
      </c>
      <c r="N98" s="23">
        <f t="shared" si="39"/>
        <v>19.350735426008971</v>
      </c>
      <c r="O98" s="41">
        <f t="shared" si="40"/>
        <v>-89923.93</v>
      </c>
      <c r="P98" s="23">
        <f t="shared" si="41"/>
        <v>100.35381395348837</v>
      </c>
      <c r="Q98" s="23">
        <f t="shared" si="42"/>
        <v>76.069999999999709</v>
      </c>
    </row>
    <row r="99" spans="1:17" ht="114.75" hidden="1" outlineLevel="4" collapsed="1">
      <c r="A99" s="6" t="s">
        <v>124</v>
      </c>
      <c r="B99" s="14" t="s">
        <v>125</v>
      </c>
      <c r="C99" s="15">
        <v>11455.31</v>
      </c>
      <c r="D99" s="15">
        <v>111500</v>
      </c>
      <c r="E99" s="15">
        <v>111500</v>
      </c>
      <c r="F99" s="15">
        <v>21500</v>
      </c>
      <c r="G99" s="15">
        <v>21576.07</v>
      </c>
      <c r="H99" s="23">
        <f t="shared" si="43"/>
        <v>2.095465268361299E-2</v>
      </c>
      <c r="I99" s="40">
        <f t="shared" si="44"/>
        <v>0.11689352925799842</v>
      </c>
      <c r="J99" s="23">
        <f t="shared" si="35"/>
        <v>188.34994426165684</v>
      </c>
      <c r="K99" s="41">
        <f t="shared" si="36"/>
        <v>10120.76</v>
      </c>
      <c r="L99" s="23">
        <f t="shared" si="37"/>
        <v>19.350735426008971</v>
      </c>
      <c r="M99" s="41">
        <f t="shared" si="38"/>
        <v>-89923.93</v>
      </c>
      <c r="N99" s="23">
        <f t="shared" si="39"/>
        <v>19.350735426008971</v>
      </c>
      <c r="O99" s="41">
        <f t="shared" si="40"/>
        <v>-89923.93</v>
      </c>
      <c r="P99" s="23">
        <f t="shared" si="41"/>
        <v>100.35381395348837</v>
      </c>
      <c r="Q99" s="23">
        <f t="shared" si="42"/>
        <v>76.069999999999709</v>
      </c>
    </row>
    <row r="100" spans="1:17" ht="114.75" hidden="1" outlineLevel="7">
      <c r="A100" s="6" t="s">
        <v>124</v>
      </c>
      <c r="B100" s="14" t="s">
        <v>125</v>
      </c>
      <c r="C100" s="15">
        <v>21576.07</v>
      </c>
      <c r="D100" s="15">
        <v>111500</v>
      </c>
      <c r="E100" s="15">
        <v>111500</v>
      </c>
      <c r="F100" s="15">
        <v>21500</v>
      </c>
      <c r="G100" s="15">
        <v>21576.07</v>
      </c>
      <c r="H100" s="23">
        <f t="shared" si="43"/>
        <v>2.095465268361299E-2</v>
      </c>
      <c r="I100" s="40">
        <f t="shared" si="44"/>
        <v>0.11689352925799842</v>
      </c>
      <c r="J100" s="23">
        <f t="shared" si="35"/>
        <v>100</v>
      </c>
      <c r="K100" s="41">
        <f t="shared" si="36"/>
        <v>0</v>
      </c>
      <c r="L100" s="23">
        <f t="shared" si="37"/>
        <v>19.350735426008971</v>
      </c>
      <c r="M100" s="41">
        <f t="shared" si="38"/>
        <v>-89923.93</v>
      </c>
      <c r="N100" s="23">
        <f t="shared" si="39"/>
        <v>19.350735426008971</v>
      </c>
      <c r="O100" s="41">
        <f t="shared" si="40"/>
        <v>-89923.93</v>
      </c>
      <c r="P100" s="23">
        <f t="shared" si="41"/>
        <v>100.35381395348837</v>
      </c>
      <c r="Q100" s="23">
        <f t="shared" si="42"/>
        <v>76.069999999999709</v>
      </c>
    </row>
    <row r="101" spans="1:17" ht="140.25" outlineLevel="3" collapsed="1">
      <c r="A101" s="6" t="s">
        <v>126</v>
      </c>
      <c r="B101" s="16" t="s">
        <v>127</v>
      </c>
      <c r="C101" s="15">
        <f t="shared" ref="C101:G101" si="57">C102</f>
        <v>18616.62</v>
      </c>
      <c r="D101" s="15">
        <f>D102</f>
        <v>56900</v>
      </c>
      <c r="E101" s="15">
        <f t="shared" si="57"/>
        <v>56900</v>
      </c>
      <c r="F101" s="15">
        <f t="shared" si="57"/>
        <v>14100</v>
      </c>
      <c r="G101" s="15">
        <f t="shared" si="57"/>
        <v>18771.560000000001</v>
      </c>
      <c r="H101" s="23">
        <f t="shared" si="43"/>
        <v>1.8230916016197678E-2</v>
      </c>
      <c r="I101" s="40">
        <f t="shared" si="44"/>
        <v>0.10169942431954813</v>
      </c>
      <c r="J101" s="23">
        <f t="shared" si="35"/>
        <v>100.83226708177963</v>
      </c>
      <c r="K101" s="41">
        <f t="shared" si="36"/>
        <v>154.94000000000233</v>
      </c>
      <c r="L101" s="23">
        <f t="shared" si="37"/>
        <v>32.990439367311076</v>
      </c>
      <c r="M101" s="41">
        <f t="shared" si="38"/>
        <v>-38128.44</v>
      </c>
      <c r="N101" s="23">
        <f t="shared" si="39"/>
        <v>32.990439367311076</v>
      </c>
      <c r="O101" s="41">
        <f t="shared" si="40"/>
        <v>-38128.44</v>
      </c>
      <c r="P101" s="23">
        <f t="shared" si="41"/>
        <v>133.13163120567378</v>
      </c>
      <c r="Q101" s="23">
        <f t="shared" si="42"/>
        <v>4671.5600000000013</v>
      </c>
    </row>
    <row r="102" spans="1:17" ht="114.75" hidden="1" outlineLevel="4" collapsed="1">
      <c r="A102" s="6" t="s">
        <v>128</v>
      </c>
      <c r="B102" s="14" t="s">
        <v>129</v>
      </c>
      <c r="C102" s="15">
        <v>18616.62</v>
      </c>
      <c r="D102" s="15">
        <v>56900</v>
      </c>
      <c r="E102" s="15">
        <v>56900</v>
      </c>
      <c r="F102" s="15">
        <v>14100</v>
      </c>
      <c r="G102" s="15">
        <v>18771.560000000001</v>
      </c>
      <c r="H102" s="23">
        <f t="shared" si="43"/>
        <v>1.8230916016197678E-2</v>
      </c>
      <c r="I102" s="40">
        <f t="shared" si="44"/>
        <v>0.10169942431954813</v>
      </c>
      <c r="J102" s="23">
        <f t="shared" si="35"/>
        <v>100.83226708177963</v>
      </c>
      <c r="K102" s="41">
        <f t="shared" si="36"/>
        <v>154.94000000000233</v>
      </c>
      <c r="L102" s="23">
        <f t="shared" si="37"/>
        <v>32.990439367311076</v>
      </c>
      <c r="M102" s="41">
        <f t="shared" si="38"/>
        <v>-38128.44</v>
      </c>
      <c r="N102" s="23">
        <f t="shared" si="39"/>
        <v>32.990439367311076</v>
      </c>
      <c r="O102" s="41">
        <f t="shared" si="40"/>
        <v>-38128.44</v>
      </c>
      <c r="P102" s="23">
        <f t="shared" si="41"/>
        <v>133.13163120567378</v>
      </c>
      <c r="Q102" s="23">
        <f t="shared" si="42"/>
        <v>4671.5600000000013</v>
      </c>
    </row>
    <row r="103" spans="1:17" ht="114.75" hidden="1" outlineLevel="7">
      <c r="A103" s="6" t="s">
        <v>128</v>
      </c>
      <c r="B103" s="14" t="s">
        <v>129</v>
      </c>
      <c r="C103" s="15">
        <v>18771.560000000001</v>
      </c>
      <c r="D103" s="15">
        <v>56900</v>
      </c>
      <c r="E103" s="15">
        <v>56900</v>
      </c>
      <c r="F103" s="15">
        <v>14100</v>
      </c>
      <c r="G103" s="15">
        <v>18771.560000000001</v>
      </c>
      <c r="H103" s="23">
        <f t="shared" si="43"/>
        <v>1.8230916016197678E-2</v>
      </c>
      <c r="I103" s="40">
        <f t="shared" si="44"/>
        <v>0.10169942431954813</v>
      </c>
      <c r="J103" s="23">
        <f t="shared" si="35"/>
        <v>100</v>
      </c>
      <c r="K103" s="41">
        <f t="shared" si="36"/>
        <v>0</v>
      </c>
      <c r="L103" s="23">
        <f t="shared" si="37"/>
        <v>32.990439367311076</v>
      </c>
      <c r="M103" s="41">
        <f t="shared" si="38"/>
        <v>-38128.44</v>
      </c>
      <c r="N103" s="23">
        <f t="shared" si="39"/>
        <v>32.990439367311076</v>
      </c>
      <c r="O103" s="41">
        <f t="shared" si="40"/>
        <v>-38128.44</v>
      </c>
      <c r="P103" s="23">
        <f t="shared" si="41"/>
        <v>133.13163120567378</v>
      </c>
      <c r="Q103" s="23">
        <f t="shared" si="42"/>
        <v>4671.5600000000013</v>
      </c>
    </row>
    <row r="104" spans="1:17" ht="63.75" outlineLevel="3" collapsed="1">
      <c r="A104" s="6" t="s">
        <v>130</v>
      </c>
      <c r="B104" s="14" t="s">
        <v>131</v>
      </c>
      <c r="C104" s="15">
        <f t="shared" ref="C104:G104" si="58">C105</f>
        <v>190053.01</v>
      </c>
      <c r="D104" s="15">
        <f>D105</f>
        <v>765900</v>
      </c>
      <c r="E104" s="15">
        <f t="shared" si="58"/>
        <v>765900</v>
      </c>
      <c r="F104" s="15">
        <f t="shared" si="58"/>
        <v>191500</v>
      </c>
      <c r="G104" s="15">
        <f t="shared" si="58"/>
        <v>181673.02</v>
      </c>
      <c r="H104" s="23">
        <f t="shared" si="43"/>
        <v>0.17644061388765775</v>
      </c>
      <c r="I104" s="40">
        <f t="shared" si="44"/>
        <v>0.98425711812943373</v>
      </c>
      <c r="J104" s="23">
        <f t="shared" si="35"/>
        <v>95.590709139518481</v>
      </c>
      <c r="K104" s="41">
        <f t="shared" si="36"/>
        <v>-8379.9900000000198</v>
      </c>
      <c r="L104" s="23">
        <f t="shared" si="37"/>
        <v>23.720201070635852</v>
      </c>
      <c r="M104" s="41">
        <f t="shared" si="38"/>
        <v>-584226.98</v>
      </c>
      <c r="N104" s="23">
        <f t="shared" si="39"/>
        <v>23.720201070635852</v>
      </c>
      <c r="O104" s="41">
        <f t="shared" si="40"/>
        <v>-584226.98</v>
      </c>
      <c r="P104" s="23">
        <f t="shared" si="41"/>
        <v>94.868417754569194</v>
      </c>
      <c r="Q104" s="23">
        <f t="shared" si="42"/>
        <v>-9826.9800000000105</v>
      </c>
    </row>
    <row r="105" spans="1:17" ht="51" hidden="1" outlineLevel="4" collapsed="1">
      <c r="A105" s="6" t="s">
        <v>132</v>
      </c>
      <c r="B105" s="14" t="s">
        <v>133</v>
      </c>
      <c r="C105" s="15">
        <v>190053.01</v>
      </c>
      <c r="D105" s="15">
        <v>765900</v>
      </c>
      <c r="E105" s="15">
        <v>765900</v>
      </c>
      <c r="F105" s="15">
        <v>191500</v>
      </c>
      <c r="G105" s="15">
        <v>181673.02</v>
      </c>
      <c r="H105" s="23">
        <f t="shared" si="43"/>
        <v>0.17644061388765775</v>
      </c>
      <c r="I105" s="40">
        <f t="shared" si="44"/>
        <v>0.98425711812943373</v>
      </c>
      <c r="J105" s="23">
        <f t="shared" si="35"/>
        <v>95.590709139518481</v>
      </c>
      <c r="K105" s="41">
        <f t="shared" si="36"/>
        <v>-8379.9900000000198</v>
      </c>
      <c r="L105" s="23">
        <f t="shared" si="37"/>
        <v>23.720201070635852</v>
      </c>
      <c r="M105" s="41">
        <f t="shared" si="38"/>
        <v>-584226.98</v>
      </c>
      <c r="N105" s="23">
        <f t="shared" si="39"/>
        <v>23.720201070635852</v>
      </c>
      <c r="O105" s="41">
        <f t="shared" si="40"/>
        <v>-584226.98</v>
      </c>
      <c r="P105" s="23">
        <f t="shared" si="41"/>
        <v>94.868417754569194</v>
      </c>
      <c r="Q105" s="23">
        <f t="shared" si="42"/>
        <v>-9826.9800000000105</v>
      </c>
    </row>
    <row r="106" spans="1:17" ht="51" hidden="1" outlineLevel="7">
      <c r="A106" s="6" t="s">
        <v>132</v>
      </c>
      <c r="B106" s="14" t="s">
        <v>133</v>
      </c>
      <c r="C106" s="15">
        <v>181673.02</v>
      </c>
      <c r="D106" s="15">
        <v>765900</v>
      </c>
      <c r="E106" s="15">
        <v>765900</v>
      </c>
      <c r="F106" s="15">
        <v>191500</v>
      </c>
      <c r="G106" s="15">
        <v>181673.02</v>
      </c>
      <c r="H106" s="23">
        <f t="shared" si="43"/>
        <v>0.17644061388765775</v>
      </c>
      <c r="I106" s="40">
        <f t="shared" si="44"/>
        <v>0.98425711812943373</v>
      </c>
      <c r="J106" s="23">
        <f t="shared" si="35"/>
        <v>100</v>
      </c>
      <c r="K106" s="41">
        <f t="shared" si="36"/>
        <v>0</v>
      </c>
      <c r="L106" s="23">
        <f t="shared" si="37"/>
        <v>23.720201070635852</v>
      </c>
      <c r="M106" s="41">
        <f t="shared" si="38"/>
        <v>-584226.98</v>
      </c>
      <c r="N106" s="23">
        <f t="shared" si="39"/>
        <v>23.720201070635852</v>
      </c>
      <c r="O106" s="41">
        <f t="shared" si="40"/>
        <v>-584226.98</v>
      </c>
      <c r="P106" s="23">
        <f t="shared" si="41"/>
        <v>94.868417754569194</v>
      </c>
      <c r="Q106" s="23">
        <f t="shared" si="42"/>
        <v>-9826.9800000000105</v>
      </c>
    </row>
    <row r="107" spans="1:17" ht="63.75" outlineLevel="2" collapsed="1">
      <c r="A107" s="6" t="s">
        <v>134</v>
      </c>
      <c r="B107" s="14" t="s">
        <v>135</v>
      </c>
      <c r="C107" s="15">
        <f t="shared" ref="C107" si="59">C108+C111</f>
        <v>787554.52</v>
      </c>
      <c r="D107" s="15">
        <f>D108+D111</f>
        <v>2804300</v>
      </c>
      <c r="E107" s="15">
        <f t="shared" ref="E107:G107" si="60">E108+E111</f>
        <v>2804300</v>
      </c>
      <c r="F107" s="15">
        <f t="shared" si="60"/>
        <v>862300</v>
      </c>
      <c r="G107" s="15">
        <f t="shared" si="60"/>
        <v>866895.91</v>
      </c>
      <c r="H107" s="23">
        <f t="shared" si="43"/>
        <v>0.84192824304401226</v>
      </c>
      <c r="I107" s="40">
        <f t="shared" si="44"/>
        <v>4.6966163170227091</v>
      </c>
      <c r="J107" s="23">
        <f t="shared" si="35"/>
        <v>110.07439967457746</v>
      </c>
      <c r="K107" s="41">
        <f t="shared" si="36"/>
        <v>79341.390000000014</v>
      </c>
      <c r="L107" s="23">
        <f t="shared" si="37"/>
        <v>30.913094533395146</v>
      </c>
      <c r="M107" s="41">
        <f t="shared" si="38"/>
        <v>-1937404.0899999999</v>
      </c>
      <c r="N107" s="23">
        <f t="shared" si="39"/>
        <v>30.913094533395146</v>
      </c>
      <c r="O107" s="41">
        <f t="shared" si="40"/>
        <v>-1937404.0899999999</v>
      </c>
      <c r="P107" s="23">
        <f t="shared" si="41"/>
        <v>100.53298272063087</v>
      </c>
      <c r="Q107" s="23">
        <f t="shared" si="42"/>
        <v>4595.9100000000326</v>
      </c>
    </row>
    <row r="108" spans="1:17" ht="63.75" hidden="1" outlineLevel="3">
      <c r="A108" s="6" t="s">
        <v>136</v>
      </c>
      <c r="B108" s="14" t="s">
        <v>137</v>
      </c>
      <c r="C108" s="15">
        <f t="shared" ref="C108:G108" si="61">C109</f>
        <v>707139.83</v>
      </c>
      <c r="D108" s="15">
        <f>D109</f>
        <v>2510000</v>
      </c>
      <c r="E108" s="15">
        <f t="shared" si="61"/>
        <v>2510000</v>
      </c>
      <c r="F108" s="15">
        <f t="shared" si="61"/>
        <v>783000</v>
      </c>
      <c r="G108" s="15">
        <f t="shared" si="61"/>
        <v>783009.87</v>
      </c>
      <c r="H108" s="23">
        <f t="shared" si="43"/>
        <v>0.76045822402740437</v>
      </c>
      <c r="I108" s="40">
        <f t="shared" si="44"/>
        <v>4.2421435946465937</v>
      </c>
      <c r="J108" s="23">
        <f t="shared" si="35"/>
        <v>110.72914249505645</v>
      </c>
      <c r="K108" s="41">
        <f t="shared" si="36"/>
        <v>75870.040000000037</v>
      </c>
      <c r="L108" s="23">
        <f t="shared" si="37"/>
        <v>31.195612350597607</v>
      </c>
      <c r="M108" s="41">
        <f t="shared" si="38"/>
        <v>-1726990.13</v>
      </c>
      <c r="N108" s="23">
        <f t="shared" si="39"/>
        <v>31.195612350597607</v>
      </c>
      <c r="O108" s="41">
        <f t="shared" si="40"/>
        <v>-1726990.13</v>
      </c>
      <c r="P108" s="23">
        <f t="shared" si="41"/>
        <v>100.00126053639846</v>
      </c>
      <c r="Q108" s="23">
        <f t="shared" si="42"/>
        <v>9.8699999999953434</v>
      </c>
    </row>
    <row r="109" spans="1:17" ht="165.75" hidden="1" outlineLevel="4" collapsed="1">
      <c r="A109" s="6" t="s">
        <v>138</v>
      </c>
      <c r="B109" s="16" t="s">
        <v>139</v>
      </c>
      <c r="C109" s="15">
        <v>707139.83</v>
      </c>
      <c r="D109" s="15">
        <v>2510000</v>
      </c>
      <c r="E109" s="15">
        <v>2510000</v>
      </c>
      <c r="F109" s="15">
        <v>783000</v>
      </c>
      <c r="G109" s="15">
        <v>783009.87</v>
      </c>
      <c r="H109" s="23">
        <f t="shared" si="43"/>
        <v>0.76045822402740437</v>
      </c>
      <c r="I109" s="40">
        <f t="shared" si="44"/>
        <v>4.2421435946465937</v>
      </c>
      <c r="J109" s="23">
        <f t="shared" si="35"/>
        <v>110.72914249505645</v>
      </c>
      <c r="K109" s="41">
        <f t="shared" si="36"/>
        <v>75870.040000000037</v>
      </c>
      <c r="L109" s="23">
        <f t="shared" si="37"/>
        <v>31.195612350597607</v>
      </c>
      <c r="M109" s="41">
        <f t="shared" si="38"/>
        <v>-1726990.13</v>
      </c>
      <c r="N109" s="23">
        <f t="shared" si="39"/>
        <v>31.195612350597607</v>
      </c>
      <c r="O109" s="41">
        <f t="shared" si="40"/>
        <v>-1726990.13</v>
      </c>
      <c r="P109" s="23">
        <f t="shared" si="41"/>
        <v>100.00126053639846</v>
      </c>
      <c r="Q109" s="23">
        <f t="shared" si="42"/>
        <v>9.8699999999953434</v>
      </c>
    </row>
    <row r="110" spans="1:17" ht="165.75" hidden="1" outlineLevel="7">
      <c r="A110" s="6" t="s">
        <v>138</v>
      </c>
      <c r="B110" s="16" t="s">
        <v>139</v>
      </c>
      <c r="C110" s="15">
        <v>783009.87</v>
      </c>
      <c r="D110" s="15">
        <v>2510000</v>
      </c>
      <c r="E110" s="15">
        <v>2510000</v>
      </c>
      <c r="F110" s="15">
        <v>783000</v>
      </c>
      <c r="G110" s="15">
        <v>783009.87</v>
      </c>
      <c r="H110" s="23">
        <f t="shared" si="43"/>
        <v>0.76045822402740437</v>
      </c>
      <c r="I110" s="40">
        <f t="shared" si="44"/>
        <v>4.2421435946465937</v>
      </c>
      <c r="J110" s="23">
        <f t="shared" si="35"/>
        <v>100</v>
      </c>
      <c r="K110" s="41">
        <f t="shared" si="36"/>
        <v>0</v>
      </c>
      <c r="L110" s="23">
        <f t="shared" si="37"/>
        <v>31.195612350597607</v>
      </c>
      <c r="M110" s="41">
        <f t="shared" si="38"/>
        <v>-1726990.13</v>
      </c>
      <c r="N110" s="23">
        <f t="shared" si="39"/>
        <v>31.195612350597607</v>
      </c>
      <c r="O110" s="41">
        <f t="shared" si="40"/>
        <v>-1726990.13</v>
      </c>
      <c r="P110" s="23">
        <f t="shared" si="41"/>
        <v>100.00126053639846</v>
      </c>
      <c r="Q110" s="23">
        <f t="shared" si="42"/>
        <v>9.8699999999953434</v>
      </c>
    </row>
    <row r="111" spans="1:17" ht="76.5" hidden="1" outlineLevel="3">
      <c r="A111" s="6" t="s">
        <v>140</v>
      </c>
      <c r="B111" s="14" t="s">
        <v>141</v>
      </c>
      <c r="C111" s="15">
        <f t="shared" ref="C111:G111" si="62">C112</f>
        <v>80414.69</v>
      </c>
      <c r="D111" s="15">
        <f>D112</f>
        <v>294300</v>
      </c>
      <c r="E111" s="15">
        <f t="shared" si="62"/>
        <v>294300</v>
      </c>
      <c r="F111" s="15">
        <f t="shared" si="62"/>
        <v>79300</v>
      </c>
      <c r="G111" s="15">
        <f t="shared" si="62"/>
        <v>83886.039999999994</v>
      </c>
      <c r="H111" s="23">
        <f t="shared" si="43"/>
        <v>8.1470019016608053E-2</v>
      </c>
      <c r="I111" s="40">
        <f t="shared" si="44"/>
        <v>0.45447272237611502</v>
      </c>
      <c r="J111" s="23">
        <f t="shared" si="35"/>
        <v>104.3168107717632</v>
      </c>
      <c r="K111" s="41">
        <f t="shared" si="36"/>
        <v>3471.3499999999913</v>
      </c>
      <c r="L111" s="23">
        <f t="shared" si="37"/>
        <v>28.503581379544681</v>
      </c>
      <c r="M111" s="41">
        <f t="shared" si="38"/>
        <v>-210413.96000000002</v>
      </c>
      <c r="N111" s="23">
        <f t="shared" si="39"/>
        <v>28.503581379544681</v>
      </c>
      <c r="O111" s="41">
        <f t="shared" si="40"/>
        <v>-210413.96000000002</v>
      </c>
      <c r="P111" s="23">
        <f t="shared" si="41"/>
        <v>105.78315258511979</v>
      </c>
      <c r="Q111" s="23">
        <f t="shared" si="42"/>
        <v>4586.0399999999936</v>
      </c>
    </row>
    <row r="112" spans="1:17" ht="140.25" hidden="1" outlineLevel="4" collapsed="1">
      <c r="A112" s="6" t="s">
        <v>142</v>
      </c>
      <c r="B112" s="16" t="s">
        <v>143</v>
      </c>
      <c r="C112" s="15">
        <v>80414.69</v>
      </c>
      <c r="D112" s="15">
        <v>294300</v>
      </c>
      <c r="E112" s="15">
        <v>294300</v>
      </c>
      <c r="F112" s="15">
        <v>79300</v>
      </c>
      <c r="G112" s="15">
        <v>83886.039999999994</v>
      </c>
      <c r="H112" s="23">
        <f t="shared" si="43"/>
        <v>8.1470019016608053E-2</v>
      </c>
      <c r="I112" s="40">
        <f t="shared" si="44"/>
        <v>0.45447272237611502</v>
      </c>
      <c r="J112" s="23">
        <f t="shared" si="35"/>
        <v>104.3168107717632</v>
      </c>
      <c r="K112" s="41">
        <f t="shared" si="36"/>
        <v>3471.3499999999913</v>
      </c>
      <c r="L112" s="23">
        <f t="shared" si="37"/>
        <v>28.503581379544681</v>
      </c>
      <c r="M112" s="41">
        <f t="shared" si="38"/>
        <v>-210413.96000000002</v>
      </c>
      <c r="N112" s="23">
        <f t="shared" si="39"/>
        <v>28.503581379544681</v>
      </c>
      <c r="O112" s="41">
        <f t="shared" si="40"/>
        <v>-210413.96000000002</v>
      </c>
      <c r="P112" s="23">
        <f t="shared" si="41"/>
        <v>105.78315258511979</v>
      </c>
      <c r="Q112" s="23">
        <f t="shared" si="42"/>
        <v>4586.0399999999936</v>
      </c>
    </row>
    <row r="113" spans="1:17" ht="140.25" hidden="1" outlineLevel="7">
      <c r="A113" s="6" t="s">
        <v>142</v>
      </c>
      <c r="B113" s="16" t="s">
        <v>143</v>
      </c>
      <c r="C113" s="15">
        <v>83886.039999999994</v>
      </c>
      <c r="D113" s="15">
        <v>294300</v>
      </c>
      <c r="E113" s="15">
        <v>294300</v>
      </c>
      <c r="F113" s="15">
        <v>79300</v>
      </c>
      <c r="G113" s="15">
        <v>83886.039999999994</v>
      </c>
      <c r="H113" s="23">
        <f t="shared" si="43"/>
        <v>8.1470019016608053E-2</v>
      </c>
      <c r="I113" s="40">
        <f t="shared" si="44"/>
        <v>0.45447272237611502</v>
      </c>
      <c r="J113" s="23">
        <f t="shared" si="35"/>
        <v>100</v>
      </c>
      <c r="K113" s="41">
        <f t="shared" si="36"/>
        <v>0</v>
      </c>
      <c r="L113" s="23">
        <f t="shared" si="37"/>
        <v>28.503581379544681</v>
      </c>
      <c r="M113" s="41">
        <f t="shared" si="38"/>
        <v>-210413.96000000002</v>
      </c>
      <c r="N113" s="23">
        <f t="shared" si="39"/>
        <v>28.503581379544681</v>
      </c>
      <c r="O113" s="41">
        <f t="shared" si="40"/>
        <v>-210413.96000000002</v>
      </c>
      <c r="P113" s="23">
        <f t="shared" si="41"/>
        <v>105.78315258511979</v>
      </c>
      <c r="Q113" s="23">
        <f t="shared" si="42"/>
        <v>4586.0399999999936</v>
      </c>
    </row>
    <row r="114" spans="1:17" ht="114.75" outlineLevel="2" collapsed="1">
      <c r="A114" s="6" t="s">
        <v>144</v>
      </c>
      <c r="B114" s="16" t="s">
        <v>145</v>
      </c>
      <c r="C114" s="15">
        <f>C115</f>
        <v>215922.92</v>
      </c>
      <c r="D114" s="15">
        <f t="shared" ref="D114:G114" si="63">D115</f>
        <v>537700</v>
      </c>
      <c r="E114" s="15">
        <f t="shared" si="63"/>
        <v>537700</v>
      </c>
      <c r="F114" s="15">
        <f t="shared" si="63"/>
        <v>249500</v>
      </c>
      <c r="G114" s="15">
        <f t="shared" si="63"/>
        <v>249559.63</v>
      </c>
      <c r="H114" s="23">
        <f t="shared" si="43"/>
        <v>0.24237200613925355</v>
      </c>
      <c r="I114" s="40">
        <f t="shared" si="44"/>
        <v>1.3520490947155925</v>
      </c>
      <c r="J114" s="23">
        <f t="shared" si="35"/>
        <v>115.57811000332896</v>
      </c>
      <c r="K114" s="41">
        <f t="shared" si="36"/>
        <v>33636.709999999992</v>
      </c>
      <c r="L114" s="23">
        <f t="shared" si="37"/>
        <v>46.412428863678635</v>
      </c>
      <c r="M114" s="41">
        <f t="shared" si="38"/>
        <v>-288140.37</v>
      </c>
      <c r="N114" s="23">
        <f t="shared" si="39"/>
        <v>46.412428863678635</v>
      </c>
      <c r="O114" s="41">
        <f t="shared" si="40"/>
        <v>-288140.37</v>
      </c>
      <c r="P114" s="23">
        <f t="shared" si="41"/>
        <v>100.02389979959921</v>
      </c>
      <c r="Q114" s="23">
        <f t="shared" si="42"/>
        <v>59.630000000004657</v>
      </c>
    </row>
    <row r="115" spans="1:17" ht="127.5" hidden="1" outlineLevel="3">
      <c r="A115" s="6" t="s">
        <v>146</v>
      </c>
      <c r="B115" s="16" t="s">
        <v>147</v>
      </c>
      <c r="C115" s="15">
        <f t="shared" ref="C115:G115" si="64">C116</f>
        <v>215922.92</v>
      </c>
      <c r="D115" s="15">
        <f>D116</f>
        <v>537700</v>
      </c>
      <c r="E115" s="15">
        <f t="shared" si="64"/>
        <v>537700</v>
      </c>
      <c r="F115" s="15">
        <f t="shared" si="64"/>
        <v>249500</v>
      </c>
      <c r="G115" s="15">
        <f t="shared" si="64"/>
        <v>249559.63</v>
      </c>
      <c r="H115" s="22">
        <f t="shared" si="43"/>
        <v>0.24237200613925355</v>
      </c>
      <c r="I115" s="38">
        <f t="shared" si="44"/>
        <v>1.3520490947155925</v>
      </c>
      <c r="J115" s="22">
        <f t="shared" si="35"/>
        <v>115.57811000332896</v>
      </c>
      <c r="K115" s="39">
        <f t="shared" si="36"/>
        <v>33636.709999999992</v>
      </c>
      <c r="L115" s="22">
        <f t="shared" si="37"/>
        <v>46.412428863678635</v>
      </c>
      <c r="M115" s="39">
        <f t="shared" si="38"/>
        <v>-288140.37</v>
      </c>
      <c r="N115" s="22">
        <f t="shared" si="39"/>
        <v>46.412428863678635</v>
      </c>
      <c r="O115" s="39">
        <f t="shared" si="40"/>
        <v>-288140.37</v>
      </c>
      <c r="P115" s="22">
        <f t="shared" si="41"/>
        <v>100.02389979959921</v>
      </c>
      <c r="Q115" s="22">
        <f t="shared" si="42"/>
        <v>59.630000000004657</v>
      </c>
    </row>
    <row r="116" spans="1:17" ht="127.5" hidden="1" outlineLevel="4" collapsed="1">
      <c r="A116" s="6" t="s">
        <v>148</v>
      </c>
      <c r="B116" s="14" t="s">
        <v>149</v>
      </c>
      <c r="C116" s="15">
        <v>215922.92</v>
      </c>
      <c r="D116" s="15">
        <v>537700</v>
      </c>
      <c r="E116" s="15">
        <v>537700</v>
      </c>
      <c r="F116" s="15">
        <v>249500</v>
      </c>
      <c r="G116" s="15">
        <v>249559.63</v>
      </c>
      <c r="H116" s="22">
        <f t="shared" si="43"/>
        <v>0.24237200613925355</v>
      </c>
      <c r="I116" s="38">
        <f t="shared" si="44"/>
        <v>1.3520490947155925</v>
      </c>
      <c r="J116" s="22">
        <f t="shared" si="35"/>
        <v>115.57811000332896</v>
      </c>
      <c r="K116" s="39">
        <f t="shared" si="36"/>
        <v>33636.709999999992</v>
      </c>
      <c r="L116" s="22">
        <f t="shared" si="37"/>
        <v>46.412428863678635</v>
      </c>
      <c r="M116" s="39">
        <f t="shared" si="38"/>
        <v>-288140.37</v>
      </c>
      <c r="N116" s="22">
        <f t="shared" si="39"/>
        <v>46.412428863678635</v>
      </c>
      <c r="O116" s="39">
        <f t="shared" si="40"/>
        <v>-288140.37</v>
      </c>
      <c r="P116" s="22">
        <f t="shared" si="41"/>
        <v>100.02389979959921</v>
      </c>
      <c r="Q116" s="22">
        <f t="shared" si="42"/>
        <v>59.630000000004657</v>
      </c>
    </row>
    <row r="117" spans="1:17" ht="127.5" hidden="1" outlineLevel="7">
      <c r="A117" s="6" t="s">
        <v>148</v>
      </c>
      <c r="B117" s="14" t="s">
        <v>149</v>
      </c>
      <c r="C117" s="15">
        <v>249559.63</v>
      </c>
      <c r="D117" s="15">
        <v>537700</v>
      </c>
      <c r="E117" s="15">
        <v>537700</v>
      </c>
      <c r="F117" s="15">
        <v>249500</v>
      </c>
      <c r="G117" s="15">
        <v>249559.63</v>
      </c>
      <c r="H117" s="22">
        <f t="shared" si="43"/>
        <v>0.24237200613925355</v>
      </c>
      <c r="I117" s="38">
        <f t="shared" si="44"/>
        <v>1.3520490947155925</v>
      </c>
      <c r="J117" s="22">
        <f t="shared" si="35"/>
        <v>100</v>
      </c>
      <c r="K117" s="39">
        <f t="shared" si="36"/>
        <v>0</v>
      </c>
      <c r="L117" s="22">
        <f t="shared" si="37"/>
        <v>46.412428863678635</v>
      </c>
      <c r="M117" s="39">
        <f t="shared" si="38"/>
        <v>-288140.37</v>
      </c>
      <c r="N117" s="22">
        <f t="shared" si="39"/>
        <v>46.412428863678635</v>
      </c>
      <c r="O117" s="39">
        <f t="shared" si="40"/>
        <v>-288140.37</v>
      </c>
      <c r="P117" s="22">
        <f t="shared" si="41"/>
        <v>100.02389979959921</v>
      </c>
      <c r="Q117" s="22">
        <f t="shared" si="42"/>
        <v>59.630000000004657</v>
      </c>
    </row>
    <row r="118" spans="1:17" ht="25.5" outlineLevel="1">
      <c r="A118" s="11" t="s">
        <v>150</v>
      </c>
      <c r="B118" s="12" t="s">
        <v>151</v>
      </c>
      <c r="C118" s="13">
        <f t="shared" ref="C118:G118" si="65">C119</f>
        <v>70262.97</v>
      </c>
      <c r="D118" s="13">
        <f>D119</f>
        <v>188500</v>
      </c>
      <c r="E118" s="13">
        <f t="shared" si="65"/>
        <v>188500</v>
      </c>
      <c r="F118" s="13">
        <f t="shared" si="65"/>
        <v>70000</v>
      </c>
      <c r="G118" s="13">
        <f t="shared" si="65"/>
        <v>281114.67</v>
      </c>
      <c r="H118" s="22">
        <f t="shared" si="43"/>
        <v>0.27301822223039129</v>
      </c>
      <c r="I118" s="38">
        <f t="shared" si="44"/>
        <v>1.5230060850978684</v>
      </c>
      <c r="J118" s="22">
        <f t="shared" si="35"/>
        <v>400.08936428391797</v>
      </c>
      <c r="K118" s="39">
        <f t="shared" si="36"/>
        <v>210851.69999999998</v>
      </c>
      <c r="L118" s="22">
        <f t="shared" si="37"/>
        <v>149.13245092838196</v>
      </c>
      <c r="M118" s="39">
        <f t="shared" si="38"/>
        <v>92614.669999999984</v>
      </c>
      <c r="N118" s="22">
        <f t="shared" si="39"/>
        <v>149.13245092838196</v>
      </c>
      <c r="O118" s="39">
        <f t="shared" si="40"/>
        <v>92614.669999999984</v>
      </c>
      <c r="P118" s="22">
        <f t="shared" si="41"/>
        <v>401.59238571428568</v>
      </c>
      <c r="Q118" s="22">
        <f t="shared" si="42"/>
        <v>211114.66999999998</v>
      </c>
    </row>
    <row r="119" spans="1:17" ht="25.5" outlineLevel="2" collapsed="1">
      <c r="A119" s="6" t="s">
        <v>152</v>
      </c>
      <c r="B119" s="14" t="s">
        <v>153</v>
      </c>
      <c r="C119" s="15">
        <f t="shared" ref="C119" si="66">C120+C123</f>
        <v>70262.97</v>
      </c>
      <c r="D119" s="15">
        <f>D120+D123</f>
        <v>188500</v>
      </c>
      <c r="E119" s="15">
        <f t="shared" ref="E119:G119" si="67">E120+E123</f>
        <v>188500</v>
      </c>
      <c r="F119" s="15">
        <f t="shared" si="67"/>
        <v>70000</v>
      </c>
      <c r="G119" s="15">
        <f t="shared" si="67"/>
        <v>281114.67</v>
      </c>
      <c r="H119" s="23">
        <f t="shared" si="43"/>
        <v>0.27301822223039129</v>
      </c>
      <c r="I119" s="40">
        <f t="shared" si="44"/>
        <v>1.5230060850978684</v>
      </c>
      <c r="J119" s="23">
        <f t="shared" si="35"/>
        <v>400.08936428391797</v>
      </c>
      <c r="K119" s="41">
        <f t="shared" si="36"/>
        <v>210851.69999999998</v>
      </c>
      <c r="L119" s="23">
        <f t="shared" si="37"/>
        <v>149.13245092838196</v>
      </c>
      <c r="M119" s="41">
        <f t="shared" si="38"/>
        <v>92614.669999999984</v>
      </c>
      <c r="N119" s="23">
        <f t="shared" si="39"/>
        <v>149.13245092838196</v>
      </c>
      <c r="O119" s="41">
        <f t="shared" si="40"/>
        <v>92614.669999999984</v>
      </c>
      <c r="P119" s="23">
        <f t="shared" si="41"/>
        <v>401.59238571428568</v>
      </c>
      <c r="Q119" s="23">
        <f t="shared" si="42"/>
        <v>211114.66999999998</v>
      </c>
    </row>
    <row r="120" spans="1:17" ht="38.25" hidden="1" outlineLevel="3" collapsed="1">
      <c r="A120" s="6" t="s">
        <v>154</v>
      </c>
      <c r="B120" s="14" t="s">
        <v>155</v>
      </c>
      <c r="C120" s="15">
        <v>28917.25</v>
      </c>
      <c r="D120" s="15">
        <v>89500</v>
      </c>
      <c r="E120" s="15">
        <v>89500</v>
      </c>
      <c r="F120" s="15">
        <v>29000</v>
      </c>
      <c r="G120" s="15">
        <v>275031.94</v>
      </c>
      <c r="H120" s="22">
        <f t="shared" si="43"/>
        <v>0.26711068232538576</v>
      </c>
      <c r="I120" s="38">
        <f t="shared" si="44"/>
        <v>1.4900514377861243</v>
      </c>
      <c r="J120" s="22">
        <f t="shared" si="35"/>
        <v>951.09991441094849</v>
      </c>
      <c r="K120" s="39">
        <f t="shared" si="36"/>
        <v>246114.69</v>
      </c>
      <c r="L120" s="22">
        <f t="shared" si="37"/>
        <v>307.29825698324021</v>
      </c>
      <c r="M120" s="39">
        <f t="shared" si="38"/>
        <v>185531.94</v>
      </c>
      <c r="N120" s="22">
        <f t="shared" si="39"/>
        <v>307.29825698324021</v>
      </c>
      <c r="O120" s="39">
        <f t="shared" si="40"/>
        <v>185531.94</v>
      </c>
      <c r="P120" s="22">
        <f t="shared" si="41"/>
        <v>948.38599999999997</v>
      </c>
      <c r="Q120" s="22">
        <f t="shared" si="42"/>
        <v>246031.94</v>
      </c>
    </row>
    <row r="121" spans="1:17" ht="102" hidden="1" outlineLevel="4">
      <c r="A121" s="6" t="s">
        <v>156</v>
      </c>
      <c r="B121" s="14" t="s">
        <v>157</v>
      </c>
      <c r="C121" s="15">
        <v>275031.94</v>
      </c>
      <c r="D121" s="15">
        <v>89500</v>
      </c>
      <c r="E121" s="15">
        <v>89500</v>
      </c>
      <c r="F121" s="15">
        <v>29000</v>
      </c>
      <c r="G121" s="15">
        <v>275031.94</v>
      </c>
      <c r="H121" s="22">
        <f t="shared" si="43"/>
        <v>0.26711068232538576</v>
      </c>
      <c r="I121" s="38">
        <f t="shared" si="44"/>
        <v>1.4900514377861243</v>
      </c>
      <c r="J121" s="22">
        <f t="shared" si="35"/>
        <v>100</v>
      </c>
      <c r="K121" s="39">
        <f t="shared" si="36"/>
        <v>0</v>
      </c>
      <c r="L121" s="22">
        <f t="shared" si="37"/>
        <v>307.29825698324021</v>
      </c>
      <c r="M121" s="39">
        <f t="shared" si="38"/>
        <v>185531.94</v>
      </c>
      <c r="N121" s="22">
        <f t="shared" si="39"/>
        <v>307.29825698324021</v>
      </c>
      <c r="O121" s="39">
        <f t="shared" si="40"/>
        <v>185531.94</v>
      </c>
      <c r="P121" s="22">
        <f t="shared" si="41"/>
        <v>948.38599999999997</v>
      </c>
      <c r="Q121" s="22">
        <f t="shared" si="42"/>
        <v>246031.94</v>
      </c>
    </row>
    <row r="122" spans="1:17" ht="102" hidden="1" outlineLevel="7">
      <c r="A122" s="6" t="s">
        <v>156</v>
      </c>
      <c r="B122" s="14" t="s">
        <v>157</v>
      </c>
      <c r="C122" s="15">
        <v>275031.94</v>
      </c>
      <c r="D122" s="15">
        <v>89500</v>
      </c>
      <c r="E122" s="15">
        <v>89500</v>
      </c>
      <c r="F122" s="15">
        <v>29000</v>
      </c>
      <c r="G122" s="15">
        <v>275031.94</v>
      </c>
      <c r="H122" s="22">
        <f t="shared" si="43"/>
        <v>0.26711068232538576</v>
      </c>
      <c r="I122" s="38">
        <f t="shared" si="44"/>
        <v>1.4900514377861243</v>
      </c>
      <c r="J122" s="22">
        <f t="shared" si="35"/>
        <v>100</v>
      </c>
      <c r="K122" s="39">
        <f t="shared" si="36"/>
        <v>0</v>
      </c>
      <c r="L122" s="22">
        <f t="shared" si="37"/>
        <v>307.29825698324021</v>
      </c>
      <c r="M122" s="39">
        <f t="shared" si="38"/>
        <v>185531.94</v>
      </c>
      <c r="N122" s="22">
        <f t="shared" si="39"/>
        <v>307.29825698324021</v>
      </c>
      <c r="O122" s="39">
        <f t="shared" si="40"/>
        <v>185531.94</v>
      </c>
      <c r="P122" s="22">
        <f t="shared" si="41"/>
        <v>948.38599999999997</v>
      </c>
      <c r="Q122" s="22">
        <f t="shared" si="42"/>
        <v>246031.94</v>
      </c>
    </row>
    <row r="123" spans="1:17" ht="63.75" hidden="1" outlineLevel="3" collapsed="1">
      <c r="A123" s="6" t="s">
        <v>158</v>
      </c>
      <c r="B123" s="14" t="s">
        <v>159</v>
      </c>
      <c r="C123" s="15">
        <v>41345.72</v>
      </c>
      <c r="D123" s="15">
        <v>99000</v>
      </c>
      <c r="E123" s="15">
        <v>99000</v>
      </c>
      <c r="F123" s="15">
        <v>41000</v>
      </c>
      <c r="G123" s="15">
        <v>6082.73</v>
      </c>
      <c r="H123" s="22">
        <f t="shared" si="43"/>
        <v>5.9075399050055556E-3</v>
      </c>
      <c r="I123" s="38">
        <f t="shared" si="44"/>
        <v>3.2954647311744197E-2</v>
      </c>
      <c r="J123" s="22">
        <f t="shared" si="35"/>
        <v>14.711873441797602</v>
      </c>
      <c r="K123" s="39">
        <f t="shared" si="36"/>
        <v>-35262.990000000005</v>
      </c>
      <c r="L123" s="22">
        <f t="shared" si="37"/>
        <v>6.1441717171717167</v>
      </c>
      <c r="M123" s="39">
        <f t="shared" si="38"/>
        <v>-92917.27</v>
      </c>
      <c r="N123" s="22">
        <f t="shared" si="39"/>
        <v>6.1441717171717167</v>
      </c>
      <c r="O123" s="39">
        <f t="shared" si="40"/>
        <v>-92917.27</v>
      </c>
      <c r="P123" s="22">
        <f t="shared" si="41"/>
        <v>14.835926829268292</v>
      </c>
      <c r="Q123" s="22">
        <f t="shared" si="42"/>
        <v>-34917.270000000004</v>
      </c>
    </row>
    <row r="124" spans="1:17" ht="127.5" hidden="1" outlineLevel="4">
      <c r="A124" s="11" t="s">
        <v>160</v>
      </c>
      <c r="B124" s="17" t="s">
        <v>161</v>
      </c>
      <c r="C124" s="13">
        <v>6082.73</v>
      </c>
      <c r="D124" s="13">
        <v>99000</v>
      </c>
      <c r="E124" s="13">
        <v>99000</v>
      </c>
      <c r="F124" s="13">
        <v>41000</v>
      </c>
      <c r="G124" s="13">
        <v>6082.73</v>
      </c>
      <c r="H124" s="22">
        <f t="shared" si="43"/>
        <v>5.9075399050055556E-3</v>
      </c>
      <c r="I124" s="38">
        <f t="shared" si="44"/>
        <v>3.2954647311744197E-2</v>
      </c>
      <c r="J124" s="22">
        <f t="shared" si="35"/>
        <v>100</v>
      </c>
      <c r="K124" s="39">
        <f t="shared" si="36"/>
        <v>0</v>
      </c>
      <c r="L124" s="22">
        <f t="shared" si="37"/>
        <v>6.1441717171717167</v>
      </c>
      <c r="M124" s="39">
        <f t="shared" si="38"/>
        <v>-92917.27</v>
      </c>
      <c r="N124" s="22">
        <f t="shared" si="39"/>
        <v>6.1441717171717167</v>
      </c>
      <c r="O124" s="39">
        <f t="shared" si="40"/>
        <v>-92917.27</v>
      </c>
      <c r="P124" s="22">
        <f t="shared" si="41"/>
        <v>14.835926829268292</v>
      </c>
      <c r="Q124" s="22">
        <f t="shared" si="42"/>
        <v>-34917.270000000004</v>
      </c>
    </row>
    <row r="125" spans="1:17" ht="114.75" hidden="1" outlineLevel="7">
      <c r="A125" s="6" t="s">
        <v>160</v>
      </c>
      <c r="B125" s="16" t="s">
        <v>161</v>
      </c>
      <c r="C125" s="15">
        <v>6082.73</v>
      </c>
      <c r="D125" s="15">
        <v>99000</v>
      </c>
      <c r="E125" s="15">
        <v>99000</v>
      </c>
      <c r="F125" s="15">
        <v>41000</v>
      </c>
      <c r="G125" s="15">
        <v>6082.73</v>
      </c>
      <c r="H125" s="22">
        <f t="shared" si="43"/>
        <v>5.9075399050055556E-3</v>
      </c>
      <c r="I125" s="38">
        <f t="shared" si="44"/>
        <v>3.2954647311744197E-2</v>
      </c>
      <c r="J125" s="22">
        <f t="shared" si="35"/>
        <v>100</v>
      </c>
      <c r="K125" s="39">
        <f t="shared" si="36"/>
        <v>0</v>
      </c>
      <c r="L125" s="22">
        <f t="shared" si="37"/>
        <v>6.1441717171717167</v>
      </c>
      <c r="M125" s="39">
        <f t="shared" si="38"/>
        <v>-92917.27</v>
      </c>
      <c r="N125" s="22">
        <f t="shared" si="39"/>
        <v>6.1441717171717167</v>
      </c>
      <c r="O125" s="39">
        <f t="shared" si="40"/>
        <v>-92917.27</v>
      </c>
      <c r="P125" s="22">
        <f t="shared" si="41"/>
        <v>14.835926829268292</v>
      </c>
      <c r="Q125" s="22">
        <f t="shared" si="42"/>
        <v>-34917.270000000004</v>
      </c>
    </row>
    <row r="126" spans="1:17" ht="51" outlineLevel="1">
      <c r="A126" s="11" t="s">
        <v>162</v>
      </c>
      <c r="B126" s="12" t="s">
        <v>163</v>
      </c>
      <c r="C126" s="13">
        <f t="shared" ref="C126" si="68">C127+C131</f>
        <v>1382924.8</v>
      </c>
      <c r="D126" s="13">
        <f>D127+D131</f>
        <v>9096400</v>
      </c>
      <c r="E126" s="13">
        <f t="shared" ref="E126:G126" si="69">E127+E131</f>
        <v>9096400</v>
      </c>
      <c r="F126" s="13">
        <f t="shared" si="69"/>
        <v>1964000</v>
      </c>
      <c r="G126" s="13">
        <f t="shared" si="69"/>
        <v>1660311.78</v>
      </c>
      <c r="H126" s="22">
        <f t="shared" si="43"/>
        <v>1.6124927614904503</v>
      </c>
      <c r="I126" s="38">
        <f t="shared" si="44"/>
        <v>8.9951369101430156</v>
      </c>
      <c r="J126" s="22">
        <f t="shared" si="35"/>
        <v>120.05799447663388</v>
      </c>
      <c r="K126" s="39">
        <f t="shared" si="36"/>
        <v>277386.98</v>
      </c>
      <c r="L126" s="22">
        <f t="shared" si="37"/>
        <v>18.25240512730311</v>
      </c>
      <c r="M126" s="39">
        <f t="shared" si="38"/>
        <v>-7436088.2199999997</v>
      </c>
      <c r="N126" s="22">
        <f t="shared" si="39"/>
        <v>18.25240512730311</v>
      </c>
      <c r="O126" s="39">
        <f t="shared" si="40"/>
        <v>-7436088.2199999997</v>
      </c>
      <c r="P126" s="22">
        <f t="shared" si="41"/>
        <v>84.537259674134418</v>
      </c>
      <c r="Q126" s="22">
        <f t="shared" si="42"/>
        <v>-303688.21999999997</v>
      </c>
    </row>
    <row r="127" spans="1:17" ht="25.5" outlineLevel="2" collapsed="1">
      <c r="A127" s="6" t="s">
        <v>164</v>
      </c>
      <c r="B127" s="14" t="s">
        <v>165</v>
      </c>
      <c r="C127" s="15">
        <f t="shared" ref="C127:G127" si="70">C128</f>
        <v>1303682.5600000001</v>
      </c>
      <c r="D127" s="15">
        <f>D128</f>
        <v>8393200</v>
      </c>
      <c r="E127" s="15">
        <f t="shared" si="70"/>
        <v>8393200</v>
      </c>
      <c r="F127" s="15">
        <f t="shared" si="70"/>
        <v>1788300</v>
      </c>
      <c r="G127" s="15">
        <f t="shared" si="70"/>
        <v>1542367.8</v>
      </c>
      <c r="H127" s="23">
        <f t="shared" si="43"/>
        <v>1.4979457129768425</v>
      </c>
      <c r="I127" s="40">
        <f t="shared" si="44"/>
        <v>8.3561471368926146</v>
      </c>
      <c r="J127" s="23">
        <f t="shared" si="35"/>
        <v>118.30853977213593</v>
      </c>
      <c r="K127" s="41">
        <f t="shared" si="36"/>
        <v>238685.24</v>
      </c>
      <c r="L127" s="23">
        <f t="shared" si="37"/>
        <v>18.376397559929465</v>
      </c>
      <c r="M127" s="41">
        <f t="shared" si="38"/>
        <v>-6850832.2000000002</v>
      </c>
      <c r="N127" s="23">
        <f t="shared" si="39"/>
        <v>18.376397559929465</v>
      </c>
      <c r="O127" s="41">
        <f t="shared" si="40"/>
        <v>-6850832.2000000002</v>
      </c>
      <c r="P127" s="23">
        <f t="shared" si="41"/>
        <v>86.247710115752398</v>
      </c>
      <c r="Q127" s="23">
        <f t="shared" si="42"/>
        <v>-245932.19999999995</v>
      </c>
    </row>
    <row r="128" spans="1:17" ht="25.5" hidden="1" outlineLevel="3">
      <c r="A128" s="6" t="s">
        <v>166</v>
      </c>
      <c r="B128" s="14" t="s">
        <v>167</v>
      </c>
      <c r="C128" s="15">
        <f t="shared" ref="C128:G128" si="71">C129</f>
        <v>1303682.5600000001</v>
      </c>
      <c r="D128" s="15">
        <f>D129</f>
        <v>8393200</v>
      </c>
      <c r="E128" s="15">
        <f t="shared" si="71"/>
        <v>8393200</v>
      </c>
      <c r="F128" s="15">
        <f t="shared" si="71"/>
        <v>1788300</v>
      </c>
      <c r="G128" s="15">
        <f t="shared" si="71"/>
        <v>1542367.8</v>
      </c>
      <c r="H128" s="23">
        <f t="shared" si="43"/>
        <v>1.4979457129768425</v>
      </c>
      <c r="I128" s="40">
        <f t="shared" si="44"/>
        <v>8.3561471368926146</v>
      </c>
      <c r="J128" s="23">
        <f t="shared" si="35"/>
        <v>118.30853977213593</v>
      </c>
      <c r="K128" s="41">
        <f t="shared" si="36"/>
        <v>238685.24</v>
      </c>
      <c r="L128" s="23">
        <f t="shared" si="37"/>
        <v>18.376397559929465</v>
      </c>
      <c r="M128" s="41">
        <f t="shared" si="38"/>
        <v>-6850832.2000000002</v>
      </c>
      <c r="N128" s="23">
        <f t="shared" si="39"/>
        <v>18.376397559929465</v>
      </c>
      <c r="O128" s="41">
        <f t="shared" si="40"/>
        <v>-6850832.2000000002</v>
      </c>
      <c r="P128" s="23">
        <f t="shared" si="41"/>
        <v>86.247710115752398</v>
      </c>
      <c r="Q128" s="23">
        <f t="shared" si="42"/>
        <v>-245932.19999999995</v>
      </c>
    </row>
    <row r="129" spans="1:17" ht="38.25" hidden="1" outlineLevel="4" collapsed="1">
      <c r="A129" s="6" t="s">
        <v>168</v>
      </c>
      <c r="B129" s="14" t="s">
        <v>169</v>
      </c>
      <c r="C129" s="15">
        <v>1303682.5600000001</v>
      </c>
      <c r="D129" s="15">
        <v>8393200</v>
      </c>
      <c r="E129" s="15">
        <v>8393200</v>
      </c>
      <c r="F129" s="15">
        <v>1788300</v>
      </c>
      <c r="G129" s="15">
        <v>1542367.8</v>
      </c>
      <c r="H129" s="23">
        <f t="shared" si="43"/>
        <v>1.4979457129768425</v>
      </c>
      <c r="I129" s="40">
        <f t="shared" si="44"/>
        <v>8.3561471368926146</v>
      </c>
      <c r="J129" s="23">
        <f t="shared" si="35"/>
        <v>118.30853977213593</v>
      </c>
      <c r="K129" s="41">
        <f t="shared" si="36"/>
        <v>238685.24</v>
      </c>
      <c r="L129" s="23">
        <f t="shared" si="37"/>
        <v>18.376397559929465</v>
      </c>
      <c r="M129" s="41">
        <f t="shared" si="38"/>
        <v>-6850832.2000000002</v>
      </c>
      <c r="N129" s="23">
        <f t="shared" si="39"/>
        <v>18.376397559929465</v>
      </c>
      <c r="O129" s="41">
        <f t="shared" si="40"/>
        <v>-6850832.2000000002</v>
      </c>
      <c r="P129" s="23">
        <f t="shared" si="41"/>
        <v>86.247710115752398</v>
      </c>
      <c r="Q129" s="23">
        <f t="shared" si="42"/>
        <v>-245932.19999999995</v>
      </c>
    </row>
    <row r="130" spans="1:17" ht="38.25" hidden="1" outlineLevel="7">
      <c r="A130" s="6" t="s">
        <v>168</v>
      </c>
      <c r="B130" s="14" t="s">
        <v>169</v>
      </c>
      <c r="C130" s="15">
        <v>1542367.8</v>
      </c>
      <c r="D130" s="15">
        <v>8393200</v>
      </c>
      <c r="E130" s="15">
        <v>8393200</v>
      </c>
      <c r="F130" s="15">
        <v>1788300</v>
      </c>
      <c r="G130" s="15">
        <v>1542367.8</v>
      </c>
      <c r="H130" s="23">
        <f t="shared" si="43"/>
        <v>1.4979457129768425</v>
      </c>
      <c r="I130" s="40">
        <f t="shared" si="44"/>
        <v>8.3561471368926146</v>
      </c>
      <c r="J130" s="23">
        <f t="shared" si="35"/>
        <v>100</v>
      </c>
      <c r="K130" s="41">
        <f t="shared" si="36"/>
        <v>0</v>
      </c>
      <c r="L130" s="23">
        <f t="shared" si="37"/>
        <v>18.376397559929465</v>
      </c>
      <c r="M130" s="41">
        <f t="shared" si="38"/>
        <v>-6850832.2000000002</v>
      </c>
      <c r="N130" s="23">
        <f t="shared" si="39"/>
        <v>18.376397559929465</v>
      </c>
      <c r="O130" s="41">
        <f t="shared" si="40"/>
        <v>-6850832.2000000002</v>
      </c>
      <c r="P130" s="23">
        <f t="shared" si="41"/>
        <v>86.247710115752398</v>
      </c>
      <c r="Q130" s="23">
        <f t="shared" si="42"/>
        <v>-245932.19999999995</v>
      </c>
    </row>
    <row r="131" spans="1:17" ht="25.5" outlineLevel="2">
      <c r="A131" s="6" t="s">
        <v>170</v>
      </c>
      <c r="B131" s="14" t="s">
        <v>171</v>
      </c>
      <c r="C131" s="15">
        <f t="shared" ref="C131" si="72">C132+C135</f>
        <v>79242.240000000005</v>
      </c>
      <c r="D131" s="15">
        <f>D132+D135</f>
        <v>703200</v>
      </c>
      <c r="E131" s="15">
        <f t="shared" ref="E131:G131" si="73">E132+E135</f>
        <v>703200</v>
      </c>
      <c r="F131" s="15">
        <f t="shared" si="73"/>
        <v>175700</v>
      </c>
      <c r="G131" s="15">
        <f t="shared" si="73"/>
        <v>117943.98</v>
      </c>
      <c r="H131" s="23">
        <f t="shared" si="43"/>
        <v>0.11454704851360774</v>
      </c>
      <c r="I131" s="40">
        <f t="shared" si="44"/>
        <v>0.63898977325040096</v>
      </c>
      <c r="J131" s="23">
        <f t="shared" si="35"/>
        <v>148.83978544776119</v>
      </c>
      <c r="K131" s="41">
        <f t="shared" si="36"/>
        <v>38701.739999999991</v>
      </c>
      <c r="L131" s="23">
        <f t="shared" si="37"/>
        <v>16.772465870307165</v>
      </c>
      <c r="M131" s="41">
        <f t="shared" si="38"/>
        <v>-585256.02</v>
      </c>
      <c r="N131" s="23">
        <f t="shared" si="39"/>
        <v>16.772465870307165</v>
      </c>
      <c r="O131" s="41">
        <f t="shared" si="40"/>
        <v>-585256.02</v>
      </c>
      <c r="P131" s="23">
        <f t="shared" si="41"/>
        <v>67.128047808764933</v>
      </c>
      <c r="Q131" s="23">
        <f t="shared" si="42"/>
        <v>-57756.020000000004</v>
      </c>
    </row>
    <row r="132" spans="1:17" ht="38.25" outlineLevel="3" collapsed="1">
      <c r="A132" s="6" t="s">
        <v>172</v>
      </c>
      <c r="B132" s="14" t="s">
        <v>173</v>
      </c>
      <c r="C132" s="15">
        <f t="shared" ref="C132:G132" si="74">C133</f>
        <v>73737.740000000005</v>
      </c>
      <c r="D132" s="15">
        <f>D133</f>
        <v>703200</v>
      </c>
      <c r="E132" s="15">
        <f t="shared" si="74"/>
        <v>703200</v>
      </c>
      <c r="F132" s="15">
        <f t="shared" si="74"/>
        <v>175700</v>
      </c>
      <c r="G132" s="15">
        <f t="shared" si="74"/>
        <v>110638.56</v>
      </c>
      <c r="H132" s="23">
        <f t="shared" si="43"/>
        <v>0.10745203358234733</v>
      </c>
      <c r="I132" s="40">
        <f t="shared" si="44"/>
        <v>0.59941090988408974</v>
      </c>
      <c r="J132" s="23">
        <f t="shared" si="35"/>
        <v>150.04332923683313</v>
      </c>
      <c r="K132" s="41">
        <f t="shared" si="36"/>
        <v>36900.819999999992</v>
      </c>
      <c r="L132" s="23">
        <f t="shared" si="37"/>
        <v>15.73358361774744</v>
      </c>
      <c r="M132" s="41">
        <f t="shared" si="38"/>
        <v>-592561.43999999994</v>
      </c>
      <c r="N132" s="23">
        <f t="shared" si="39"/>
        <v>15.73358361774744</v>
      </c>
      <c r="O132" s="41">
        <f t="shared" si="40"/>
        <v>-592561.43999999994</v>
      </c>
      <c r="P132" s="23">
        <f t="shared" si="41"/>
        <v>62.970153671030161</v>
      </c>
      <c r="Q132" s="23">
        <f t="shared" si="42"/>
        <v>-65061.440000000002</v>
      </c>
    </row>
    <row r="133" spans="1:17" ht="51" hidden="1" outlineLevel="4" collapsed="1">
      <c r="A133" s="6" t="s">
        <v>174</v>
      </c>
      <c r="B133" s="14" t="s">
        <v>175</v>
      </c>
      <c r="C133" s="15">
        <v>73737.740000000005</v>
      </c>
      <c r="D133" s="15">
        <v>703200</v>
      </c>
      <c r="E133" s="15">
        <v>703200</v>
      </c>
      <c r="F133" s="15">
        <v>175700</v>
      </c>
      <c r="G133" s="15">
        <v>110638.56</v>
      </c>
      <c r="H133" s="23">
        <f t="shared" si="43"/>
        <v>0.10745203358234733</v>
      </c>
      <c r="I133" s="40">
        <f t="shared" si="44"/>
        <v>0.59941090988408974</v>
      </c>
      <c r="J133" s="23">
        <f t="shared" si="35"/>
        <v>150.04332923683313</v>
      </c>
      <c r="K133" s="41">
        <f t="shared" si="36"/>
        <v>36900.819999999992</v>
      </c>
      <c r="L133" s="23">
        <f t="shared" si="37"/>
        <v>15.73358361774744</v>
      </c>
      <c r="M133" s="41">
        <f t="shared" si="38"/>
        <v>-592561.43999999994</v>
      </c>
      <c r="N133" s="23">
        <f t="shared" si="39"/>
        <v>15.73358361774744</v>
      </c>
      <c r="O133" s="41">
        <f t="shared" si="40"/>
        <v>-592561.43999999994</v>
      </c>
      <c r="P133" s="23">
        <f t="shared" si="41"/>
        <v>62.970153671030161</v>
      </c>
      <c r="Q133" s="23">
        <f t="shared" si="42"/>
        <v>-65061.440000000002</v>
      </c>
    </row>
    <row r="134" spans="1:17" ht="51" hidden="1" outlineLevel="7">
      <c r="A134" s="6" t="s">
        <v>174</v>
      </c>
      <c r="B134" s="14" t="s">
        <v>175</v>
      </c>
      <c r="C134" s="15">
        <v>110638.56</v>
      </c>
      <c r="D134" s="15">
        <v>703200</v>
      </c>
      <c r="E134" s="15">
        <v>703200</v>
      </c>
      <c r="F134" s="15">
        <v>175700</v>
      </c>
      <c r="G134" s="15">
        <v>110638.56</v>
      </c>
      <c r="H134" s="23">
        <f t="shared" si="43"/>
        <v>0.10745203358234733</v>
      </c>
      <c r="I134" s="40">
        <f t="shared" si="44"/>
        <v>0.59941090988408974</v>
      </c>
      <c r="J134" s="23">
        <f t="shared" si="35"/>
        <v>100</v>
      </c>
      <c r="K134" s="41">
        <f t="shared" si="36"/>
        <v>0</v>
      </c>
      <c r="L134" s="23">
        <f t="shared" si="37"/>
        <v>15.73358361774744</v>
      </c>
      <c r="M134" s="41">
        <f t="shared" si="38"/>
        <v>-592561.43999999994</v>
      </c>
      <c r="N134" s="23">
        <f t="shared" si="39"/>
        <v>15.73358361774744</v>
      </c>
      <c r="O134" s="41">
        <f t="shared" si="40"/>
        <v>-592561.43999999994</v>
      </c>
      <c r="P134" s="23">
        <f t="shared" si="41"/>
        <v>62.970153671030161</v>
      </c>
      <c r="Q134" s="23">
        <f t="shared" si="42"/>
        <v>-65061.440000000002</v>
      </c>
    </row>
    <row r="135" spans="1:17" ht="25.5" outlineLevel="3" collapsed="1">
      <c r="A135" s="6" t="s">
        <v>176</v>
      </c>
      <c r="B135" s="14" t="s">
        <v>177</v>
      </c>
      <c r="C135" s="15">
        <f t="shared" ref="C135:G135" si="75">C136</f>
        <v>5504.5</v>
      </c>
      <c r="D135" s="15">
        <f>D136</f>
        <v>0</v>
      </c>
      <c r="E135" s="15">
        <f t="shared" si="75"/>
        <v>0</v>
      </c>
      <c r="F135" s="15">
        <f t="shared" si="75"/>
        <v>0</v>
      </c>
      <c r="G135" s="15">
        <f t="shared" si="75"/>
        <v>7305.42</v>
      </c>
      <c r="H135" s="23">
        <f t="shared" si="43"/>
        <v>7.0950149312604197E-3</v>
      </c>
      <c r="I135" s="40">
        <f t="shared" si="44"/>
        <v>3.957886336631123E-2</v>
      </c>
      <c r="J135" s="23">
        <f t="shared" si="35"/>
        <v>132.71723135616313</v>
      </c>
      <c r="K135" s="41">
        <f t="shared" si="36"/>
        <v>1800.92</v>
      </c>
      <c r="L135" s="23">
        <v>0</v>
      </c>
      <c r="M135" s="41">
        <f t="shared" si="38"/>
        <v>7305.42</v>
      </c>
      <c r="N135" s="23">
        <v>0</v>
      </c>
      <c r="O135" s="41">
        <f t="shared" si="40"/>
        <v>7305.42</v>
      </c>
      <c r="P135" s="23">
        <v>0</v>
      </c>
      <c r="Q135" s="23">
        <f t="shared" si="42"/>
        <v>7305.42</v>
      </c>
    </row>
    <row r="136" spans="1:17" ht="38.25" hidden="1" outlineLevel="4" collapsed="1">
      <c r="A136" s="6" t="s">
        <v>178</v>
      </c>
      <c r="B136" s="14" t="s">
        <v>179</v>
      </c>
      <c r="C136" s="15">
        <v>5504.5</v>
      </c>
      <c r="D136" s="15">
        <v>0</v>
      </c>
      <c r="E136" s="15">
        <v>0</v>
      </c>
      <c r="F136" s="15">
        <v>0</v>
      </c>
      <c r="G136" s="15">
        <v>7305.42</v>
      </c>
      <c r="H136" s="22">
        <f t="shared" si="43"/>
        <v>7.0950149312604197E-3</v>
      </c>
      <c r="I136" s="38">
        <f t="shared" si="44"/>
        <v>3.957886336631123E-2</v>
      </c>
      <c r="J136" s="22">
        <f t="shared" si="35"/>
        <v>132.71723135616313</v>
      </c>
      <c r="K136" s="39">
        <f t="shared" si="36"/>
        <v>1800.92</v>
      </c>
      <c r="L136" s="22" t="e">
        <f t="shared" si="37"/>
        <v>#DIV/0!</v>
      </c>
      <c r="M136" s="39">
        <f t="shared" si="38"/>
        <v>7305.42</v>
      </c>
      <c r="N136" s="22" t="e">
        <f t="shared" si="39"/>
        <v>#DIV/0!</v>
      </c>
      <c r="O136" s="39">
        <f t="shared" si="40"/>
        <v>7305.42</v>
      </c>
      <c r="P136" s="22" t="e">
        <f t="shared" si="41"/>
        <v>#DIV/0!</v>
      </c>
      <c r="Q136" s="22">
        <f t="shared" si="42"/>
        <v>7305.42</v>
      </c>
    </row>
    <row r="137" spans="1:17" ht="38.25" hidden="1" outlineLevel="7">
      <c r="A137" s="6" t="s">
        <v>178</v>
      </c>
      <c r="B137" s="14" t="s">
        <v>179</v>
      </c>
      <c r="C137" s="15">
        <v>7305.42</v>
      </c>
      <c r="D137" s="15">
        <v>0</v>
      </c>
      <c r="E137" s="15">
        <v>0</v>
      </c>
      <c r="F137" s="15">
        <v>0</v>
      </c>
      <c r="G137" s="15">
        <v>7305.42</v>
      </c>
      <c r="H137" s="22">
        <f t="shared" si="43"/>
        <v>7.0950149312604197E-3</v>
      </c>
      <c r="I137" s="38">
        <f t="shared" si="44"/>
        <v>3.957886336631123E-2</v>
      </c>
      <c r="J137" s="22">
        <f t="shared" ref="J137:J200" si="76">G137/C137*100</f>
        <v>100</v>
      </c>
      <c r="K137" s="39">
        <f t="shared" ref="K137:K200" si="77">G137-C137</f>
        <v>0</v>
      </c>
      <c r="L137" s="22" t="e">
        <f t="shared" ref="L137:L200" si="78">G137/D137*100</f>
        <v>#DIV/0!</v>
      </c>
      <c r="M137" s="39">
        <f t="shared" ref="M137:M200" si="79">G137-D137</f>
        <v>7305.42</v>
      </c>
      <c r="N137" s="22" t="e">
        <f t="shared" ref="N137:N200" si="80">G137/E137*100</f>
        <v>#DIV/0!</v>
      </c>
      <c r="O137" s="39">
        <f t="shared" ref="O137:O200" si="81">G137-E137</f>
        <v>7305.42</v>
      </c>
      <c r="P137" s="22" t="e">
        <f t="shared" ref="P137:P200" si="82">G137/F137*100</f>
        <v>#DIV/0!</v>
      </c>
      <c r="Q137" s="22">
        <f t="shared" ref="Q137:Q200" si="83">G137-F137</f>
        <v>7305.42</v>
      </c>
    </row>
    <row r="138" spans="1:17" ht="38.25" outlineLevel="1">
      <c r="A138" s="11" t="s">
        <v>180</v>
      </c>
      <c r="B138" s="12" t="s">
        <v>181</v>
      </c>
      <c r="C138" s="13">
        <f t="shared" ref="C138" si="84">C139+C143+C150</f>
        <v>99228.66</v>
      </c>
      <c r="D138" s="13">
        <f>D139+D143+D150</f>
        <v>4841800</v>
      </c>
      <c r="E138" s="13">
        <f t="shared" ref="E138:G138" si="85">E139+E143+E150</f>
        <v>4841800</v>
      </c>
      <c r="F138" s="13">
        <f t="shared" si="85"/>
        <v>499950</v>
      </c>
      <c r="G138" s="13">
        <f t="shared" si="85"/>
        <v>564204.78</v>
      </c>
      <c r="H138" s="22">
        <f t="shared" ref="H138:H201" si="86">G138/G$8*100</f>
        <v>0.5479549893624871</v>
      </c>
      <c r="I138" s="38">
        <f t="shared" ref="I138:I201" si="87">G138/G$9*100</f>
        <v>3.0567145897483905</v>
      </c>
      <c r="J138" s="22">
        <f t="shared" si="76"/>
        <v>568.59054631998458</v>
      </c>
      <c r="K138" s="39">
        <f t="shared" si="77"/>
        <v>464976.12</v>
      </c>
      <c r="L138" s="22">
        <f t="shared" si="78"/>
        <v>11.652789871535379</v>
      </c>
      <c r="M138" s="39">
        <f t="shared" si="79"/>
        <v>-4277595.22</v>
      </c>
      <c r="N138" s="22">
        <f t="shared" si="80"/>
        <v>11.652789871535379</v>
      </c>
      <c r="O138" s="39">
        <f t="shared" si="81"/>
        <v>-4277595.22</v>
      </c>
      <c r="P138" s="22">
        <f t="shared" si="82"/>
        <v>112.85224122412241</v>
      </c>
      <c r="Q138" s="22">
        <f t="shared" si="83"/>
        <v>64254.780000000028</v>
      </c>
    </row>
    <row r="139" spans="1:17" ht="114.75" outlineLevel="2" collapsed="1">
      <c r="A139" s="6" t="s">
        <v>182</v>
      </c>
      <c r="B139" s="16" t="s">
        <v>183</v>
      </c>
      <c r="C139" s="15">
        <f t="shared" ref="C139:G139" si="88">C140</f>
        <v>45600</v>
      </c>
      <c r="D139" s="15">
        <f>D140</f>
        <v>4750000</v>
      </c>
      <c r="E139" s="15">
        <f t="shared" si="88"/>
        <v>4750000</v>
      </c>
      <c r="F139" s="15">
        <f t="shared" si="88"/>
        <v>433050</v>
      </c>
      <c r="G139" s="15">
        <f t="shared" si="88"/>
        <v>433050</v>
      </c>
      <c r="H139" s="23">
        <f t="shared" si="86"/>
        <v>0.42057762811478666</v>
      </c>
      <c r="I139" s="40">
        <f t="shared" si="87"/>
        <v>2.3461521419413365</v>
      </c>
      <c r="J139" s="23">
        <f t="shared" si="76"/>
        <v>949.67105263157896</v>
      </c>
      <c r="K139" s="41">
        <f t="shared" si="77"/>
        <v>387450</v>
      </c>
      <c r="L139" s="23">
        <f t="shared" si="78"/>
        <v>9.1168421052631583</v>
      </c>
      <c r="M139" s="41">
        <f t="shared" si="79"/>
        <v>-4316950</v>
      </c>
      <c r="N139" s="23">
        <f t="shared" si="80"/>
        <v>9.1168421052631583</v>
      </c>
      <c r="O139" s="41">
        <f t="shared" si="81"/>
        <v>-4316950</v>
      </c>
      <c r="P139" s="23">
        <f t="shared" si="82"/>
        <v>100</v>
      </c>
      <c r="Q139" s="23">
        <f t="shared" si="83"/>
        <v>0</v>
      </c>
    </row>
    <row r="140" spans="1:17" ht="153" hidden="1" outlineLevel="3">
      <c r="A140" s="6" t="s">
        <v>184</v>
      </c>
      <c r="B140" s="16" t="s">
        <v>185</v>
      </c>
      <c r="C140" s="15">
        <f t="shared" ref="C140:G140" si="89">C141</f>
        <v>45600</v>
      </c>
      <c r="D140" s="15">
        <f>D141</f>
        <v>4750000</v>
      </c>
      <c r="E140" s="15">
        <f t="shared" si="89"/>
        <v>4750000</v>
      </c>
      <c r="F140" s="15">
        <f t="shared" si="89"/>
        <v>433050</v>
      </c>
      <c r="G140" s="15">
        <f t="shared" si="89"/>
        <v>433050</v>
      </c>
      <c r="H140" s="23">
        <f t="shared" si="86"/>
        <v>0.42057762811478666</v>
      </c>
      <c r="I140" s="40">
        <f t="shared" si="87"/>
        <v>2.3461521419413365</v>
      </c>
      <c r="J140" s="23">
        <f t="shared" si="76"/>
        <v>949.67105263157896</v>
      </c>
      <c r="K140" s="41">
        <f t="shared" si="77"/>
        <v>387450</v>
      </c>
      <c r="L140" s="23">
        <f t="shared" si="78"/>
        <v>9.1168421052631583</v>
      </c>
      <c r="M140" s="41">
        <f t="shared" si="79"/>
        <v>-4316950</v>
      </c>
      <c r="N140" s="23">
        <f t="shared" si="80"/>
        <v>9.1168421052631583</v>
      </c>
      <c r="O140" s="41">
        <f t="shared" si="81"/>
        <v>-4316950</v>
      </c>
      <c r="P140" s="23">
        <f t="shared" si="82"/>
        <v>100</v>
      </c>
      <c r="Q140" s="23">
        <f t="shared" si="83"/>
        <v>0</v>
      </c>
    </row>
    <row r="141" spans="1:17" ht="153" hidden="1" outlineLevel="4" collapsed="1">
      <c r="A141" s="6" t="s">
        <v>186</v>
      </c>
      <c r="B141" s="16" t="s">
        <v>187</v>
      </c>
      <c r="C141" s="15">
        <v>45600</v>
      </c>
      <c r="D141" s="15">
        <v>4750000</v>
      </c>
      <c r="E141" s="15">
        <v>4750000</v>
      </c>
      <c r="F141" s="15">
        <v>433050</v>
      </c>
      <c r="G141" s="15">
        <v>433050</v>
      </c>
      <c r="H141" s="23">
        <f t="shared" si="86"/>
        <v>0.42057762811478666</v>
      </c>
      <c r="I141" s="40">
        <f t="shared" si="87"/>
        <v>2.3461521419413365</v>
      </c>
      <c r="J141" s="23">
        <f t="shared" si="76"/>
        <v>949.67105263157896</v>
      </c>
      <c r="K141" s="41">
        <f t="shared" si="77"/>
        <v>387450</v>
      </c>
      <c r="L141" s="23">
        <f t="shared" si="78"/>
        <v>9.1168421052631583</v>
      </c>
      <c r="M141" s="41">
        <f t="shared" si="79"/>
        <v>-4316950</v>
      </c>
      <c r="N141" s="23">
        <f t="shared" si="80"/>
        <v>9.1168421052631583</v>
      </c>
      <c r="O141" s="41">
        <f t="shared" si="81"/>
        <v>-4316950</v>
      </c>
      <c r="P141" s="23">
        <f t="shared" si="82"/>
        <v>100</v>
      </c>
      <c r="Q141" s="23">
        <f t="shared" si="83"/>
        <v>0</v>
      </c>
    </row>
    <row r="142" spans="1:17" ht="153" hidden="1" outlineLevel="7">
      <c r="A142" s="6" t="s">
        <v>186</v>
      </c>
      <c r="B142" s="16" t="s">
        <v>187</v>
      </c>
      <c r="C142" s="15">
        <v>433050</v>
      </c>
      <c r="D142" s="15">
        <v>4750000</v>
      </c>
      <c r="E142" s="15">
        <v>4750000</v>
      </c>
      <c r="F142" s="15">
        <v>433050</v>
      </c>
      <c r="G142" s="15">
        <v>433050</v>
      </c>
      <c r="H142" s="23">
        <f t="shared" si="86"/>
        <v>0.42057762811478666</v>
      </c>
      <c r="I142" s="40">
        <f t="shared" si="87"/>
        <v>2.3461521419413365</v>
      </c>
      <c r="J142" s="23">
        <f t="shared" si="76"/>
        <v>100</v>
      </c>
      <c r="K142" s="41">
        <f t="shared" si="77"/>
        <v>0</v>
      </c>
      <c r="L142" s="23">
        <f t="shared" si="78"/>
        <v>9.1168421052631583</v>
      </c>
      <c r="M142" s="41">
        <f t="shared" si="79"/>
        <v>-4316950</v>
      </c>
      <c r="N142" s="23">
        <f t="shared" si="80"/>
        <v>9.1168421052631583</v>
      </c>
      <c r="O142" s="41">
        <f t="shared" si="81"/>
        <v>-4316950</v>
      </c>
      <c r="P142" s="23">
        <f t="shared" si="82"/>
        <v>100</v>
      </c>
      <c r="Q142" s="23">
        <f t="shared" si="83"/>
        <v>0</v>
      </c>
    </row>
    <row r="143" spans="1:17" ht="51" outlineLevel="2" collapsed="1">
      <c r="A143" s="6" t="s">
        <v>188</v>
      </c>
      <c r="B143" s="14" t="s">
        <v>189</v>
      </c>
      <c r="C143" s="15">
        <f t="shared" ref="C143" si="90">C144+C147</f>
        <v>3685.78</v>
      </c>
      <c r="D143" s="15">
        <f>D144+D147</f>
        <v>28100</v>
      </c>
      <c r="E143" s="15">
        <f t="shared" ref="E143:G143" si="91">E144+E147</f>
        <v>28100</v>
      </c>
      <c r="F143" s="15">
        <f t="shared" si="91"/>
        <v>7000</v>
      </c>
      <c r="G143" s="15">
        <f t="shared" si="91"/>
        <v>71256.3</v>
      </c>
      <c r="H143" s="23">
        <f t="shared" si="86"/>
        <v>6.9204031040839789E-2</v>
      </c>
      <c r="I143" s="40">
        <f t="shared" si="87"/>
        <v>0.38604807960238879</v>
      </c>
      <c r="J143" s="23">
        <f t="shared" si="76"/>
        <v>1933.2759958543375</v>
      </c>
      <c r="K143" s="41">
        <f t="shared" si="77"/>
        <v>67570.52</v>
      </c>
      <c r="L143" s="23">
        <f t="shared" si="78"/>
        <v>253.5811387900356</v>
      </c>
      <c r="M143" s="41">
        <f t="shared" si="79"/>
        <v>43156.3</v>
      </c>
      <c r="N143" s="23">
        <f t="shared" si="80"/>
        <v>253.5811387900356</v>
      </c>
      <c r="O143" s="41">
        <f t="shared" si="81"/>
        <v>43156.3</v>
      </c>
      <c r="P143" s="23">
        <f t="shared" si="82"/>
        <v>1017.9471428571428</v>
      </c>
      <c r="Q143" s="23">
        <f t="shared" si="83"/>
        <v>64256.3</v>
      </c>
    </row>
    <row r="144" spans="1:17" ht="51" hidden="1" outlineLevel="3">
      <c r="A144" s="6" t="s">
        <v>190</v>
      </c>
      <c r="B144" s="14" t="s">
        <v>191</v>
      </c>
      <c r="C144" s="15">
        <f t="shared" ref="C144:G144" si="92">C145</f>
        <v>3685.78</v>
      </c>
      <c r="D144" s="15">
        <f>D145</f>
        <v>15300</v>
      </c>
      <c r="E144" s="15">
        <f t="shared" si="92"/>
        <v>15300</v>
      </c>
      <c r="F144" s="15">
        <f t="shared" si="92"/>
        <v>3800</v>
      </c>
      <c r="G144" s="15">
        <f t="shared" si="92"/>
        <v>67275.78</v>
      </c>
      <c r="H144" s="23">
        <f t="shared" si="86"/>
        <v>6.5338154905835805E-2</v>
      </c>
      <c r="I144" s="40">
        <f t="shared" si="87"/>
        <v>0.36448265869477919</v>
      </c>
      <c r="J144" s="23">
        <f t="shared" si="76"/>
        <v>1825.2793167253608</v>
      </c>
      <c r="K144" s="41">
        <f t="shared" si="77"/>
        <v>63590</v>
      </c>
      <c r="L144" s="23">
        <f t="shared" si="78"/>
        <v>439.7109803921569</v>
      </c>
      <c r="M144" s="41">
        <f t="shared" si="79"/>
        <v>51975.78</v>
      </c>
      <c r="N144" s="23">
        <f t="shared" si="80"/>
        <v>439.7109803921569</v>
      </c>
      <c r="O144" s="41">
        <f t="shared" si="81"/>
        <v>51975.78</v>
      </c>
      <c r="P144" s="23">
        <f t="shared" si="82"/>
        <v>1770.4152631578945</v>
      </c>
      <c r="Q144" s="23">
        <f t="shared" si="83"/>
        <v>63475.78</v>
      </c>
    </row>
    <row r="145" spans="1:17" ht="76.5" hidden="1" outlineLevel="4" collapsed="1">
      <c r="A145" s="6" t="s">
        <v>192</v>
      </c>
      <c r="B145" s="14" t="s">
        <v>193</v>
      </c>
      <c r="C145" s="15">
        <v>3685.78</v>
      </c>
      <c r="D145" s="15">
        <v>15300</v>
      </c>
      <c r="E145" s="15">
        <v>15300</v>
      </c>
      <c r="F145" s="15">
        <v>3800</v>
      </c>
      <c r="G145" s="15">
        <v>67275.78</v>
      </c>
      <c r="H145" s="23">
        <f t="shared" si="86"/>
        <v>6.5338154905835805E-2</v>
      </c>
      <c r="I145" s="40">
        <f t="shared" si="87"/>
        <v>0.36448265869477919</v>
      </c>
      <c r="J145" s="23">
        <f t="shared" si="76"/>
        <v>1825.2793167253608</v>
      </c>
      <c r="K145" s="41">
        <f t="shared" si="77"/>
        <v>63590</v>
      </c>
      <c r="L145" s="23">
        <f t="shared" si="78"/>
        <v>439.7109803921569</v>
      </c>
      <c r="M145" s="41">
        <f t="shared" si="79"/>
        <v>51975.78</v>
      </c>
      <c r="N145" s="23">
        <f t="shared" si="80"/>
        <v>439.7109803921569</v>
      </c>
      <c r="O145" s="41">
        <f t="shared" si="81"/>
        <v>51975.78</v>
      </c>
      <c r="P145" s="23">
        <f t="shared" si="82"/>
        <v>1770.4152631578945</v>
      </c>
      <c r="Q145" s="23">
        <f t="shared" si="83"/>
        <v>63475.78</v>
      </c>
    </row>
    <row r="146" spans="1:17" ht="76.5" hidden="1" outlineLevel="7">
      <c r="A146" s="6" t="s">
        <v>192</v>
      </c>
      <c r="B146" s="14" t="s">
        <v>193</v>
      </c>
      <c r="C146" s="15">
        <v>67275.78</v>
      </c>
      <c r="D146" s="15">
        <v>15300</v>
      </c>
      <c r="E146" s="15">
        <v>15300</v>
      </c>
      <c r="F146" s="15">
        <v>3800</v>
      </c>
      <c r="G146" s="15">
        <v>67275.78</v>
      </c>
      <c r="H146" s="23">
        <f t="shared" si="86"/>
        <v>6.5338154905835805E-2</v>
      </c>
      <c r="I146" s="40">
        <f t="shared" si="87"/>
        <v>0.36448265869477919</v>
      </c>
      <c r="J146" s="23">
        <f t="shared" si="76"/>
        <v>100</v>
      </c>
      <c r="K146" s="41">
        <f t="shared" si="77"/>
        <v>0</v>
      </c>
      <c r="L146" s="23">
        <f t="shared" si="78"/>
        <v>439.7109803921569</v>
      </c>
      <c r="M146" s="41">
        <f t="shared" si="79"/>
        <v>51975.78</v>
      </c>
      <c r="N146" s="23">
        <f t="shared" si="80"/>
        <v>439.7109803921569</v>
      </c>
      <c r="O146" s="41">
        <f t="shared" si="81"/>
        <v>51975.78</v>
      </c>
      <c r="P146" s="23">
        <f t="shared" si="82"/>
        <v>1770.4152631578945</v>
      </c>
      <c r="Q146" s="23">
        <f t="shared" si="83"/>
        <v>63475.78</v>
      </c>
    </row>
    <row r="147" spans="1:17" ht="76.5" hidden="1" outlineLevel="3">
      <c r="A147" s="6" t="s">
        <v>194</v>
      </c>
      <c r="B147" s="14" t="s">
        <v>195</v>
      </c>
      <c r="C147" s="15">
        <f t="shared" ref="C147:G147" si="93">C148</f>
        <v>0</v>
      </c>
      <c r="D147" s="15">
        <f>D148</f>
        <v>12800</v>
      </c>
      <c r="E147" s="15">
        <f t="shared" si="93"/>
        <v>12800</v>
      </c>
      <c r="F147" s="15">
        <f t="shared" si="93"/>
        <v>3200</v>
      </c>
      <c r="G147" s="15">
        <f t="shared" si="93"/>
        <v>3980.52</v>
      </c>
      <c r="H147" s="23">
        <f t="shared" si="86"/>
        <v>3.8658761350039731E-3</v>
      </c>
      <c r="I147" s="40">
        <f t="shared" si="87"/>
        <v>2.156542090760958E-2</v>
      </c>
      <c r="J147" s="23" t="e">
        <f t="shared" si="76"/>
        <v>#DIV/0!</v>
      </c>
      <c r="K147" s="41">
        <f t="shared" si="77"/>
        <v>3980.52</v>
      </c>
      <c r="L147" s="23">
        <f t="shared" si="78"/>
        <v>31.0978125</v>
      </c>
      <c r="M147" s="41">
        <f t="shared" si="79"/>
        <v>-8819.48</v>
      </c>
      <c r="N147" s="23">
        <f t="shared" si="80"/>
        <v>31.0978125</v>
      </c>
      <c r="O147" s="41">
        <f t="shared" si="81"/>
        <v>-8819.48</v>
      </c>
      <c r="P147" s="23">
        <f t="shared" si="82"/>
        <v>124.39125</v>
      </c>
      <c r="Q147" s="23">
        <f t="shared" si="83"/>
        <v>780.52</v>
      </c>
    </row>
    <row r="148" spans="1:17" ht="89.25" hidden="1" outlineLevel="4" collapsed="1">
      <c r="A148" s="6" t="s">
        <v>196</v>
      </c>
      <c r="B148" s="14" t="s">
        <v>197</v>
      </c>
      <c r="C148" s="15">
        <v>0</v>
      </c>
      <c r="D148" s="15">
        <v>12800</v>
      </c>
      <c r="E148" s="15">
        <v>12800</v>
      </c>
      <c r="F148" s="15">
        <v>3200</v>
      </c>
      <c r="G148" s="15">
        <v>3980.52</v>
      </c>
      <c r="H148" s="23">
        <f t="shared" si="86"/>
        <v>3.8658761350039731E-3</v>
      </c>
      <c r="I148" s="40">
        <f t="shared" si="87"/>
        <v>2.156542090760958E-2</v>
      </c>
      <c r="J148" s="23" t="e">
        <f t="shared" si="76"/>
        <v>#DIV/0!</v>
      </c>
      <c r="K148" s="41">
        <f t="shared" si="77"/>
        <v>3980.52</v>
      </c>
      <c r="L148" s="23">
        <f t="shared" si="78"/>
        <v>31.0978125</v>
      </c>
      <c r="M148" s="41">
        <f t="shared" si="79"/>
        <v>-8819.48</v>
      </c>
      <c r="N148" s="23">
        <f t="shared" si="80"/>
        <v>31.0978125</v>
      </c>
      <c r="O148" s="41">
        <f t="shared" si="81"/>
        <v>-8819.48</v>
      </c>
      <c r="P148" s="23">
        <f t="shared" si="82"/>
        <v>124.39125</v>
      </c>
      <c r="Q148" s="23">
        <f t="shared" si="83"/>
        <v>780.52</v>
      </c>
    </row>
    <row r="149" spans="1:17" ht="89.25" hidden="1" outlineLevel="7">
      <c r="A149" s="6" t="s">
        <v>196</v>
      </c>
      <c r="B149" s="14" t="s">
        <v>197</v>
      </c>
      <c r="C149" s="15">
        <v>3980.52</v>
      </c>
      <c r="D149" s="15">
        <v>12800</v>
      </c>
      <c r="E149" s="15">
        <v>12800</v>
      </c>
      <c r="F149" s="15">
        <v>3200</v>
      </c>
      <c r="G149" s="15">
        <v>3980.52</v>
      </c>
      <c r="H149" s="23">
        <f t="shared" si="86"/>
        <v>3.8658761350039731E-3</v>
      </c>
      <c r="I149" s="40">
        <f t="shared" si="87"/>
        <v>2.156542090760958E-2</v>
      </c>
      <c r="J149" s="23">
        <f t="shared" si="76"/>
        <v>100</v>
      </c>
      <c r="K149" s="41">
        <f t="shared" si="77"/>
        <v>0</v>
      </c>
      <c r="L149" s="23">
        <f t="shared" si="78"/>
        <v>31.0978125</v>
      </c>
      <c r="M149" s="41">
        <f t="shared" si="79"/>
        <v>-8819.48</v>
      </c>
      <c r="N149" s="23">
        <f t="shared" si="80"/>
        <v>31.0978125</v>
      </c>
      <c r="O149" s="41">
        <f t="shared" si="81"/>
        <v>-8819.48</v>
      </c>
      <c r="P149" s="23">
        <f t="shared" si="82"/>
        <v>124.39125</v>
      </c>
      <c r="Q149" s="23">
        <f t="shared" si="83"/>
        <v>780.52</v>
      </c>
    </row>
    <row r="150" spans="1:17" ht="102" outlineLevel="2" collapsed="1">
      <c r="A150" s="6" t="s">
        <v>198</v>
      </c>
      <c r="B150" s="14" t="s">
        <v>199</v>
      </c>
      <c r="C150" s="15">
        <f t="shared" ref="C150:G150" si="94">C151</f>
        <v>49942.879999999997</v>
      </c>
      <c r="D150" s="15">
        <f>D151</f>
        <v>63700</v>
      </c>
      <c r="E150" s="15">
        <f t="shared" si="94"/>
        <v>63700</v>
      </c>
      <c r="F150" s="15">
        <f t="shared" si="94"/>
        <v>59900</v>
      </c>
      <c r="G150" s="15">
        <f t="shared" si="94"/>
        <v>59898.48</v>
      </c>
      <c r="H150" s="23">
        <f t="shared" si="86"/>
        <v>5.8173330206860607E-2</v>
      </c>
      <c r="I150" s="40">
        <f t="shared" si="87"/>
        <v>0.32451436820466528</v>
      </c>
      <c r="J150" s="23">
        <f t="shared" si="76"/>
        <v>119.93397257026427</v>
      </c>
      <c r="K150" s="41">
        <f t="shared" si="77"/>
        <v>9955.6000000000058</v>
      </c>
      <c r="L150" s="23">
        <f t="shared" si="78"/>
        <v>94.032150706436425</v>
      </c>
      <c r="M150" s="41">
        <f t="shared" si="79"/>
        <v>-3801.5199999999968</v>
      </c>
      <c r="N150" s="23">
        <f t="shared" si="80"/>
        <v>94.032150706436425</v>
      </c>
      <c r="O150" s="41">
        <f t="shared" si="81"/>
        <v>-3801.5199999999968</v>
      </c>
      <c r="P150" s="23">
        <f t="shared" si="82"/>
        <v>99.997462437395669</v>
      </c>
      <c r="Q150" s="23">
        <f t="shared" si="83"/>
        <v>-1.5199999999967986</v>
      </c>
    </row>
    <row r="151" spans="1:17" ht="102" hidden="1" outlineLevel="3">
      <c r="A151" s="6" t="s">
        <v>200</v>
      </c>
      <c r="B151" s="14" t="s">
        <v>201</v>
      </c>
      <c r="C151" s="15">
        <f t="shared" ref="C151:G151" si="95">C152</f>
        <v>49942.879999999997</v>
      </c>
      <c r="D151" s="15">
        <f>D152</f>
        <v>63700</v>
      </c>
      <c r="E151" s="15">
        <f t="shared" si="95"/>
        <v>63700</v>
      </c>
      <c r="F151" s="15">
        <f t="shared" si="95"/>
        <v>59900</v>
      </c>
      <c r="G151" s="15">
        <f t="shared" si="95"/>
        <v>59898.48</v>
      </c>
      <c r="H151" s="22">
        <f t="shared" si="86"/>
        <v>5.8173330206860607E-2</v>
      </c>
      <c r="I151" s="38">
        <f t="shared" si="87"/>
        <v>0.32451436820466528</v>
      </c>
      <c r="J151" s="22">
        <f t="shared" si="76"/>
        <v>119.93397257026427</v>
      </c>
      <c r="K151" s="39">
        <f t="shared" si="77"/>
        <v>9955.6000000000058</v>
      </c>
      <c r="L151" s="22">
        <f t="shared" si="78"/>
        <v>94.032150706436425</v>
      </c>
      <c r="M151" s="39">
        <f t="shared" si="79"/>
        <v>-3801.5199999999968</v>
      </c>
      <c r="N151" s="22">
        <f t="shared" si="80"/>
        <v>94.032150706436425</v>
      </c>
      <c r="O151" s="39">
        <f t="shared" si="81"/>
        <v>-3801.5199999999968</v>
      </c>
      <c r="P151" s="22">
        <f t="shared" si="82"/>
        <v>99.997462437395669</v>
      </c>
      <c r="Q151" s="22">
        <f t="shared" si="83"/>
        <v>-1.5199999999967986</v>
      </c>
    </row>
    <row r="152" spans="1:17" ht="127.5" hidden="1" outlineLevel="4" collapsed="1">
      <c r="A152" s="6" t="s">
        <v>202</v>
      </c>
      <c r="B152" s="16" t="s">
        <v>203</v>
      </c>
      <c r="C152" s="15">
        <v>49942.879999999997</v>
      </c>
      <c r="D152" s="15">
        <v>63700</v>
      </c>
      <c r="E152" s="15">
        <v>63700</v>
      </c>
      <c r="F152" s="15">
        <v>59900</v>
      </c>
      <c r="G152" s="15">
        <v>59898.48</v>
      </c>
      <c r="H152" s="22">
        <f t="shared" si="86"/>
        <v>5.8173330206860607E-2</v>
      </c>
      <c r="I152" s="38">
        <f t="shared" si="87"/>
        <v>0.32451436820466528</v>
      </c>
      <c r="J152" s="22">
        <f t="shared" si="76"/>
        <v>119.93397257026427</v>
      </c>
      <c r="K152" s="39">
        <f t="shared" si="77"/>
        <v>9955.6000000000058</v>
      </c>
      <c r="L152" s="22">
        <f t="shared" si="78"/>
        <v>94.032150706436425</v>
      </c>
      <c r="M152" s="39">
        <f t="shared" si="79"/>
        <v>-3801.5199999999968</v>
      </c>
      <c r="N152" s="22">
        <f t="shared" si="80"/>
        <v>94.032150706436425</v>
      </c>
      <c r="O152" s="39">
        <f t="shared" si="81"/>
        <v>-3801.5199999999968</v>
      </c>
      <c r="P152" s="22">
        <f t="shared" si="82"/>
        <v>99.997462437395669</v>
      </c>
      <c r="Q152" s="22">
        <f t="shared" si="83"/>
        <v>-1.5199999999967986</v>
      </c>
    </row>
    <row r="153" spans="1:17" ht="127.5" hidden="1" outlineLevel="7">
      <c r="A153" s="6" t="s">
        <v>202</v>
      </c>
      <c r="B153" s="16" t="s">
        <v>203</v>
      </c>
      <c r="C153" s="15">
        <v>59898.48</v>
      </c>
      <c r="D153" s="15">
        <v>63700</v>
      </c>
      <c r="E153" s="15">
        <v>63700</v>
      </c>
      <c r="F153" s="15">
        <v>59900</v>
      </c>
      <c r="G153" s="15">
        <v>59898.48</v>
      </c>
      <c r="H153" s="22">
        <f t="shared" si="86"/>
        <v>5.8173330206860607E-2</v>
      </c>
      <c r="I153" s="38">
        <f t="shared" si="87"/>
        <v>0.32451436820466528</v>
      </c>
      <c r="J153" s="22">
        <f t="shared" si="76"/>
        <v>100</v>
      </c>
      <c r="K153" s="39">
        <f t="shared" si="77"/>
        <v>0</v>
      </c>
      <c r="L153" s="22">
        <f t="shared" si="78"/>
        <v>94.032150706436425</v>
      </c>
      <c r="M153" s="39">
        <f t="shared" si="79"/>
        <v>-3801.5199999999968</v>
      </c>
      <c r="N153" s="22">
        <f t="shared" si="80"/>
        <v>94.032150706436425</v>
      </c>
      <c r="O153" s="39">
        <f t="shared" si="81"/>
        <v>-3801.5199999999968</v>
      </c>
      <c r="P153" s="22">
        <f t="shared" si="82"/>
        <v>99.997462437395669</v>
      </c>
      <c r="Q153" s="22">
        <f t="shared" si="83"/>
        <v>-1.5199999999967986</v>
      </c>
    </row>
    <row r="154" spans="1:17" ht="25.5" outlineLevel="1">
      <c r="A154" s="11" t="s">
        <v>204</v>
      </c>
      <c r="B154" s="12" t="s">
        <v>205</v>
      </c>
      <c r="C154" s="13">
        <f>C155+C210+C214+C221+C218</f>
        <v>453882.37</v>
      </c>
      <c r="D154" s="13">
        <f t="shared" ref="D154:G154" si="96">D155+D210+D214+D221+D218</f>
        <v>415000</v>
      </c>
      <c r="E154" s="13">
        <f t="shared" si="96"/>
        <v>415000</v>
      </c>
      <c r="F154" s="13">
        <f t="shared" si="96"/>
        <v>132225</v>
      </c>
      <c r="G154" s="13">
        <f t="shared" si="96"/>
        <v>300767.13</v>
      </c>
      <c r="H154" s="22">
        <f t="shared" si="86"/>
        <v>0.29210466724464079</v>
      </c>
      <c r="I154" s="38">
        <f t="shared" si="87"/>
        <v>1.6294779962476584</v>
      </c>
      <c r="J154" s="22">
        <f t="shared" si="76"/>
        <v>66.265435689868283</v>
      </c>
      <c r="K154" s="39">
        <f t="shared" si="77"/>
        <v>-153115.24</v>
      </c>
      <c r="L154" s="22">
        <f t="shared" si="78"/>
        <v>72.474007228915667</v>
      </c>
      <c r="M154" s="39">
        <f t="shared" si="79"/>
        <v>-114232.87</v>
      </c>
      <c r="N154" s="22">
        <f t="shared" si="80"/>
        <v>72.474007228915667</v>
      </c>
      <c r="O154" s="39">
        <f t="shared" si="81"/>
        <v>-114232.87</v>
      </c>
      <c r="P154" s="22">
        <f t="shared" si="82"/>
        <v>227.46615995462284</v>
      </c>
      <c r="Q154" s="22">
        <f t="shared" si="83"/>
        <v>168542.13</v>
      </c>
    </row>
    <row r="155" spans="1:17" ht="54.75" customHeight="1" outlineLevel="2" collapsed="1">
      <c r="A155" s="6" t="s">
        <v>206</v>
      </c>
      <c r="B155" s="14" t="s">
        <v>207</v>
      </c>
      <c r="C155" s="15">
        <f>C156+C164+C172+C184+C188+C192+C198+C204+C182</f>
        <v>127259.88</v>
      </c>
      <c r="D155" s="15">
        <f t="shared" ref="D155:G155" si="97">D156+D164+D172+D184+D188+D192+D198+D204+D182</f>
        <v>374200</v>
      </c>
      <c r="E155" s="15">
        <f t="shared" si="97"/>
        <v>374200</v>
      </c>
      <c r="F155" s="15">
        <f t="shared" si="97"/>
        <v>122025</v>
      </c>
      <c r="G155" s="15">
        <f t="shared" si="97"/>
        <v>100175.47</v>
      </c>
      <c r="H155" s="23">
        <f t="shared" si="86"/>
        <v>9.7290293425433466E-2</v>
      </c>
      <c r="I155" s="40">
        <f t="shared" si="87"/>
        <v>0.54272461265553651</v>
      </c>
      <c r="J155" s="23">
        <f t="shared" si="76"/>
        <v>78.717243800638499</v>
      </c>
      <c r="K155" s="41">
        <f t="shared" si="77"/>
        <v>-27084.410000000003</v>
      </c>
      <c r="L155" s="23">
        <f t="shared" si="78"/>
        <v>26.770569214323892</v>
      </c>
      <c r="M155" s="41">
        <f t="shared" si="79"/>
        <v>-274024.53000000003</v>
      </c>
      <c r="N155" s="23">
        <f t="shared" si="80"/>
        <v>26.770569214323892</v>
      </c>
      <c r="O155" s="41">
        <f t="shared" si="81"/>
        <v>-274024.53000000003</v>
      </c>
      <c r="P155" s="23">
        <f t="shared" si="82"/>
        <v>82.094218397869284</v>
      </c>
      <c r="Q155" s="23">
        <f t="shared" si="83"/>
        <v>-21849.53</v>
      </c>
    </row>
    <row r="156" spans="1:17" ht="102" hidden="1" outlineLevel="3">
      <c r="A156" s="6" t="s">
        <v>208</v>
      </c>
      <c r="B156" s="14" t="s">
        <v>209</v>
      </c>
      <c r="C156" s="15">
        <f t="shared" ref="C156:G156" si="98">C157</f>
        <v>7623.54</v>
      </c>
      <c r="D156" s="15">
        <f>D157</f>
        <v>17300</v>
      </c>
      <c r="E156" s="15">
        <f t="shared" si="98"/>
        <v>17300</v>
      </c>
      <c r="F156" s="15">
        <f t="shared" si="98"/>
        <v>4325</v>
      </c>
      <c r="G156" s="15">
        <f t="shared" si="98"/>
        <v>4274.1400000000003</v>
      </c>
      <c r="H156" s="23">
        <f t="shared" si="86"/>
        <v>4.1510395183709369E-3</v>
      </c>
      <c r="I156" s="40">
        <f t="shared" si="87"/>
        <v>2.3156177614495198E-2</v>
      </c>
      <c r="J156" s="23">
        <f t="shared" si="76"/>
        <v>56.06503015659392</v>
      </c>
      <c r="K156" s="41">
        <f t="shared" si="77"/>
        <v>-3349.3999999999996</v>
      </c>
      <c r="L156" s="23">
        <f t="shared" si="78"/>
        <v>24.706011560693643</v>
      </c>
      <c r="M156" s="41">
        <f t="shared" si="79"/>
        <v>-13025.86</v>
      </c>
      <c r="N156" s="23">
        <f t="shared" si="80"/>
        <v>24.706011560693643</v>
      </c>
      <c r="O156" s="41">
        <f t="shared" si="81"/>
        <v>-13025.86</v>
      </c>
      <c r="P156" s="23">
        <f t="shared" si="82"/>
        <v>98.824046242774571</v>
      </c>
      <c r="Q156" s="23">
        <f t="shared" si="83"/>
        <v>-50.859999999999673</v>
      </c>
    </row>
    <row r="157" spans="1:17" ht="140.25" hidden="1" outlineLevel="4" collapsed="1">
      <c r="A157" s="6" t="s">
        <v>210</v>
      </c>
      <c r="B157" s="16" t="s">
        <v>211</v>
      </c>
      <c r="C157" s="15">
        <v>7623.54</v>
      </c>
      <c r="D157" s="15">
        <v>17300</v>
      </c>
      <c r="E157" s="15">
        <v>17300</v>
      </c>
      <c r="F157" s="15">
        <v>4325</v>
      </c>
      <c r="G157" s="15">
        <v>4274.1400000000003</v>
      </c>
      <c r="H157" s="23">
        <f t="shared" si="86"/>
        <v>4.1510395183709369E-3</v>
      </c>
      <c r="I157" s="40">
        <f t="shared" si="87"/>
        <v>2.3156177614495198E-2</v>
      </c>
      <c r="J157" s="23">
        <f t="shared" si="76"/>
        <v>56.06503015659392</v>
      </c>
      <c r="K157" s="41">
        <f t="shared" si="77"/>
        <v>-3349.3999999999996</v>
      </c>
      <c r="L157" s="23">
        <f t="shared" si="78"/>
        <v>24.706011560693643</v>
      </c>
      <c r="M157" s="41">
        <f t="shared" si="79"/>
        <v>-13025.86</v>
      </c>
      <c r="N157" s="23">
        <f t="shared" si="80"/>
        <v>24.706011560693643</v>
      </c>
      <c r="O157" s="41">
        <f t="shared" si="81"/>
        <v>-13025.86</v>
      </c>
      <c r="P157" s="23">
        <f t="shared" si="82"/>
        <v>98.824046242774571</v>
      </c>
      <c r="Q157" s="23">
        <f t="shared" si="83"/>
        <v>-50.859999999999673</v>
      </c>
    </row>
    <row r="158" spans="1:17" ht="204" hidden="1" outlineLevel="5">
      <c r="A158" s="6" t="s">
        <v>212</v>
      </c>
      <c r="B158" s="16" t="s">
        <v>213</v>
      </c>
      <c r="C158" s="15">
        <v>1405.39</v>
      </c>
      <c r="D158" s="15">
        <v>5000</v>
      </c>
      <c r="E158" s="15">
        <v>5000</v>
      </c>
      <c r="F158" s="15">
        <v>1250</v>
      </c>
      <c r="G158" s="15">
        <v>1405.39</v>
      </c>
      <c r="H158" s="23">
        <f t="shared" si="86"/>
        <v>1.3649130418571529E-3</v>
      </c>
      <c r="I158" s="40">
        <f t="shared" si="87"/>
        <v>7.6140370829302284E-3</v>
      </c>
      <c r="J158" s="23">
        <f t="shared" si="76"/>
        <v>100</v>
      </c>
      <c r="K158" s="41">
        <f t="shared" si="77"/>
        <v>0</v>
      </c>
      <c r="L158" s="23">
        <f t="shared" si="78"/>
        <v>28.107800000000001</v>
      </c>
      <c r="M158" s="41">
        <f t="shared" si="79"/>
        <v>-3594.6099999999997</v>
      </c>
      <c r="N158" s="23">
        <f t="shared" si="80"/>
        <v>28.107800000000001</v>
      </c>
      <c r="O158" s="41">
        <f t="shared" si="81"/>
        <v>-3594.6099999999997</v>
      </c>
      <c r="P158" s="23">
        <f t="shared" si="82"/>
        <v>112.4312</v>
      </c>
      <c r="Q158" s="23">
        <f t="shared" si="83"/>
        <v>155.3900000000001</v>
      </c>
    </row>
    <row r="159" spans="1:17" ht="204" hidden="1" outlineLevel="7">
      <c r="A159" s="6" t="s">
        <v>212</v>
      </c>
      <c r="B159" s="16" t="s">
        <v>213</v>
      </c>
      <c r="C159" s="15">
        <v>1405.39</v>
      </c>
      <c r="D159" s="15">
        <v>5000</v>
      </c>
      <c r="E159" s="15">
        <v>5000</v>
      </c>
      <c r="F159" s="15">
        <v>1250</v>
      </c>
      <c r="G159" s="15">
        <v>1405.39</v>
      </c>
      <c r="H159" s="23">
        <f t="shared" si="86"/>
        <v>1.3649130418571529E-3</v>
      </c>
      <c r="I159" s="40">
        <f t="shared" si="87"/>
        <v>7.6140370829302284E-3</v>
      </c>
      <c r="J159" s="23">
        <f t="shared" si="76"/>
        <v>100</v>
      </c>
      <c r="K159" s="41">
        <f t="shared" si="77"/>
        <v>0</v>
      </c>
      <c r="L159" s="23">
        <f t="shared" si="78"/>
        <v>28.107800000000001</v>
      </c>
      <c r="M159" s="41">
        <f t="shared" si="79"/>
        <v>-3594.6099999999997</v>
      </c>
      <c r="N159" s="23">
        <f t="shared" si="80"/>
        <v>28.107800000000001</v>
      </c>
      <c r="O159" s="41">
        <f t="shared" si="81"/>
        <v>-3594.6099999999997</v>
      </c>
      <c r="P159" s="23">
        <f t="shared" si="82"/>
        <v>112.4312</v>
      </c>
      <c r="Q159" s="23">
        <f t="shared" si="83"/>
        <v>155.3900000000001</v>
      </c>
    </row>
    <row r="160" spans="1:17" ht="165.75" hidden="1" outlineLevel="5">
      <c r="A160" s="6" t="s">
        <v>214</v>
      </c>
      <c r="B160" s="16" t="s">
        <v>215</v>
      </c>
      <c r="C160" s="15">
        <v>2500</v>
      </c>
      <c r="D160" s="15">
        <v>0</v>
      </c>
      <c r="E160" s="15">
        <v>0</v>
      </c>
      <c r="F160" s="15">
        <v>0</v>
      </c>
      <c r="G160" s="15">
        <v>2500</v>
      </c>
      <c r="H160" s="23">
        <f t="shared" si="86"/>
        <v>2.4279969294237766E-3</v>
      </c>
      <c r="I160" s="40">
        <f t="shared" si="87"/>
        <v>1.3544349047115439E-2</v>
      </c>
      <c r="J160" s="23">
        <f t="shared" si="76"/>
        <v>100</v>
      </c>
      <c r="K160" s="41">
        <f t="shared" si="77"/>
        <v>0</v>
      </c>
      <c r="L160" s="23" t="e">
        <f t="shared" si="78"/>
        <v>#DIV/0!</v>
      </c>
      <c r="M160" s="41">
        <f t="shared" si="79"/>
        <v>2500</v>
      </c>
      <c r="N160" s="23" t="e">
        <f t="shared" si="80"/>
        <v>#DIV/0!</v>
      </c>
      <c r="O160" s="41">
        <f t="shared" si="81"/>
        <v>2500</v>
      </c>
      <c r="P160" s="23" t="e">
        <f t="shared" si="82"/>
        <v>#DIV/0!</v>
      </c>
      <c r="Q160" s="23">
        <f t="shared" si="83"/>
        <v>2500</v>
      </c>
    </row>
    <row r="161" spans="1:17" ht="165.75" hidden="1" outlineLevel="7">
      <c r="A161" s="6" t="s">
        <v>214</v>
      </c>
      <c r="B161" s="16" t="s">
        <v>215</v>
      </c>
      <c r="C161" s="15">
        <v>2500</v>
      </c>
      <c r="D161" s="15">
        <v>0</v>
      </c>
      <c r="E161" s="15">
        <v>0</v>
      </c>
      <c r="F161" s="15">
        <v>0</v>
      </c>
      <c r="G161" s="15">
        <v>2500</v>
      </c>
      <c r="H161" s="23">
        <f t="shared" si="86"/>
        <v>2.4279969294237766E-3</v>
      </c>
      <c r="I161" s="40">
        <f t="shared" si="87"/>
        <v>1.3544349047115439E-2</v>
      </c>
      <c r="J161" s="23">
        <f t="shared" si="76"/>
        <v>100</v>
      </c>
      <c r="K161" s="41">
        <f t="shared" si="77"/>
        <v>0</v>
      </c>
      <c r="L161" s="23" t="e">
        <f t="shared" si="78"/>
        <v>#DIV/0!</v>
      </c>
      <c r="M161" s="41">
        <f t="shared" si="79"/>
        <v>2500</v>
      </c>
      <c r="N161" s="23" t="e">
        <f t="shared" si="80"/>
        <v>#DIV/0!</v>
      </c>
      <c r="O161" s="41">
        <f t="shared" si="81"/>
        <v>2500</v>
      </c>
      <c r="P161" s="23" t="e">
        <f t="shared" si="82"/>
        <v>#DIV/0!</v>
      </c>
      <c r="Q161" s="23">
        <f t="shared" si="83"/>
        <v>2500</v>
      </c>
    </row>
    <row r="162" spans="1:17" ht="140.25" hidden="1" outlineLevel="5">
      <c r="A162" s="6" t="s">
        <v>216</v>
      </c>
      <c r="B162" s="16" t="s">
        <v>217</v>
      </c>
      <c r="C162" s="15">
        <v>368.75</v>
      </c>
      <c r="D162" s="15">
        <v>12300</v>
      </c>
      <c r="E162" s="15">
        <v>12300</v>
      </c>
      <c r="F162" s="15">
        <v>3075</v>
      </c>
      <c r="G162" s="15">
        <v>368.75</v>
      </c>
      <c r="H162" s="23">
        <f t="shared" si="86"/>
        <v>3.5812954709000709E-4</v>
      </c>
      <c r="I162" s="40">
        <f t="shared" si="87"/>
        <v>1.9977914844495274E-3</v>
      </c>
      <c r="J162" s="23">
        <f t="shared" si="76"/>
        <v>100</v>
      </c>
      <c r="K162" s="41">
        <f t="shared" si="77"/>
        <v>0</v>
      </c>
      <c r="L162" s="23">
        <f t="shared" si="78"/>
        <v>2.9979674796747968</v>
      </c>
      <c r="M162" s="41">
        <f t="shared" si="79"/>
        <v>-11931.25</v>
      </c>
      <c r="N162" s="23">
        <f t="shared" si="80"/>
        <v>2.9979674796747968</v>
      </c>
      <c r="O162" s="41">
        <f t="shared" si="81"/>
        <v>-11931.25</v>
      </c>
      <c r="P162" s="23">
        <f t="shared" si="82"/>
        <v>11.991869918699187</v>
      </c>
      <c r="Q162" s="23">
        <f t="shared" si="83"/>
        <v>-2706.25</v>
      </c>
    </row>
    <row r="163" spans="1:17" ht="140.25" hidden="1" outlineLevel="7">
      <c r="A163" s="6" t="s">
        <v>216</v>
      </c>
      <c r="B163" s="16" t="s">
        <v>217</v>
      </c>
      <c r="C163" s="15">
        <v>368.75</v>
      </c>
      <c r="D163" s="15">
        <v>12300</v>
      </c>
      <c r="E163" s="15">
        <v>12300</v>
      </c>
      <c r="F163" s="15">
        <v>3075</v>
      </c>
      <c r="G163" s="15">
        <v>368.75</v>
      </c>
      <c r="H163" s="23">
        <f t="shared" si="86"/>
        <v>3.5812954709000709E-4</v>
      </c>
      <c r="I163" s="40">
        <f t="shared" si="87"/>
        <v>1.9977914844495274E-3</v>
      </c>
      <c r="J163" s="23">
        <f t="shared" si="76"/>
        <v>100</v>
      </c>
      <c r="K163" s="41">
        <f t="shared" si="77"/>
        <v>0</v>
      </c>
      <c r="L163" s="23">
        <f t="shared" si="78"/>
        <v>2.9979674796747968</v>
      </c>
      <c r="M163" s="41">
        <f t="shared" si="79"/>
        <v>-11931.25</v>
      </c>
      <c r="N163" s="23">
        <f t="shared" si="80"/>
        <v>2.9979674796747968</v>
      </c>
      <c r="O163" s="41">
        <f t="shared" si="81"/>
        <v>-11931.25</v>
      </c>
      <c r="P163" s="23">
        <f t="shared" si="82"/>
        <v>11.991869918699187</v>
      </c>
      <c r="Q163" s="23">
        <f t="shared" si="83"/>
        <v>-2706.25</v>
      </c>
    </row>
    <row r="164" spans="1:17" ht="140.25" hidden="1" outlineLevel="3">
      <c r="A164" s="6" t="s">
        <v>218</v>
      </c>
      <c r="B164" s="14" t="s">
        <v>219</v>
      </c>
      <c r="C164" s="15">
        <f t="shared" ref="C164:G164" si="99">C165</f>
        <v>44109.56</v>
      </c>
      <c r="D164" s="15">
        <f>D165</f>
        <v>97800</v>
      </c>
      <c r="E164" s="15">
        <f t="shared" si="99"/>
        <v>97800</v>
      </c>
      <c r="F164" s="15">
        <f t="shared" si="99"/>
        <v>24700</v>
      </c>
      <c r="G164" s="15">
        <f t="shared" si="99"/>
        <v>24338.26</v>
      </c>
      <c r="H164" s="23">
        <f t="shared" si="86"/>
        <v>2.3637288219007013E-2</v>
      </c>
      <c r="I164" s="40">
        <f t="shared" si="87"/>
        <v>0.13185835545577912</v>
      </c>
      <c r="J164" s="23">
        <f t="shared" si="76"/>
        <v>55.176836948724947</v>
      </c>
      <c r="K164" s="41">
        <f t="shared" si="77"/>
        <v>-19771.3</v>
      </c>
      <c r="L164" s="23">
        <f t="shared" si="78"/>
        <v>24.885746421267893</v>
      </c>
      <c r="M164" s="41">
        <f t="shared" si="79"/>
        <v>-73461.740000000005</v>
      </c>
      <c r="N164" s="23">
        <f t="shared" si="80"/>
        <v>24.885746421267893</v>
      </c>
      <c r="O164" s="41">
        <f t="shared" si="81"/>
        <v>-73461.740000000005</v>
      </c>
      <c r="P164" s="23">
        <f t="shared" si="82"/>
        <v>98.535465587044527</v>
      </c>
      <c r="Q164" s="23">
        <f t="shared" si="83"/>
        <v>-361.7400000000016</v>
      </c>
    </row>
    <row r="165" spans="1:17" ht="178.5" hidden="1" outlineLevel="4" collapsed="1">
      <c r="A165" s="6" t="s">
        <v>220</v>
      </c>
      <c r="B165" s="16" t="s">
        <v>221</v>
      </c>
      <c r="C165" s="15">
        <v>44109.56</v>
      </c>
      <c r="D165" s="15">
        <v>97800</v>
      </c>
      <c r="E165" s="15">
        <v>97800</v>
      </c>
      <c r="F165" s="15">
        <v>24700</v>
      </c>
      <c r="G165" s="15">
        <v>24338.26</v>
      </c>
      <c r="H165" s="23">
        <f t="shared" si="86"/>
        <v>2.3637288219007013E-2</v>
      </c>
      <c r="I165" s="40">
        <f t="shared" si="87"/>
        <v>0.13185835545577912</v>
      </c>
      <c r="J165" s="23">
        <f t="shared" si="76"/>
        <v>55.176836948724947</v>
      </c>
      <c r="K165" s="41">
        <f t="shared" si="77"/>
        <v>-19771.3</v>
      </c>
      <c r="L165" s="23">
        <f t="shared" si="78"/>
        <v>24.885746421267893</v>
      </c>
      <c r="M165" s="41">
        <f t="shared" si="79"/>
        <v>-73461.740000000005</v>
      </c>
      <c r="N165" s="23">
        <f t="shared" si="80"/>
        <v>24.885746421267893</v>
      </c>
      <c r="O165" s="41">
        <f t="shared" si="81"/>
        <v>-73461.740000000005</v>
      </c>
      <c r="P165" s="23">
        <f t="shared" si="82"/>
        <v>98.535465587044527</v>
      </c>
      <c r="Q165" s="23">
        <f t="shared" si="83"/>
        <v>-361.7400000000016</v>
      </c>
    </row>
    <row r="166" spans="1:17" ht="242.25" hidden="1" outlineLevel="5">
      <c r="A166" s="6" t="s">
        <v>222</v>
      </c>
      <c r="B166" s="16" t="s">
        <v>223</v>
      </c>
      <c r="C166" s="15">
        <v>2000</v>
      </c>
      <c r="D166" s="15">
        <v>700</v>
      </c>
      <c r="E166" s="15">
        <v>700</v>
      </c>
      <c r="F166" s="15">
        <v>700</v>
      </c>
      <c r="G166" s="15">
        <v>2000</v>
      </c>
      <c r="H166" s="23">
        <f t="shared" si="86"/>
        <v>1.9423975435390215E-3</v>
      </c>
      <c r="I166" s="40">
        <f t="shared" si="87"/>
        <v>1.0835479237692352E-2</v>
      </c>
      <c r="J166" s="23">
        <f t="shared" si="76"/>
        <v>100</v>
      </c>
      <c r="K166" s="41">
        <f t="shared" si="77"/>
        <v>0</v>
      </c>
      <c r="L166" s="23">
        <f t="shared" si="78"/>
        <v>285.71428571428572</v>
      </c>
      <c r="M166" s="41">
        <f t="shared" si="79"/>
        <v>1300</v>
      </c>
      <c r="N166" s="23">
        <f t="shared" si="80"/>
        <v>285.71428571428572</v>
      </c>
      <c r="O166" s="41">
        <f t="shared" si="81"/>
        <v>1300</v>
      </c>
      <c r="P166" s="23">
        <f t="shared" si="82"/>
        <v>285.71428571428572</v>
      </c>
      <c r="Q166" s="23">
        <f t="shared" si="83"/>
        <v>1300</v>
      </c>
    </row>
    <row r="167" spans="1:17" ht="242.25" hidden="1" outlineLevel="7">
      <c r="A167" s="6" t="s">
        <v>222</v>
      </c>
      <c r="B167" s="16" t="s">
        <v>223</v>
      </c>
      <c r="C167" s="15">
        <v>2000</v>
      </c>
      <c r="D167" s="15">
        <v>700</v>
      </c>
      <c r="E167" s="15">
        <v>700</v>
      </c>
      <c r="F167" s="15">
        <v>700</v>
      </c>
      <c r="G167" s="15">
        <v>2000</v>
      </c>
      <c r="H167" s="23">
        <f t="shared" si="86"/>
        <v>1.9423975435390215E-3</v>
      </c>
      <c r="I167" s="40">
        <f t="shared" si="87"/>
        <v>1.0835479237692352E-2</v>
      </c>
      <c r="J167" s="23">
        <f t="shared" si="76"/>
        <v>100</v>
      </c>
      <c r="K167" s="41">
        <f t="shared" si="77"/>
        <v>0</v>
      </c>
      <c r="L167" s="23">
        <f t="shared" si="78"/>
        <v>285.71428571428572</v>
      </c>
      <c r="M167" s="41">
        <f t="shared" si="79"/>
        <v>1300</v>
      </c>
      <c r="N167" s="23">
        <f t="shared" si="80"/>
        <v>285.71428571428572</v>
      </c>
      <c r="O167" s="41">
        <f t="shared" si="81"/>
        <v>1300</v>
      </c>
      <c r="P167" s="23">
        <f t="shared" si="82"/>
        <v>285.71428571428572</v>
      </c>
      <c r="Q167" s="23">
        <f t="shared" si="83"/>
        <v>1300</v>
      </c>
    </row>
    <row r="168" spans="1:17" ht="178.5" hidden="1" outlineLevel="5">
      <c r="A168" s="6" t="s">
        <v>224</v>
      </c>
      <c r="B168" s="16" t="s">
        <v>225</v>
      </c>
      <c r="C168" s="15">
        <v>22338.26</v>
      </c>
      <c r="D168" s="15">
        <v>96000</v>
      </c>
      <c r="E168" s="15">
        <v>96000</v>
      </c>
      <c r="F168" s="15">
        <v>24000</v>
      </c>
      <c r="G168" s="15">
        <v>22338.26</v>
      </c>
      <c r="H168" s="23">
        <f t="shared" si="86"/>
        <v>2.1694890675467988E-2</v>
      </c>
      <c r="I168" s="40">
        <f t="shared" si="87"/>
        <v>0.12102287621808677</v>
      </c>
      <c r="J168" s="23">
        <f t="shared" si="76"/>
        <v>100</v>
      </c>
      <c r="K168" s="41">
        <f t="shared" si="77"/>
        <v>0</v>
      </c>
      <c r="L168" s="23">
        <f t="shared" si="78"/>
        <v>23.269020833333332</v>
      </c>
      <c r="M168" s="41">
        <f t="shared" si="79"/>
        <v>-73661.740000000005</v>
      </c>
      <c r="N168" s="23">
        <f t="shared" si="80"/>
        <v>23.269020833333332</v>
      </c>
      <c r="O168" s="41">
        <f t="shared" si="81"/>
        <v>-73661.740000000005</v>
      </c>
      <c r="P168" s="23">
        <f t="shared" si="82"/>
        <v>93.07608333333333</v>
      </c>
      <c r="Q168" s="23">
        <f t="shared" si="83"/>
        <v>-1661.7400000000016</v>
      </c>
    </row>
    <row r="169" spans="1:17" ht="178.5" hidden="1" outlineLevel="7">
      <c r="A169" s="6" t="s">
        <v>224</v>
      </c>
      <c r="B169" s="16" t="s">
        <v>225</v>
      </c>
      <c r="C169" s="15">
        <v>22338.26</v>
      </c>
      <c r="D169" s="15">
        <v>96000</v>
      </c>
      <c r="E169" s="15">
        <v>96000</v>
      </c>
      <c r="F169" s="15">
        <v>24000</v>
      </c>
      <c r="G169" s="15">
        <v>22338.26</v>
      </c>
      <c r="H169" s="23">
        <f t="shared" si="86"/>
        <v>2.1694890675467988E-2</v>
      </c>
      <c r="I169" s="40">
        <f t="shared" si="87"/>
        <v>0.12102287621808677</v>
      </c>
      <c r="J169" s="23">
        <f t="shared" si="76"/>
        <v>100</v>
      </c>
      <c r="K169" s="41">
        <f t="shared" si="77"/>
        <v>0</v>
      </c>
      <c r="L169" s="23">
        <f t="shared" si="78"/>
        <v>23.269020833333332</v>
      </c>
      <c r="M169" s="41">
        <f t="shared" si="79"/>
        <v>-73661.740000000005</v>
      </c>
      <c r="N169" s="23">
        <f t="shared" si="80"/>
        <v>23.269020833333332</v>
      </c>
      <c r="O169" s="41">
        <f t="shared" si="81"/>
        <v>-73661.740000000005</v>
      </c>
      <c r="P169" s="23">
        <f t="shared" si="82"/>
        <v>93.07608333333333</v>
      </c>
      <c r="Q169" s="23">
        <f t="shared" si="83"/>
        <v>-1661.7400000000016</v>
      </c>
    </row>
    <row r="170" spans="1:17" ht="178.5" hidden="1" outlineLevel="5">
      <c r="A170" s="6" t="s">
        <v>226</v>
      </c>
      <c r="B170" s="16" t="s">
        <v>227</v>
      </c>
      <c r="C170" s="15">
        <v>0</v>
      </c>
      <c r="D170" s="15">
        <v>1100</v>
      </c>
      <c r="E170" s="15">
        <v>1100</v>
      </c>
      <c r="F170" s="15">
        <v>0</v>
      </c>
      <c r="G170" s="15">
        <v>0</v>
      </c>
      <c r="H170" s="23">
        <f t="shared" si="86"/>
        <v>0</v>
      </c>
      <c r="I170" s="40">
        <f t="shared" si="87"/>
        <v>0</v>
      </c>
      <c r="J170" s="23" t="e">
        <f t="shared" si="76"/>
        <v>#DIV/0!</v>
      </c>
      <c r="K170" s="41">
        <f t="shared" si="77"/>
        <v>0</v>
      </c>
      <c r="L170" s="23">
        <f t="shared" si="78"/>
        <v>0</v>
      </c>
      <c r="M170" s="41">
        <f t="shared" si="79"/>
        <v>-1100</v>
      </c>
      <c r="N170" s="23">
        <f t="shared" si="80"/>
        <v>0</v>
      </c>
      <c r="O170" s="41">
        <f t="shared" si="81"/>
        <v>-1100</v>
      </c>
      <c r="P170" s="23" t="e">
        <f t="shared" si="82"/>
        <v>#DIV/0!</v>
      </c>
      <c r="Q170" s="23">
        <f t="shared" si="83"/>
        <v>0</v>
      </c>
    </row>
    <row r="171" spans="1:17" ht="178.5" hidden="1" outlineLevel="7">
      <c r="A171" s="6" t="s">
        <v>226</v>
      </c>
      <c r="B171" s="16" t="s">
        <v>227</v>
      </c>
      <c r="C171" s="15">
        <v>0</v>
      </c>
      <c r="D171" s="15">
        <v>1100</v>
      </c>
      <c r="E171" s="15">
        <v>1100</v>
      </c>
      <c r="F171" s="15">
        <v>0</v>
      </c>
      <c r="G171" s="15">
        <v>0</v>
      </c>
      <c r="H171" s="23">
        <f t="shared" si="86"/>
        <v>0</v>
      </c>
      <c r="I171" s="40">
        <f t="shared" si="87"/>
        <v>0</v>
      </c>
      <c r="J171" s="23" t="e">
        <f t="shared" si="76"/>
        <v>#DIV/0!</v>
      </c>
      <c r="K171" s="41">
        <f t="shared" si="77"/>
        <v>0</v>
      </c>
      <c r="L171" s="23">
        <f t="shared" si="78"/>
        <v>0</v>
      </c>
      <c r="M171" s="41">
        <f t="shared" si="79"/>
        <v>-1100</v>
      </c>
      <c r="N171" s="23">
        <f t="shared" si="80"/>
        <v>0</v>
      </c>
      <c r="O171" s="41">
        <f t="shared" si="81"/>
        <v>-1100</v>
      </c>
      <c r="P171" s="23" t="e">
        <f t="shared" si="82"/>
        <v>#DIV/0!</v>
      </c>
      <c r="Q171" s="23">
        <f t="shared" si="83"/>
        <v>0</v>
      </c>
    </row>
    <row r="172" spans="1:17" ht="102" hidden="1" outlineLevel="3">
      <c r="A172" s="26" t="s">
        <v>228</v>
      </c>
      <c r="B172" s="14" t="s">
        <v>229</v>
      </c>
      <c r="C172" s="15">
        <f t="shared" ref="C172" si="100">C173+C180</f>
        <v>8734.7199999999993</v>
      </c>
      <c r="D172" s="15">
        <f>D173+D180</f>
        <v>44700</v>
      </c>
      <c r="E172" s="15">
        <f t="shared" ref="E172:G172" si="101">E173+E180</f>
        <v>44700</v>
      </c>
      <c r="F172" s="15">
        <f t="shared" si="101"/>
        <v>11000</v>
      </c>
      <c r="G172" s="15">
        <f t="shared" si="101"/>
        <v>14929.25</v>
      </c>
      <c r="H172" s="23">
        <f t="shared" si="86"/>
        <v>1.4499269263439968E-2</v>
      </c>
      <c r="I172" s="40">
        <f t="shared" si="87"/>
        <v>8.0882789204659272E-2</v>
      </c>
      <c r="J172" s="23">
        <f t="shared" si="76"/>
        <v>170.91847248681125</v>
      </c>
      <c r="K172" s="41">
        <f t="shared" si="77"/>
        <v>6194.5300000000007</v>
      </c>
      <c r="L172" s="23">
        <f t="shared" si="78"/>
        <v>33.398769574944069</v>
      </c>
      <c r="M172" s="41">
        <f t="shared" si="79"/>
        <v>-29770.75</v>
      </c>
      <c r="N172" s="23">
        <f t="shared" si="80"/>
        <v>33.398769574944069</v>
      </c>
      <c r="O172" s="41">
        <f t="shared" si="81"/>
        <v>-29770.75</v>
      </c>
      <c r="P172" s="23">
        <f t="shared" si="82"/>
        <v>135.72045454545454</v>
      </c>
      <c r="Q172" s="23">
        <f t="shared" si="83"/>
        <v>3929.25</v>
      </c>
    </row>
    <row r="173" spans="1:17" ht="140.25" hidden="1" outlineLevel="4" collapsed="1">
      <c r="A173" s="6" t="s">
        <v>230</v>
      </c>
      <c r="B173" s="16" t="s">
        <v>231</v>
      </c>
      <c r="C173" s="15">
        <v>8734.7199999999993</v>
      </c>
      <c r="D173" s="15">
        <v>31800</v>
      </c>
      <c r="E173" s="15">
        <v>31800</v>
      </c>
      <c r="F173" s="15">
        <v>7775</v>
      </c>
      <c r="G173" s="15">
        <v>14929.25</v>
      </c>
      <c r="H173" s="23">
        <f t="shared" si="86"/>
        <v>1.4499269263439968E-2</v>
      </c>
      <c r="I173" s="40">
        <f t="shared" si="87"/>
        <v>8.0882789204659272E-2</v>
      </c>
      <c r="J173" s="23">
        <f t="shared" si="76"/>
        <v>170.91847248681125</v>
      </c>
      <c r="K173" s="41">
        <f t="shared" si="77"/>
        <v>6194.5300000000007</v>
      </c>
      <c r="L173" s="23">
        <f t="shared" si="78"/>
        <v>46.947327044025158</v>
      </c>
      <c r="M173" s="41">
        <f t="shared" si="79"/>
        <v>-16870.75</v>
      </c>
      <c r="N173" s="23">
        <f t="shared" si="80"/>
        <v>46.947327044025158</v>
      </c>
      <c r="O173" s="41">
        <f t="shared" si="81"/>
        <v>-16870.75</v>
      </c>
      <c r="P173" s="23">
        <f t="shared" si="82"/>
        <v>192.01607717041799</v>
      </c>
      <c r="Q173" s="23">
        <f t="shared" si="83"/>
        <v>7154.25</v>
      </c>
    </row>
    <row r="174" spans="1:17" ht="140.25" hidden="1" outlineLevel="5">
      <c r="A174" s="6" t="s">
        <v>232</v>
      </c>
      <c r="B174" s="16" t="s">
        <v>231</v>
      </c>
      <c r="C174" s="15">
        <v>150</v>
      </c>
      <c r="D174" s="15">
        <v>800</v>
      </c>
      <c r="E174" s="15">
        <v>800</v>
      </c>
      <c r="F174" s="15">
        <v>100</v>
      </c>
      <c r="G174" s="15">
        <v>150</v>
      </c>
      <c r="H174" s="23">
        <f t="shared" si="86"/>
        <v>1.4567981576542663E-4</v>
      </c>
      <c r="I174" s="40">
        <f t="shared" si="87"/>
        <v>8.1266094282692644E-4</v>
      </c>
      <c r="J174" s="23">
        <f t="shared" si="76"/>
        <v>100</v>
      </c>
      <c r="K174" s="41">
        <f t="shared" si="77"/>
        <v>0</v>
      </c>
      <c r="L174" s="23">
        <f t="shared" si="78"/>
        <v>18.75</v>
      </c>
      <c r="M174" s="41">
        <f t="shared" si="79"/>
        <v>-650</v>
      </c>
      <c r="N174" s="23">
        <f t="shared" si="80"/>
        <v>18.75</v>
      </c>
      <c r="O174" s="41">
        <f t="shared" si="81"/>
        <v>-650</v>
      </c>
      <c r="P174" s="23">
        <f t="shared" si="82"/>
        <v>150</v>
      </c>
      <c r="Q174" s="23">
        <f t="shared" si="83"/>
        <v>50</v>
      </c>
    </row>
    <row r="175" spans="1:17" ht="140.25" hidden="1" outlineLevel="7">
      <c r="A175" s="6" t="s">
        <v>232</v>
      </c>
      <c r="B175" s="16" t="s">
        <v>231</v>
      </c>
      <c r="C175" s="15">
        <v>150</v>
      </c>
      <c r="D175" s="15">
        <v>800</v>
      </c>
      <c r="E175" s="15">
        <v>800</v>
      </c>
      <c r="F175" s="15">
        <v>100</v>
      </c>
      <c r="G175" s="15">
        <v>150</v>
      </c>
      <c r="H175" s="23">
        <f t="shared" si="86"/>
        <v>1.4567981576542663E-4</v>
      </c>
      <c r="I175" s="40">
        <f t="shared" si="87"/>
        <v>8.1266094282692644E-4</v>
      </c>
      <c r="J175" s="23">
        <f t="shared" si="76"/>
        <v>100</v>
      </c>
      <c r="K175" s="41">
        <f t="shared" si="77"/>
        <v>0</v>
      </c>
      <c r="L175" s="23">
        <f t="shared" si="78"/>
        <v>18.75</v>
      </c>
      <c r="M175" s="41">
        <f t="shared" si="79"/>
        <v>-650</v>
      </c>
      <c r="N175" s="23">
        <f t="shared" si="80"/>
        <v>18.75</v>
      </c>
      <c r="O175" s="41">
        <f t="shared" si="81"/>
        <v>-650</v>
      </c>
      <c r="P175" s="23">
        <f t="shared" si="82"/>
        <v>150</v>
      </c>
      <c r="Q175" s="23">
        <f t="shared" si="83"/>
        <v>50</v>
      </c>
    </row>
    <row r="176" spans="1:17" ht="140.25" hidden="1" outlineLevel="5">
      <c r="A176" s="6" t="s">
        <v>233</v>
      </c>
      <c r="B176" s="16" t="s">
        <v>231</v>
      </c>
      <c r="C176" s="15">
        <v>11250</v>
      </c>
      <c r="D176" s="15">
        <v>24000</v>
      </c>
      <c r="E176" s="15">
        <v>24000</v>
      </c>
      <c r="F176" s="15">
        <v>6000</v>
      </c>
      <c r="G176" s="15">
        <v>11250</v>
      </c>
      <c r="H176" s="23">
        <f t="shared" si="86"/>
        <v>1.0925986182406996E-2</v>
      </c>
      <c r="I176" s="40">
        <f t="shared" si="87"/>
        <v>6.094957071201948E-2</v>
      </c>
      <c r="J176" s="23">
        <f t="shared" si="76"/>
        <v>100</v>
      </c>
      <c r="K176" s="41">
        <f t="shared" si="77"/>
        <v>0</v>
      </c>
      <c r="L176" s="23">
        <f t="shared" si="78"/>
        <v>46.875</v>
      </c>
      <c r="M176" s="41">
        <f t="shared" si="79"/>
        <v>-12750</v>
      </c>
      <c r="N176" s="23">
        <f t="shared" si="80"/>
        <v>46.875</v>
      </c>
      <c r="O176" s="41">
        <f t="shared" si="81"/>
        <v>-12750</v>
      </c>
      <c r="P176" s="23">
        <f t="shared" si="82"/>
        <v>187.5</v>
      </c>
      <c r="Q176" s="23">
        <f t="shared" si="83"/>
        <v>5250</v>
      </c>
    </row>
    <row r="177" spans="1:17" ht="140.25" hidden="1" outlineLevel="7">
      <c r="A177" s="6" t="s">
        <v>233</v>
      </c>
      <c r="B177" s="16" t="s">
        <v>231</v>
      </c>
      <c r="C177" s="15">
        <v>11250</v>
      </c>
      <c r="D177" s="15">
        <v>24000</v>
      </c>
      <c r="E177" s="15">
        <v>24000</v>
      </c>
      <c r="F177" s="15">
        <v>6000</v>
      </c>
      <c r="G177" s="15">
        <v>11250</v>
      </c>
      <c r="H177" s="23">
        <f t="shared" si="86"/>
        <v>1.0925986182406996E-2</v>
      </c>
      <c r="I177" s="40">
        <f t="shared" si="87"/>
        <v>6.094957071201948E-2</v>
      </c>
      <c r="J177" s="23">
        <f t="shared" si="76"/>
        <v>100</v>
      </c>
      <c r="K177" s="41">
        <f t="shared" si="77"/>
        <v>0</v>
      </c>
      <c r="L177" s="23">
        <f t="shared" si="78"/>
        <v>46.875</v>
      </c>
      <c r="M177" s="41">
        <f t="shared" si="79"/>
        <v>-12750</v>
      </c>
      <c r="N177" s="23">
        <f t="shared" si="80"/>
        <v>46.875</v>
      </c>
      <c r="O177" s="41">
        <f t="shared" si="81"/>
        <v>-12750</v>
      </c>
      <c r="P177" s="23">
        <f t="shared" si="82"/>
        <v>187.5</v>
      </c>
      <c r="Q177" s="23">
        <f t="shared" si="83"/>
        <v>5250</v>
      </c>
    </row>
    <row r="178" spans="1:17" ht="140.25" hidden="1" outlineLevel="5">
      <c r="A178" s="6" t="s">
        <v>234</v>
      </c>
      <c r="B178" s="16" t="s">
        <v>231</v>
      </c>
      <c r="C178" s="15">
        <v>3529.25</v>
      </c>
      <c r="D178" s="15">
        <v>7000</v>
      </c>
      <c r="E178" s="15">
        <v>7000</v>
      </c>
      <c r="F178" s="15">
        <v>1675</v>
      </c>
      <c r="G178" s="15">
        <v>3529.25</v>
      </c>
      <c r="H178" s="23">
        <f t="shared" si="86"/>
        <v>3.4276032652675462E-3</v>
      </c>
      <c r="I178" s="40">
        <f t="shared" si="87"/>
        <v>1.9120557549812865E-2</v>
      </c>
      <c r="J178" s="23">
        <f t="shared" si="76"/>
        <v>100</v>
      </c>
      <c r="K178" s="41">
        <f t="shared" si="77"/>
        <v>0</v>
      </c>
      <c r="L178" s="23">
        <f t="shared" si="78"/>
        <v>50.417857142857144</v>
      </c>
      <c r="M178" s="41">
        <f t="shared" si="79"/>
        <v>-3470.75</v>
      </c>
      <c r="N178" s="23">
        <f t="shared" si="80"/>
        <v>50.417857142857144</v>
      </c>
      <c r="O178" s="41">
        <f t="shared" si="81"/>
        <v>-3470.75</v>
      </c>
      <c r="P178" s="23">
        <f t="shared" si="82"/>
        <v>210.70149253731344</v>
      </c>
      <c r="Q178" s="23">
        <f t="shared" si="83"/>
        <v>1854.25</v>
      </c>
    </row>
    <row r="179" spans="1:17" ht="140.25" hidden="1" outlineLevel="7">
      <c r="A179" s="6" t="s">
        <v>234</v>
      </c>
      <c r="B179" s="16" t="s">
        <v>231</v>
      </c>
      <c r="C179" s="15">
        <v>3529.25</v>
      </c>
      <c r="D179" s="15">
        <v>7000</v>
      </c>
      <c r="E179" s="15">
        <v>7000</v>
      </c>
      <c r="F179" s="15">
        <v>1675</v>
      </c>
      <c r="G179" s="15">
        <v>3529.25</v>
      </c>
      <c r="H179" s="23">
        <f t="shared" si="86"/>
        <v>3.4276032652675462E-3</v>
      </c>
      <c r="I179" s="40">
        <f t="shared" si="87"/>
        <v>1.9120557549812865E-2</v>
      </c>
      <c r="J179" s="23">
        <f t="shared" si="76"/>
        <v>100</v>
      </c>
      <c r="K179" s="41">
        <f t="shared" si="77"/>
        <v>0</v>
      </c>
      <c r="L179" s="23">
        <f t="shared" si="78"/>
        <v>50.417857142857144</v>
      </c>
      <c r="M179" s="41">
        <f t="shared" si="79"/>
        <v>-3470.75</v>
      </c>
      <c r="N179" s="23">
        <f t="shared" si="80"/>
        <v>50.417857142857144</v>
      </c>
      <c r="O179" s="41">
        <f t="shared" si="81"/>
        <v>-3470.75</v>
      </c>
      <c r="P179" s="23">
        <f t="shared" si="82"/>
        <v>210.70149253731344</v>
      </c>
      <c r="Q179" s="23">
        <f t="shared" si="83"/>
        <v>1854.25</v>
      </c>
    </row>
    <row r="180" spans="1:17" ht="127.5" hidden="1" outlineLevel="4" collapsed="1">
      <c r="A180" s="6" t="s">
        <v>235</v>
      </c>
      <c r="B180" s="14" t="s">
        <v>236</v>
      </c>
      <c r="C180" s="15">
        <v>0</v>
      </c>
      <c r="D180" s="15">
        <v>12900</v>
      </c>
      <c r="E180" s="15">
        <v>12900</v>
      </c>
      <c r="F180" s="15">
        <v>3225</v>
      </c>
      <c r="G180" s="15">
        <v>0</v>
      </c>
      <c r="H180" s="23">
        <f t="shared" si="86"/>
        <v>0</v>
      </c>
      <c r="I180" s="40">
        <f t="shared" si="87"/>
        <v>0</v>
      </c>
      <c r="J180" s="23" t="e">
        <f t="shared" si="76"/>
        <v>#DIV/0!</v>
      </c>
      <c r="K180" s="41">
        <f t="shared" si="77"/>
        <v>0</v>
      </c>
      <c r="L180" s="23">
        <f t="shared" si="78"/>
        <v>0</v>
      </c>
      <c r="M180" s="41">
        <f t="shared" si="79"/>
        <v>-12900</v>
      </c>
      <c r="N180" s="23">
        <f t="shared" si="80"/>
        <v>0</v>
      </c>
      <c r="O180" s="41">
        <f t="shared" si="81"/>
        <v>-12900</v>
      </c>
      <c r="P180" s="23">
        <f t="shared" si="82"/>
        <v>0</v>
      </c>
      <c r="Q180" s="23">
        <f t="shared" si="83"/>
        <v>-3225</v>
      </c>
    </row>
    <row r="181" spans="1:17" ht="127.5" hidden="1" outlineLevel="7">
      <c r="A181" s="6" t="s">
        <v>235</v>
      </c>
      <c r="B181" s="14" t="s">
        <v>236</v>
      </c>
      <c r="C181" s="15">
        <v>0</v>
      </c>
      <c r="D181" s="15">
        <v>12900</v>
      </c>
      <c r="E181" s="15">
        <v>12900</v>
      </c>
      <c r="F181" s="15">
        <v>3225</v>
      </c>
      <c r="G181" s="15">
        <v>0</v>
      </c>
      <c r="H181" s="23">
        <f t="shared" si="86"/>
        <v>0</v>
      </c>
      <c r="I181" s="40">
        <f t="shared" si="87"/>
        <v>0</v>
      </c>
      <c r="J181" s="23" t="e">
        <f t="shared" si="76"/>
        <v>#DIV/0!</v>
      </c>
      <c r="K181" s="41">
        <f t="shared" si="77"/>
        <v>0</v>
      </c>
      <c r="L181" s="23">
        <f t="shared" si="78"/>
        <v>0</v>
      </c>
      <c r="M181" s="41">
        <f t="shared" si="79"/>
        <v>-12900</v>
      </c>
      <c r="N181" s="23">
        <f t="shared" si="80"/>
        <v>0</v>
      </c>
      <c r="O181" s="41">
        <f t="shared" si="81"/>
        <v>-12900</v>
      </c>
      <c r="P181" s="23">
        <f t="shared" si="82"/>
        <v>0</v>
      </c>
      <c r="Q181" s="23">
        <f t="shared" si="83"/>
        <v>-3225</v>
      </c>
    </row>
    <row r="182" spans="1:17" ht="127.5" hidden="1" outlineLevel="7">
      <c r="A182" s="26" t="s">
        <v>445</v>
      </c>
      <c r="B182" s="14" t="s">
        <v>448</v>
      </c>
      <c r="C182" s="15">
        <f>C183</f>
        <v>10000</v>
      </c>
      <c r="D182" s="15">
        <f t="shared" ref="D182:G182" si="102">D183</f>
        <v>0</v>
      </c>
      <c r="E182" s="15">
        <f t="shared" si="102"/>
        <v>0</v>
      </c>
      <c r="F182" s="15">
        <f t="shared" si="102"/>
        <v>0</v>
      </c>
      <c r="G182" s="15">
        <f t="shared" si="102"/>
        <v>0</v>
      </c>
      <c r="H182" s="23">
        <f t="shared" si="86"/>
        <v>0</v>
      </c>
      <c r="I182" s="40">
        <f t="shared" si="87"/>
        <v>0</v>
      </c>
      <c r="J182" s="23">
        <f t="shared" si="76"/>
        <v>0</v>
      </c>
      <c r="K182" s="41">
        <f t="shared" si="77"/>
        <v>-10000</v>
      </c>
      <c r="L182" s="23" t="e">
        <f t="shared" si="78"/>
        <v>#DIV/0!</v>
      </c>
      <c r="M182" s="41">
        <f t="shared" si="79"/>
        <v>0</v>
      </c>
      <c r="N182" s="23" t="e">
        <f t="shared" si="80"/>
        <v>#DIV/0!</v>
      </c>
      <c r="O182" s="41">
        <f t="shared" si="81"/>
        <v>0</v>
      </c>
      <c r="P182" s="23" t="e">
        <f t="shared" si="82"/>
        <v>#DIV/0!</v>
      </c>
      <c r="Q182" s="23">
        <f t="shared" si="83"/>
        <v>0</v>
      </c>
    </row>
    <row r="183" spans="1:17" ht="153" hidden="1" outlineLevel="7">
      <c r="A183" s="26" t="s">
        <v>446</v>
      </c>
      <c r="B183" s="19" t="s">
        <v>447</v>
      </c>
      <c r="C183" s="15">
        <v>10000</v>
      </c>
      <c r="D183" s="15">
        <v>0</v>
      </c>
      <c r="E183" s="15">
        <v>0</v>
      </c>
      <c r="F183" s="15">
        <v>0</v>
      </c>
      <c r="G183" s="15">
        <v>0</v>
      </c>
      <c r="H183" s="23">
        <f t="shared" si="86"/>
        <v>0</v>
      </c>
      <c r="I183" s="40">
        <f t="shared" si="87"/>
        <v>0</v>
      </c>
      <c r="J183" s="23">
        <f t="shared" si="76"/>
        <v>0</v>
      </c>
      <c r="K183" s="41">
        <f t="shared" si="77"/>
        <v>-10000</v>
      </c>
      <c r="L183" s="23" t="e">
        <f t="shared" si="78"/>
        <v>#DIV/0!</v>
      </c>
      <c r="M183" s="41">
        <f t="shared" si="79"/>
        <v>0</v>
      </c>
      <c r="N183" s="23" t="e">
        <f t="shared" si="80"/>
        <v>#DIV/0!</v>
      </c>
      <c r="O183" s="41">
        <f t="shared" si="81"/>
        <v>0</v>
      </c>
      <c r="P183" s="23" t="e">
        <f t="shared" si="82"/>
        <v>#DIV/0!</v>
      </c>
      <c r="Q183" s="23">
        <f t="shared" si="83"/>
        <v>0</v>
      </c>
    </row>
    <row r="184" spans="1:17" ht="127.5" hidden="1" outlineLevel="3">
      <c r="A184" s="6" t="s">
        <v>237</v>
      </c>
      <c r="B184" s="14" t="s">
        <v>238</v>
      </c>
      <c r="C184" s="15">
        <f t="shared" ref="C184:G184" si="103">C185</f>
        <v>0</v>
      </c>
      <c r="D184" s="15">
        <f>D185</f>
        <v>4600</v>
      </c>
      <c r="E184" s="15">
        <f t="shared" si="103"/>
        <v>4600</v>
      </c>
      <c r="F184" s="15">
        <f t="shared" si="103"/>
        <v>1150</v>
      </c>
      <c r="G184" s="15">
        <f t="shared" si="103"/>
        <v>750</v>
      </c>
      <c r="H184" s="23">
        <f t="shared" si="86"/>
        <v>7.283990788271331E-4</v>
      </c>
      <c r="I184" s="40">
        <f t="shared" si="87"/>
        <v>4.0633047141346319E-3</v>
      </c>
      <c r="J184" s="23" t="e">
        <f t="shared" si="76"/>
        <v>#DIV/0!</v>
      </c>
      <c r="K184" s="41">
        <f t="shared" si="77"/>
        <v>750</v>
      </c>
      <c r="L184" s="23">
        <f t="shared" si="78"/>
        <v>16.304347826086957</v>
      </c>
      <c r="M184" s="41">
        <f t="shared" si="79"/>
        <v>-3850</v>
      </c>
      <c r="N184" s="23">
        <f t="shared" si="80"/>
        <v>16.304347826086957</v>
      </c>
      <c r="O184" s="41">
        <f t="shared" si="81"/>
        <v>-3850</v>
      </c>
      <c r="P184" s="23">
        <f t="shared" si="82"/>
        <v>65.217391304347828</v>
      </c>
      <c r="Q184" s="23">
        <f t="shared" si="83"/>
        <v>-400</v>
      </c>
    </row>
    <row r="185" spans="1:17" ht="165.75" hidden="1" outlineLevel="4" collapsed="1">
      <c r="A185" s="6" t="s">
        <v>239</v>
      </c>
      <c r="B185" s="16" t="s">
        <v>240</v>
      </c>
      <c r="C185" s="15">
        <v>0</v>
      </c>
      <c r="D185" s="15">
        <v>4600</v>
      </c>
      <c r="E185" s="15">
        <v>4600</v>
      </c>
      <c r="F185" s="15">
        <v>1150</v>
      </c>
      <c r="G185" s="15">
        <v>750</v>
      </c>
      <c r="H185" s="23">
        <f t="shared" si="86"/>
        <v>7.283990788271331E-4</v>
      </c>
      <c r="I185" s="40">
        <f t="shared" si="87"/>
        <v>4.0633047141346319E-3</v>
      </c>
      <c r="J185" s="23" t="e">
        <f t="shared" si="76"/>
        <v>#DIV/0!</v>
      </c>
      <c r="K185" s="41">
        <f t="shared" si="77"/>
        <v>750</v>
      </c>
      <c r="L185" s="23">
        <f t="shared" si="78"/>
        <v>16.304347826086957</v>
      </c>
      <c r="M185" s="41">
        <f t="shared" si="79"/>
        <v>-3850</v>
      </c>
      <c r="N185" s="23">
        <f t="shared" si="80"/>
        <v>16.304347826086957</v>
      </c>
      <c r="O185" s="41">
        <f t="shared" si="81"/>
        <v>-3850</v>
      </c>
      <c r="P185" s="23">
        <f t="shared" si="82"/>
        <v>65.217391304347828</v>
      </c>
      <c r="Q185" s="23">
        <f t="shared" si="83"/>
        <v>-400</v>
      </c>
    </row>
    <row r="186" spans="1:17" ht="165.75" hidden="1" outlineLevel="5">
      <c r="A186" s="6" t="s">
        <v>241</v>
      </c>
      <c r="B186" s="16" t="s">
        <v>240</v>
      </c>
      <c r="C186" s="15">
        <v>750</v>
      </c>
      <c r="D186" s="15">
        <v>4600</v>
      </c>
      <c r="E186" s="15">
        <v>4600</v>
      </c>
      <c r="F186" s="15">
        <v>1150</v>
      </c>
      <c r="G186" s="15">
        <v>750</v>
      </c>
      <c r="H186" s="23">
        <f t="shared" si="86"/>
        <v>7.283990788271331E-4</v>
      </c>
      <c r="I186" s="40">
        <f t="shared" si="87"/>
        <v>4.0633047141346319E-3</v>
      </c>
      <c r="J186" s="23">
        <f t="shared" si="76"/>
        <v>100</v>
      </c>
      <c r="K186" s="41">
        <f t="shared" si="77"/>
        <v>0</v>
      </c>
      <c r="L186" s="23">
        <f t="shared" si="78"/>
        <v>16.304347826086957</v>
      </c>
      <c r="M186" s="41">
        <f t="shared" si="79"/>
        <v>-3850</v>
      </c>
      <c r="N186" s="23">
        <f t="shared" si="80"/>
        <v>16.304347826086957</v>
      </c>
      <c r="O186" s="41">
        <f t="shared" si="81"/>
        <v>-3850</v>
      </c>
      <c r="P186" s="23">
        <f t="shared" si="82"/>
        <v>65.217391304347828</v>
      </c>
      <c r="Q186" s="23">
        <f t="shared" si="83"/>
        <v>-400</v>
      </c>
    </row>
    <row r="187" spans="1:17" ht="165.75" hidden="1" outlineLevel="7">
      <c r="A187" s="6" t="s">
        <v>241</v>
      </c>
      <c r="B187" s="16" t="s">
        <v>240</v>
      </c>
      <c r="C187" s="15">
        <v>750</v>
      </c>
      <c r="D187" s="15">
        <v>4600</v>
      </c>
      <c r="E187" s="15">
        <v>4600</v>
      </c>
      <c r="F187" s="15">
        <v>1150</v>
      </c>
      <c r="G187" s="15">
        <v>750</v>
      </c>
      <c r="H187" s="23">
        <f t="shared" si="86"/>
        <v>7.283990788271331E-4</v>
      </c>
      <c r="I187" s="40">
        <f t="shared" si="87"/>
        <v>4.0633047141346319E-3</v>
      </c>
      <c r="J187" s="23">
        <f t="shared" si="76"/>
        <v>100</v>
      </c>
      <c r="K187" s="41">
        <f t="shared" si="77"/>
        <v>0</v>
      </c>
      <c r="L187" s="23">
        <f t="shared" si="78"/>
        <v>16.304347826086957</v>
      </c>
      <c r="M187" s="41">
        <f t="shared" si="79"/>
        <v>-3850</v>
      </c>
      <c r="N187" s="23">
        <f t="shared" si="80"/>
        <v>16.304347826086957</v>
      </c>
      <c r="O187" s="41">
        <f t="shared" si="81"/>
        <v>-3850</v>
      </c>
      <c r="P187" s="23">
        <f t="shared" si="82"/>
        <v>65.217391304347828</v>
      </c>
      <c r="Q187" s="23">
        <f t="shared" si="83"/>
        <v>-400</v>
      </c>
    </row>
    <row r="188" spans="1:17" ht="165.75" hidden="1" outlineLevel="3">
      <c r="A188" s="6" t="s">
        <v>242</v>
      </c>
      <c r="B188" s="16" t="s">
        <v>243</v>
      </c>
      <c r="C188" s="15">
        <f t="shared" ref="C188:G188" si="104">C189</f>
        <v>300</v>
      </c>
      <c r="D188" s="15">
        <f>D189</f>
        <v>400</v>
      </c>
      <c r="E188" s="15">
        <f t="shared" si="104"/>
        <v>400</v>
      </c>
      <c r="F188" s="15">
        <f t="shared" si="104"/>
        <v>100</v>
      </c>
      <c r="G188" s="15">
        <f t="shared" si="104"/>
        <v>0</v>
      </c>
      <c r="H188" s="23">
        <f t="shared" si="86"/>
        <v>0</v>
      </c>
      <c r="I188" s="40">
        <f t="shared" si="87"/>
        <v>0</v>
      </c>
      <c r="J188" s="23">
        <f t="shared" si="76"/>
        <v>0</v>
      </c>
      <c r="K188" s="41">
        <f t="shared" si="77"/>
        <v>-300</v>
      </c>
      <c r="L188" s="23">
        <f t="shared" si="78"/>
        <v>0</v>
      </c>
      <c r="M188" s="41">
        <f t="shared" si="79"/>
        <v>-400</v>
      </c>
      <c r="N188" s="23">
        <f t="shared" si="80"/>
        <v>0</v>
      </c>
      <c r="O188" s="41">
        <f t="shared" si="81"/>
        <v>-400</v>
      </c>
      <c r="P188" s="23">
        <f t="shared" si="82"/>
        <v>0</v>
      </c>
      <c r="Q188" s="23">
        <f t="shared" si="83"/>
        <v>-100</v>
      </c>
    </row>
    <row r="189" spans="1:17" ht="255" hidden="1" outlineLevel="4" collapsed="1">
      <c r="A189" s="6" t="s">
        <v>244</v>
      </c>
      <c r="B189" s="16" t="s">
        <v>245</v>
      </c>
      <c r="C189" s="15">
        <v>300</v>
      </c>
      <c r="D189" s="15">
        <v>400</v>
      </c>
      <c r="E189" s="15">
        <v>400</v>
      </c>
      <c r="F189" s="15">
        <v>100</v>
      </c>
      <c r="G189" s="15">
        <v>0</v>
      </c>
      <c r="H189" s="23">
        <f t="shared" si="86"/>
        <v>0</v>
      </c>
      <c r="I189" s="40">
        <f t="shared" si="87"/>
        <v>0</v>
      </c>
      <c r="J189" s="23">
        <f t="shared" si="76"/>
        <v>0</v>
      </c>
      <c r="K189" s="41">
        <f t="shared" si="77"/>
        <v>-300</v>
      </c>
      <c r="L189" s="23">
        <f t="shared" si="78"/>
        <v>0</v>
      </c>
      <c r="M189" s="41">
        <f t="shared" si="79"/>
        <v>-400</v>
      </c>
      <c r="N189" s="23">
        <f t="shared" si="80"/>
        <v>0</v>
      </c>
      <c r="O189" s="41">
        <f t="shared" si="81"/>
        <v>-400</v>
      </c>
      <c r="P189" s="23">
        <f t="shared" si="82"/>
        <v>0</v>
      </c>
      <c r="Q189" s="23">
        <f t="shared" si="83"/>
        <v>-100</v>
      </c>
    </row>
    <row r="190" spans="1:17" ht="204" hidden="1" outlineLevel="5">
      <c r="A190" s="6" t="s">
        <v>246</v>
      </c>
      <c r="B190" s="16" t="s">
        <v>247</v>
      </c>
      <c r="C190" s="15">
        <v>0</v>
      </c>
      <c r="D190" s="15">
        <v>400</v>
      </c>
      <c r="E190" s="15">
        <v>400</v>
      </c>
      <c r="F190" s="15">
        <v>100</v>
      </c>
      <c r="G190" s="15">
        <v>0</v>
      </c>
      <c r="H190" s="23">
        <f t="shared" si="86"/>
        <v>0</v>
      </c>
      <c r="I190" s="40">
        <f t="shared" si="87"/>
        <v>0</v>
      </c>
      <c r="J190" s="23" t="e">
        <f t="shared" si="76"/>
        <v>#DIV/0!</v>
      </c>
      <c r="K190" s="41">
        <f t="shared" si="77"/>
        <v>0</v>
      </c>
      <c r="L190" s="23">
        <f t="shared" si="78"/>
        <v>0</v>
      </c>
      <c r="M190" s="41">
        <f t="shared" si="79"/>
        <v>-400</v>
      </c>
      <c r="N190" s="23">
        <f t="shared" si="80"/>
        <v>0</v>
      </c>
      <c r="O190" s="41">
        <f t="shared" si="81"/>
        <v>-400</v>
      </c>
      <c r="P190" s="23">
        <f t="shared" si="82"/>
        <v>0</v>
      </c>
      <c r="Q190" s="23">
        <f t="shared" si="83"/>
        <v>-100</v>
      </c>
    </row>
    <row r="191" spans="1:17" ht="204" hidden="1" outlineLevel="7">
      <c r="A191" s="6" t="s">
        <v>246</v>
      </c>
      <c r="B191" s="16" t="s">
        <v>247</v>
      </c>
      <c r="C191" s="15">
        <v>0</v>
      </c>
      <c r="D191" s="15">
        <v>400</v>
      </c>
      <c r="E191" s="15">
        <v>400</v>
      </c>
      <c r="F191" s="15">
        <v>100</v>
      </c>
      <c r="G191" s="15">
        <v>0</v>
      </c>
      <c r="H191" s="23">
        <f t="shared" si="86"/>
        <v>0</v>
      </c>
      <c r="I191" s="40">
        <f t="shared" si="87"/>
        <v>0</v>
      </c>
      <c r="J191" s="23" t="e">
        <f t="shared" si="76"/>
        <v>#DIV/0!</v>
      </c>
      <c r="K191" s="41">
        <f t="shared" si="77"/>
        <v>0</v>
      </c>
      <c r="L191" s="23">
        <f t="shared" si="78"/>
        <v>0</v>
      </c>
      <c r="M191" s="41">
        <f t="shared" si="79"/>
        <v>-400</v>
      </c>
      <c r="N191" s="23">
        <f t="shared" si="80"/>
        <v>0</v>
      </c>
      <c r="O191" s="41">
        <f t="shared" si="81"/>
        <v>-400</v>
      </c>
      <c r="P191" s="23">
        <f t="shared" si="82"/>
        <v>0</v>
      </c>
      <c r="Q191" s="23">
        <f t="shared" si="83"/>
        <v>-100</v>
      </c>
    </row>
    <row r="192" spans="1:17" ht="102" hidden="1" outlineLevel="3">
      <c r="A192" s="6" t="s">
        <v>248</v>
      </c>
      <c r="B192" s="14" t="s">
        <v>249</v>
      </c>
      <c r="C192" s="15">
        <f t="shared" ref="C192:G192" si="105">C193</f>
        <v>507.9</v>
      </c>
      <c r="D192" s="15">
        <f>D193</f>
        <v>5000</v>
      </c>
      <c r="E192" s="15">
        <f t="shared" si="105"/>
        <v>5000</v>
      </c>
      <c r="F192" s="15">
        <f t="shared" si="105"/>
        <v>1250</v>
      </c>
      <c r="G192" s="15">
        <f t="shared" si="105"/>
        <v>606.25</v>
      </c>
      <c r="H192" s="23">
        <f t="shared" si="86"/>
        <v>5.8878925538526593E-4</v>
      </c>
      <c r="I192" s="40">
        <f t="shared" si="87"/>
        <v>3.2845046439254942E-3</v>
      </c>
      <c r="J192" s="23">
        <f t="shared" si="76"/>
        <v>119.36404804095295</v>
      </c>
      <c r="K192" s="41">
        <f t="shared" si="77"/>
        <v>98.350000000000023</v>
      </c>
      <c r="L192" s="23">
        <f t="shared" si="78"/>
        <v>12.125</v>
      </c>
      <c r="M192" s="41">
        <f t="shared" si="79"/>
        <v>-4393.75</v>
      </c>
      <c r="N192" s="23">
        <f t="shared" si="80"/>
        <v>12.125</v>
      </c>
      <c r="O192" s="41">
        <f t="shared" si="81"/>
        <v>-4393.75</v>
      </c>
      <c r="P192" s="23">
        <f t="shared" si="82"/>
        <v>48.5</v>
      </c>
      <c r="Q192" s="23">
        <f t="shared" si="83"/>
        <v>-643.75</v>
      </c>
    </row>
    <row r="193" spans="1:17" ht="153" hidden="1" outlineLevel="4" collapsed="1">
      <c r="A193" s="6" t="s">
        <v>250</v>
      </c>
      <c r="B193" s="16" t="s">
        <v>251</v>
      </c>
      <c r="C193" s="15">
        <v>507.9</v>
      </c>
      <c r="D193" s="15">
        <v>5000</v>
      </c>
      <c r="E193" s="15">
        <v>5000</v>
      </c>
      <c r="F193" s="15">
        <v>1250</v>
      </c>
      <c r="G193" s="15">
        <v>606.25</v>
      </c>
      <c r="H193" s="23">
        <f t="shared" si="86"/>
        <v>5.8878925538526593E-4</v>
      </c>
      <c r="I193" s="40">
        <f t="shared" si="87"/>
        <v>3.2845046439254942E-3</v>
      </c>
      <c r="J193" s="23">
        <f t="shared" si="76"/>
        <v>119.36404804095295</v>
      </c>
      <c r="K193" s="41">
        <f t="shared" si="77"/>
        <v>98.350000000000023</v>
      </c>
      <c r="L193" s="23">
        <f t="shared" si="78"/>
        <v>12.125</v>
      </c>
      <c r="M193" s="41">
        <f t="shared" si="79"/>
        <v>-4393.75</v>
      </c>
      <c r="N193" s="23">
        <f t="shared" si="80"/>
        <v>12.125</v>
      </c>
      <c r="O193" s="41">
        <f t="shared" si="81"/>
        <v>-4393.75</v>
      </c>
      <c r="P193" s="23">
        <f t="shared" si="82"/>
        <v>48.5</v>
      </c>
      <c r="Q193" s="23">
        <f t="shared" si="83"/>
        <v>-643.75</v>
      </c>
    </row>
    <row r="194" spans="1:17" ht="153" hidden="1" outlineLevel="5">
      <c r="A194" s="6" t="s">
        <v>252</v>
      </c>
      <c r="B194" s="16" t="s">
        <v>251</v>
      </c>
      <c r="C194" s="15">
        <v>0</v>
      </c>
      <c r="D194" s="15">
        <v>3000</v>
      </c>
      <c r="E194" s="15">
        <v>3000</v>
      </c>
      <c r="F194" s="15">
        <v>750</v>
      </c>
      <c r="G194" s="15">
        <v>0</v>
      </c>
      <c r="H194" s="23">
        <f t="shared" si="86"/>
        <v>0</v>
      </c>
      <c r="I194" s="40">
        <f t="shared" si="87"/>
        <v>0</v>
      </c>
      <c r="J194" s="23" t="e">
        <f t="shared" si="76"/>
        <v>#DIV/0!</v>
      </c>
      <c r="K194" s="41">
        <f t="shared" si="77"/>
        <v>0</v>
      </c>
      <c r="L194" s="23">
        <f t="shared" si="78"/>
        <v>0</v>
      </c>
      <c r="M194" s="41">
        <f t="shared" si="79"/>
        <v>-3000</v>
      </c>
      <c r="N194" s="23">
        <f t="shared" si="80"/>
        <v>0</v>
      </c>
      <c r="O194" s="41">
        <f t="shared" si="81"/>
        <v>-3000</v>
      </c>
      <c r="P194" s="23">
        <f t="shared" si="82"/>
        <v>0</v>
      </c>
      <c r="Q194" s="23">
        <f t="shared" si="83"/>
        <v>-750</v>
      </c>
    </row>
    <row r="195" spans="1:17" ht="153" hidden="1" outlineLevel="7">
      <c r="A195" s="6" t="s">
        <v>252</v>
      </c>
      <c r="B195" s="16" t="s">
        <v>251</v>
      </c>
      <c r="C195" s="15">
        <v>0</v>
      </c>
      <c r="D195" s="15">
        <v>3000</v>
      </c>
      <c r="E195" s="15">
        <v>3000</v>
      </c>
      <c r="F195" s="15">
        <v>750</v>
      </c>
      <c r="G195" s="15">
        <v>0</v>
      </c>
      <c r="H195" s="23">
        <f t="shared" si="86"/>
        <v>0</v>
      </c>
      <c r="I195" s="40">
        <f t="shared" si="87"/>
        <v>0</v>
      </c>
      <c r="J195" s="23" t="e">
        <f t="shared" si="76"/>
        <v>#DIV/0!</v>
      </c>
      <c r="K195" s="41">
        <f t="shared" si="77"/>
        <v>0</v>
      </c>
      <c r="L195" s="23">
        <f t="shared" si="78"/>
        <v>0</v>
      </c>
      <c r="M195" s="41">
        <f t="shared" si="79"/>
        <v>-3000</v>
      </c>
      <c r="N195" s="23">
        <f t="shared" si="80"/>
        <v>0</v>
      </c>
      <c r="O195" s="41">
        <f t="shared" si="81"/>
        <v>-3000</v>
      </c>
      <c r="P195" s="23">
        <f t="shared" si="82"/>
        <v>0</v>
      </c>
      <c r="Q195" s="23">
        <f t="shared" si="83"/>
        <v>-750</v>
      </c>
    </row>
    <row r="196" spans="1:17" ht="153" hidden="1" outlineLevel="5">
      <c r="A196" s="6" t="s">
        <v>253</v>
      </c>
      <c r="B196" s="16" t="s">
        <v>251</v>
      </c>
      <c r="C196" s="15">
        <v>606.25</v>
      </c>
      <c r="D196" s="15">
        <v>2000</v>
      </c>
      <c r="E196" s="15">
        <v>2000</v>
      </c>
      <c r="F196" s="15">
        <v>500</v>
      </c>
      <c r="G196" s="15">
        <v>606.25</v>
      </c>
      <c r="H196" s="23">
        <f t="shared" si="86"/>
        <v>5.8878925538526593E-4</v>
      </c>
      <c r="I196" s="40">
        <f t="shared" si="87"/>
        <v>3.2845046439254942E-3</v>
      </c>
      <c r="J196" s="23">
        <f t="shared" si="76"/>
        <v>100</v>
      </c>
      <c r="K196" s="41">
        <f t="shared" si="77"/>
        <v>0</v>
      </c>
      <c r="L196" s="23">
        <f t="shared" si="78"/>
        <v>30.312499999999996</v>
      </c>
      <c r="M196" s="41">
        <f t="shared" si="79"/>
        <v>-1393.75</v>
      </c>
      <c r="N196" s="23">
        <f t="shared" si="80"/>
        <v>30.312499999999996</v>
      </c>
      <c r="O196" s="41">
        <f t="shared" si="81"/>
        <v>-1393.75</v>
      </c>
      <c r="P196" s="23">
        <f t="shared" si="82"/>
        <v>121.24999999999999</v>
      </c>
      <c r="Q196" s="23">
        <f t="shared" si="83"/>
        <v>106.25</v>
      </c>
    </row>
    <row r="197" spans="1:17" ht="153" hidden="1" outlineLevel="7">
      <c r="A197" s="6" t="s">
        <v>253</v>
      </c>
      <c r="B197" s="16" t="s">
        <v>251</v>
      </c>
      <c r="C197" s="15">
        <v>606.25</v>
      </c>
      <c r="D197" s="15">
        <v>2000</v>
      </c>
      <c r="E197" s="15">
        <v>2000</v>
      </c>
      <c r="F197" s="15">
        <v>500</v>
      </c>
      <c r="G197" s="15">
        <v>606.25</v>
      </c>
      <c r="H197" s="23">
        <f t="shared" si="86"/>
        <v>5.8878925538526593E-4</v>
      </c>
      <c r="I197" s="40">
        <f t="shared" si="87"/>
        <v>3.2845046439254942E-3</v>
      </c>
      <c r="J197" s="23">
        <f t="shared" si="76"/>
        <v>100</v>
      </c>
      <c r="K197" s="41">
        <f t="shared" si="77"/>
        <v>0</v>
      </c>
      <c r="L197" s="23">
        <f t="shared" si="78"/>
        <v>30.312499999999996</v>
      </c>
      <c r="M197" s="41">
        <f t="shared" si="79"/>
        <v>-1393.75</v>
      </c>
      <c r="N197" s="23">
        <f t="shared" si="80"/>
        <v>30.312499999999996</v>
      </c>
      <c r="O197" s="41">
        <f t="shared" si="81"/>
        <v>-1393.75</v>
      </c>
      <c r="P197" s="23">
        <f t="shared" si="82"/>
        <v>121.24999999999999</v>
      </c>
      <c r="Q197" s="23">
        <f t="shared" si="83"/>
        <v>106.25</v>
      </c>
    </row>
    <row r="198" spans="1:17" ht="102" hidden="1" outlineLevel="3">
      <c r="A198" s="6" t="s">
        <v>254</v>
      </c>
      <c r="B198" s="14" t="s">
        <v>255</v>
      </c>
      <c r="C198" s="15">
        <f t="shared" ref="C198:G198" si="106">C199</f>
        <v>3997.68</v>
      </c>
      <c r="D198" s="15">
        <f>D199</f>
        <v>102900</v>
      </c>
      <c r="E198" s="15">
        <f t="shared" si="106"/>
        <v>102900</v>
      </c>
      <c r="F198" s="15">
        <f t="shared" si="106"/>
        <v>25725</v>
      </c>
      <c r="G198" s="15">
        <f t="shared" si="106"/>
        <v>4401.5</v>
      </c>
      <c r="H198" s="23">
        <f t="shared" si="86"/>
        <v>4.2747313939435014E-3</v>
      </c>
      <c r="I198" s="40">
        <f t="shared" si="87"/>
        <v>2.3846180932351444E-2</v>
      </c>
      <c r="J198" s="23">
        <f t="shared" si="76"/>
        <v>110.1013587880971</v>
      </c>
      <c r="K198" s="41">
        <f t="shared" si="77"/>
        <v>403.82000000000016</v>
      </c>
      <c r="L198" s="23">
        <f t="shared" si="78"/>
        <v>4.277453838678329</v>
      </c>
      <c r="M198" s="41">
        <f t="shared" si="79"/>
        <v>-98498.5</v>
      </c>
      <c r="N198" s="23">
        <f t="shared" si="80"/>
        <v>4.277453838678329</v>
      </c>
      <c r="O198" s="41">
        <f t="shared" si="81"/>
        <v>-98498.5</v>
      </c>
      <c r="P198" s="23">
        <f t="shared" si="82"/>
        <v>17.109815354713316</v>
      </c>
      <c r="Q198" s="23">
        <f t="shared" si="83"/>
        <v>-21323.5</v>
      </c>
    </row>
    <row r="199" spans="1:17" ht="140.25" hidden="1" outlineLevel="4" collapsed="1">
      <c r="A199" s="6" t="s">
        <v>256</v>
      </c>
      <c r="B199" s="16" t="s">
        <v>257</v>
      </c>
      <c r="C199" s="15">
        <v>3997.68</v>
      </c>
      <c r="D199" s="15">
        <v>102900</v>
      </c>
      <c r="E199" s="15">
        <v>102900</v>
      </c>
      <c r="F199" s="15">
        <v>25725</v>
      </c>
      <c r="G199" s="15">
        <v>4401.5</v>
      </c>
      <c r="H199" s="23">
        <f t="shared" si="86"/>
        <v>4.2747313939435014E-3</v>
      </c>
      <c r="I199" s="40">
        <f t="shared" si="87"/>
        <v>2.3846180932351444E-2</v>
      </c>
      <c r="J199" s="23">
        <f t="shared" si="76"/>
        <v>110.1013587880971</v>
      </c>
      <c r="K199" s="41">
        <f t="shared" si="77"/>
        <v>403.82000000000016</v>
      </c>
      <c r="L199" s="23">
        <f t="shared" si="78"/>
        <v>4.277453838678329</v>
      </c>
      <c r="M199" s="41">
        <f t="shared" si="79"/>
        <v>-98498.5</v>
      </c>
      <c r="N199" s="23">
        <f t="shared" si="80"/>
        <v>4.277453838678329</v>
      </c>
      <c r="O199" s="41">
        <f t="shared" si="81"/>
        <v>-98498.5</v>
      </c>
      <c r="P199" s="23">
        <f t="shared" si="82"/>
        <v>17.109815354713316</v>
      </c>
      <c r="Q199" s="23">
        <f t="shared" si="83"/>
        <v>-21323.5</v>
      </c>
    </row>
    <row r="200" spans="1:17" ht="140.25" hidden="1" outlineLevel="5">
      <c r="A200" s="6" t="s">
        <v>258</v>
      </c>
      <c r="B200" s="16" t="s">
        <v>259</v>
      </c>
      <c r="C200" s="15">
        <v>0</v>
      </c>
      <c r="D200" s="15">
        <v>93000</v>
      </c>
      <c r="E200" s="15">
        <v>93000</v>
      </c>
      <c r="F200" s="15">
        <v>23250</v>
      </c>
      <c r="G200" s="15">
        <v>0</v>
      </c>
      <c r="H200" s="23">
        <f t="shared" si="86"/>
        <v>0</v>
      </c>
      <c r="I200" s="40">
        <f t="shared" si="87"/>
        <v>0</v>
      </c>
      <c r="J200" s="23" t="e">
        <f t="shared" si="76"/>
        <v>#DIV/0!</v>
      </c>
      <c r="K200" s="41">
        <f t="shared" si="77"/>
        <v>0</v>
      </c>
      <c r="L200" s="23">
        <f t="shared" si="78"/>
        <v>0</v>
      </c>
      <c r="M200" s="41">
        <f t="shared" si="79"/>
        <v>-93000</v>
      </c>
      <c r="N200" s="23">
        <f t="shared" si="80"/>
        <v>0</v>
      </c>
      <c r="O200" s="41">
        <f t="shared" si="81"/>
        <v>-93000</v>
      </c>
      <c r="P200" s="23">
        <f t="shared" si="82"/>
        <v>0</v>
      </c>
      <c r="Q200" s="23">
        <f t="shared" si="83"/>
        <v>-23250</v>
      </c>
    </row>
    <row r="201" spans="1:17" ht="140.25" hidden="1" outlineLevel="7">
      <c r="A201" s="6" t="s">
        <v>258</v>
      </c>
      <c r="B201" s="16" t="s">
        <v>259</v>
      </c>
      <c r="C201" s="15">
        <v>0</v>
      </c>
      <c r="D201" s="15">
        <v>93000</v>
      </c>
      <c r="E201" s="15">
        <v>93000</v>
      </c>
      <c r="F201" s="15">
        <v>23250</v>
      </c>
      <c r="G201" s="15">
        <v>0</v>
      </c>
      <c r="H201" s="23">
        <f t="shared" si="86"/>
        <v>0</v>
      </c>
      <c r="I201" s="40">
        <f t="shared" si="87"/>
        <v>0</v>
      </c>
      <c r="J201" s="23" t="e">
        <f t="shared" ref="J201:J264" si="107">G201/C201*100</f>
        <v>#DIV/0!</v>
      </c>
      <c r="K201" s="41">
        <f t="shared" ref="K201:K264" si="108">G201-C201</f>
        <v>0</v>
      </c>
      <c r="L201" s="23">
        <f t="shared" ref="L201:L264" si="109">G201/D201*100</f>
        <v>0</v>
      </c>
      <c r="M201" s="41">
        <f t="shared" ref="M201:M264" si="110">G201-D201</f>
        <v>-93000</v>
      </c>
      <c r="N201" s="23">
        <f t="shared" ref="N201:N264" si="111">G201/E201*100</f>
        <v>0</v>
      </c>
      <c r="O201" s="41">
        <f t="shared" ref="O201:O264" si="112">G201-E201</f>
        <v>-93000</v>
      </c>
      <c r="P201" s="23">
        <f t="shared" ref="P201:P264" si="113">G201/F201*100</f>
        <v>0</v>
      </c>
      <c r="Q201" s="23">
        <f t="shared" ref="Q201:Q264" si="114">G201-F201</f>
        <v>-23250</v>
      </c>
    </row>
    <row r="202" spans="1:17" ht="140.25" hidden="1" outlineLevel="5">
      <c r="A202" s="6" t="s">
        <v>260</v>
      </c>
      <c r="B202" s="16" t="s">
        <v>259</v>
      </c>
      <c r="C202" s="15">
        <v>4401.5</v>
      </c>
      <c r="D202" s="15">
        <v>9900</v>
      </c>
      <c r="E202" s="15">
        <v>9900</v>
      </c>
      <c r="F202" s="15">
        <v>2475</v>
      </c>
      <c r="G202" s="15">
        <v>4401.5</v>
      </c>
      <c r="H202" s="23">
        <f t="shared" ref="H202:H265" si="115">G202/G$8*100</f>
        <v>4.2747313939435014E-3</v>
      </c>
      <c r="I202" s="40">
        <f t="shared" ref="I202:I265" si="116">G202/G$9*100</f>
        <v>2.3846180932351444E-2</v>
      </c>
      <c r="J202" s="23">
        <f t="shared" si="107"/>
        <v>100</v>
      </c>
      <c r="K202" s="41">
        <f t="shared" si="108"/>
        <v>0</v>
      </c>
      <c r="L202" s="23">
        <f t="shared" si="109"/>
        <v>44.459595959595958</v>
      </c>
      <c r="M202" s="41">
        <f t="shared" si="110"/>
        <v>-5498.5</v>
      </c>
      <c r="N202" s="23">
        <f t="shared" si="111"/>
        <v>44.459595959595958</v>
      </c>
      <c r="O202" s="41">
        <f t="shared" si="112"/>
        <v>-5498.5</v>
      </c>
      <c r="P202" s="23">
        <f t="shared" si="113"/>
        <v>177.83838383838383</v>
      </c>
      <c r="Q202" s="23">
        <f t="shared" si="114"/>
        <v>1926.5</v>
      </c>
    </row>
    <row r="203" spans="1:17" ht="140.25" hidden="1" outlineLevel="7">
      <c r="A203" s="6" t="s">
        <v>260</v>
      </c>
      <c r="B203" s="16" t="s">
        <v>259</v>
      </c>
      <c r="C203" s="15">
        <v>4401.5</v>
      </c>
      <c r="D203" s="15">
        <v>9900</v>
      </c>
      <c r="E203" s="15">
        <v>9900</v>
      </c>
      <c r="F203" s="15">
        <v>2475</v>
      </c>
      <c r="G203" s="15">
        <v>4401.5</v>
      </c>
      <c r="H203" s="23">
        <f t="shared" si="115"/>
        <v>4.2747313939435014E-3</v>
      </c>
      <c r="I203" s="40">
        <f t="shared" si="116"/>
        <v>2.3846180932351444E-2</v>
      </c>
      <c r="J203" s="23">
        <f t="shared" si="107"/>
        <v>100</v>
      </c>
      <c r="K203" s="41">
        <f t="shared" si="108"/>
        <v>0</v>
      </c>
      <c r="L203" s="23">
        <f t="shared" si="109"/>
        <v>44.459595959595958</v>
      </c>
      <c r="M203" s="41">
        <f t="shared" si="110"/>
        <v>-5498.5</v>
      </c>
      <c r="N203" s="23">
        <f t="shared" si="111"/>
        <v>44.459595959595958</v>
      </c>
      <c r="O203" s="41">
        <f t="shared" si="112"/>
        <v>-5498.5</v>
      </c>
      <c r="P203" s="23">
        <f t="shared" si="113"/>
        <v>177.83838383838383</v>
      </c>
      <c r="Q203" s="23">
        <f t="shared" si="114"/>
        <v>1926.5</v>
      </c>
    </row>
    <row r="204" spans="1:17" ht="114.75" hidden="1" outlineLevel="3">
      <c r="A204" s="6" t="s">
        <v>261</v>
      </c>
      <c r="B204" s="14" t="s">
        <v>262</v>
      </c>
      <c r="C204" s="15">
        <f t="shared" ref="C204:G204" si="117">C205</f>
        <v>51986.48</v>
      </c>
      <c r="D204" s="15">
        <f>D205</f>
        <v>101500</v>
      </c>
      <c r="E204" s="15">
        <f t="shared" si="117"/>
        <v>101500</v>
      </c>
      <c r="F204" s="15">
        <f t="shared" si="117"/>
        <v>53775</v>
      </c>
      <c r="G204" s="15">
        <f t="shared" si="117"/>
        <v>50876.07</v>
      </c>
      <c r="H204" s="23">
        <f t="shared" si="115"/>
        <v>4.9410776696459657E-2</v>
      </c>
      <c r="I204" s="40">
        <f t="shared" si="116"/>
        <v>0.27563330009019138</v>
      </c>
      <c r="J204" s="23">
        <f t="shared" si="107"/>
        <v>97.864040804455314</v>
      </c>
      <c r="K204" s="41">
        <f t="shared" si="108"/>
        <v>-1110.4100000000035</v>
      </c>
      <c r="L204" s="23">
        <f t="shared" si="109"/>
        <v>50.124206896551726</v>
      </c>
      <c r="M204" s="41">
        <f t="shared" si="110"/>
        <v>-50623.93</v>
      </c>
      <c r="N204" s="23">
        <f t="shared" si="111"/>
        <v>50.124206896551726</v>
      </c>
      <c r="O204" s="41">
        <f t="shared" si="112"/>
        <v>-50623.93</v>
      </c>
      <c r="P204" s="23">
        <f t="shared" si="113"/>
        <v>94.60914923291493</v>
      </c>
      <c r="Q204" s="23">
        <f t="shared" si="114"/>
        <v>-2898.9300000000003</v>
      </c>
    </row>
    <row r="205" spans="1:17" ht="165.75" hidden="1" outlineLevel="4" collapsed="1">
      <c r="A205" s="6" t="s">
        <v>263</v>
      </c>
      <c r="B205" s="16" t="s">
        <v>264</v>
      </c>
      <c r="C205" s="15">
        <v>51986.48</v>
      </c>
      <c r="D205" s="15">
        <v>101500</v>
      </c>
      <c r="E205" s="15">
        <v>101500</v>
      </c>
      <c r="F205" s="15">
        <v>53775</v>
      </c>
      <c r="G205" s="15">
        <v>50876.07</v>
      </c>
      <c r="H205" s="23">
        <f t="shared" si="115"/>
        <v>4.9410776696459657E-2</v>
      </c>
      <c r="I205" s="40">
        <f t="shared" si="116"/>
        <v>0.27563330009019138</v>
      </c>
      <c r="J205" s="23">
        <f t="shared" si="107"/>
        <v>97.864040804455314</v>
      </c>
      <c r="K205" s="41">
        <f t="shared" si="108"/>
        <v>-1110.4100000000035</v>
      </c>
      <c r="L205" s="23">
        <f t="shared" si="109"/>
        <v>50.124206896551726</v>
      </c>
      <c r="M205" s="41">
        <f t="shared" si="110"/>
        <v>-50623.93</v>
      </c>
      <c r="N205" s="23">
        <f t="shared" si="111"/>
        <v>50.124206896551726</v>
      </c>
      <c r="O205" s="41">
        <f t="shared" si="112"/>
        <v>-50623.93</v>
      </c>
      <c r="P205" s="23">
        <f t="shared" si="113"/>
        <v>94.60914923291493</v>
      </c>
      <c r="Q205" s="23">
        <f t="shared" si="114"/>
        <v>-2898.9300000000003</v>
      </c>
    </row>
    <row r="206" spans="1:17" ht="165.75" hidden="1" outlineLevel="5">
      <c r="A206" s="6" t="s">
        <v>265</v>
      </c>
      <c r="B206" s="16" t="s">
        <v>264</v>
      </c>
      <c r="C206" s="15">
        <v>0</v>
      </c>
      <c r="D206" s="15">
        <v>1400</v>
      </c>
      <c r="E206" s="15">
        <v>1400</v>
      </c>
      <c r="F206" s="15">
        <v>350</v>
      </c>
      <c r="G206" s="15">
        <v>0</v>
      </c>
      <c r="H206" s="23">
        <f t="shared" si="115"/>
        <v>0</v>
      </c>
      <c r="I206" s="40">
        <f t="shared" si="116"/>
        <v>0</v>
      </c>
      <c r="J206" s="23" t="e">
        <f t="shared" si="107"/>
        <v>#DIV/0!</v>
      </c>
      <c r="K206" s="41">
        <f t="shared" si="108"/>
        <v>0</v>
      </c>
      <c r="L206" s="23">
        <f t="shared" si="109"/>
        <v>0</v>
      </c>
      <c r="M206" s="41">
        <f t="shared" si="110"/>
        <v>-1400</v>
      </c>
      <c r="N206" s="23">
        <f t="shared" si="111"/>
        <v>0</v>
      </c>
      <c r="O206" s="41">
        <f t="shared" si="112"/>
        <v>-1400</v>
      </c>
      <c r="P206" s="23">
        <f t="shared" si="113"/>
        <v>0</v>
      </c>
      <c r="Q206" s="23">
        <f t="shared" si="114"/>
        <v>-350</v>
      </c>
    </row>
    <row r="207" spans="1:17" ht="165.75" hidden="1" outlineLevel="7">
      <c r="A207" s="6" t="s">
        <v>265</v>
      </c>
      <c r="B207" s="16" t="s">
        <v>264</v>
      </c>
      <c r="C207" s="15">
        <v>0</v>
      </c>
      <c r="D207" s="15">
        <v>1400</v>
      </c>
      <c r="E207" s="15">
        <v>1400</v>
      </c>
      <c r="F207" s="15">
        <v>350</v>
      </c>
      <c r="G207" s="15">
        <v>0</v>
      </c>
      <c r="H207" s="23">
        <f t="shared" si="115"/>
        <v>0</v>
      </c>
      <c r="I207" s="40">
        <f t="shared" si="116"/>
        <v>0</v>
      </c>
      <c r="J207" s="23" t="e">
        <f t="shared" si="107"/>
        <v>#DIV/0!</v>
      </c>
      <c r="K207" s="41">
        <f t="shared" si="108"/>
        <v>0</v>
      </c>
      <c r="L207" s="23">
        <f t="shared" si="109"/>
        <v>0</v>
      </c>
      <c r="M207" s="41">
        <f t="shared" si="110"/>
        <v>-1400</v>
      </c>
      <c r="N207" s="23">
        <f t="shared" si="111"/>
        <v>0</v>
      </c>
      <c r="O207" s="41">
        <f t="shared" si="112"/>
        <v>-1400</v>
      </c>
      <c r="P207" s="23">
        <f t="shared" si="113"/>
        <v>0</v>
      </c>
      <c r="Q207" s="23">
        <f t="shared" si="114"/>
        <v>-350</v>
      </c>
    </row>
    <row r="208" spans="1:17" ht="165.75" hidden="1" outlineLevel="5">
      <c r="A208" s="6" t="s">
        <v>266</v>
      </c>
      <c r="B208" s="16" t="s">
        <v>264</v>
      </c>
      <c r="C208" s="15">
        <v>50876.07</v>
      </c>
      <c r="D208" s="15">
        <v>100100</v>
      </c>
      <c r="E208" s="15">
        <v>100100</v>
      </c>
      <c r="F208" s="15">
        <v>53425</v>
      </c>
      <c r="G208" s="15">
        <v>50876.07</v>
      </c>
      <c r="H208" s="23">
        <f t="shared" si="115"/>
        <v>4.9410776696459657E-2</v>
      </c>
      <c r="I208" s="40">
        <f t="shared" si="116"/>
        <v>0.27563330009019138</v>
      </c>
      <c r="J208" s="23">
        <f t="shared" si="107"/>
        <v>100</v>
      </c>
      <c r="K208" s="41">
        <f t="shared" si="108"/>
        <v>0</v>
      </c>
      <c r="L208" s="23">
        <f t="shared" si="109"/>
        <v>50.825244755244761</v>
      </c>
      <c r="M208" s="41">
        <f t="shared" si="110"/>
        <v>-49223.93</v>
      </c>
      <c r="N208" s="23">
        <f t="shared" si="111"/>
        <v>50.825244755244761</v>
      </c>
      <c r="O208" s="41">
        <f t="shared" si="112"/>
        <v>-49223.93</v>
      </c>
      <c r="P208" s="23">
        <f t="shared" si="113"/>
        <v>95.228956481048201</v>
      </c>
      <c r="Q208" s="23">
        <f t="shared" si="114"/>
        <v>-2548.9300000000003</v>
      </c>
    </row>
    <row r="209" spans="1:17" ht="165.75" hidden="1" outlineLevel="7">
      <c r="A209" s="6" t="s">
        <v>266</v>
      </c>
      <c r="B209" s="16" t="s">
        <v>264</v>
      </c>
      <c r="C209" s="15">
        <v>50876.07</v>
      </c>
      <c r="D209" s="15">
        <v>100100</v>
      </c>
      <c r="E209" s="15">
        <v>100100</v>
      </c>
      <c r="F209" s="15">
        <v>53425</v>
      </c>
      <c r="G209" s="15">
        <v>50876.07</v>
      </c>
      <c r="H209" s="23">
        <f t="shared" si="115"/>
        <v>4.9410776696459657E-2</v>
      </c>
      <c r="I209" s="40">
        <f t="shared" si="116"/>
        <v>0.27563330009019138</v>
      </c>
      <c r="J209" s="23">
        <f t="shared" si="107"/>
        <v>100</v>
      </c>
      <c r="K209" s="41">
        <f t="shared" si="108"/>
        <v>0</v>
      </c>
      <c r="L209" s="23">
        <f t="shared" si="109"/>
        <v>50.825244755244761</v>
      </c>
      <c r="M209" s="41">
        <f t="shared" si="110"/>
        <v>-49223.93</v>
      </c>
      <c r="N209" s="23">
        <f t="shared" si="111"/>
        <v>50.825244755244761</v>
      </c>
      <c r="O209" s="41">
        <f t="shared" si="112"/>
        <v>-49223.93</v>
      </c>
      <c r="P209" s="23">
        <f t="shared" si="113"/>
        <v>95.228956481048201</v>
      </c>
      <c r="Q209" s="23">
        <f t="shared" si="114"/>
        <v>-2548.9300000000003</v>
      </c>
    </row>
    <row r="210" spans="1:17" ht="194.25" customHeight="1" outlineLevel="2" collapsed="1">
      <c r="A210" s="6" t="s">
        <v>267</v>
      </c>
      <c r="B210" s="16" t="s">
        <v>268</v>
      </c>
      <c r="C210" s="15">
        <f t="shared" ref="C210:G210" si="118">C211</f>
        <v>11250</v>
      </c>
      <c r="D210" s="15">
        <f>D211</f>
        <v>40800</v>
      </c>
      <c r="E210" s="15">
        <f t="shared" si="118"/>
        <v>40800</v>
      </c>
      <c r="F210" s="15">
        <f t="shared" si="118"/>
        <v>10200</v>
      </c>
      <c r="G210" s="15">
        <f t="shared" si="118"/>
        <v>0</v>
      </c>
      <c r="H210" s="23">
        <f t="shared" si="115"/>
        <v>0</v>
      </c>
      <c r="I210" s="40">
        <f t="shared" si="116"/>
        <v>0</v>
      </c>
      <c r="J210" s="23">
        <f t="shared" si="107"/>
        <v>0</v>
      </c>
      <c r="K210" s="41">
        <f t="shared" si="108"/>
        <v>-11250</v>
      </c>
      <c r="L210" s="23">
        <f t="shared" si="109"/>
        <v>0</v>
      </c>
      <c r="M210" s="41">
        <f t="shared" si="110"/>
        <v>-40800</v>
      </c>
      <c r="N210" s="23">
        <f t="shared" si="111"/>
        <v>0</v>
      </c>
      <c r="O210" s="41">
        <f t="shared" si="112"/>
        <v>-40800</v>
      </c>
      <c r="P210" s="23">
        <f t="shared" si="113"/>
        <v>0</v>
      </c>
      <c r="Q210" s="23">
        <f t="shared" si="114"/>
        <v>-10200</v>
      </c>
    </row>
    <row r="211" spans="1:17" ht="255" hidden="1" outlineLevel="3" collapsed="1">
      <c r="A211" s="6" t="s">
        <v>269</v>
      </c>
      <c r="B211" s="16" t="s">
        <v>270</v>
      </c>
      <c r="C211" s="15">
        <v>11250</v>
      </c>
      <c r="D211" s="15">
        <v>40800</v>
      </c>
      <c r="E211" s="15">
        <v>40800</v>
      </c>
      <c r="F211" s="15">
        <v>10200</v>
      </c>
      <c r="G211" s="15">
        <v>0</v>
      </c>
      <c r="H211" s="23">
        <f t="shared" si="115"/>
        <v>0</v>
      </c>
      <c r="I211" s="40">
        <f t="shared" si="116"/>
        <v>0</v>
      </c>
      <c r="J211" s="23">
        <f t="shared" si="107"/>
        <v>0</v>
      </c>
      <c r="K211" s="41">
        <f t="shared" si="108"/>
        <v>-11250</v>
      </c>
      <c r="L211" s="23">
        <f t="shared" si="109"/>
        <v>0</v>
      </c>
      <c r="M211" s="41">
        <f t="shared" si="110"/>
        <v>-40800</v>
      </c>
      <c r="N211" s="23">
        <f t="shared" si="111"/>
        <v>0</v>
      </c>
      <c r="O211" s="41">
        <f t="shared" si="112"/>
        <v>-40800</v>
      </c>
      <c r="P211" s="23">
        <f t="shared" si="113"/>
        <v>0</v>
      </c>
      <c r="Q211" s="23">
        <f t="shared" si="114"/>
        <v>-10200</v>
      </c>
    </row>
    <row r="212" spans="1:17" ht="255" hidden="1" outlineLevel="4">
      <c r="A212" s="6" t="s">
        <v>271</v>
      </c>
      <c r="B212" s="16" t="s">
        <v>270</v>
      </c>
      <c r="C212" s="15">
        <v>0</v>
      </c>
      <c r="D212" s="15">
        <v>40800</v>
      </c>
      <c r="E212" s="15">
        <v>40800</v>
      </c>
      <c r="F212" s="15">
        <v>10200</v>
      </c>
      <c r="G212" s="15">
        <v>0</v>
      </c>
      <c r="H212" s="23">
        <f t="shared" si="115"/>
        <v>0</v>
      </c>
      <c r="I212" s="40">
        <f t="shared" si="116"/>
        <v>0</v>
      </c>
      <c r="J212" s="23" t="e">
        <f t="shared" si="107"/>
        <v>#DIV/0!</v>
      </c>
      <c r="K212" s="41">
        <f t="shared" si="108"/>
        <v>0</v>
      </c>
      <c r="L212" s="23">
        <f t="shared" si="109"/>
        <v>0</v>
      </c>
      <c r="M212" s="41">
        <f t="shared" si="110"/>
        <v>-40800</v>
      </c>
      <c r="N212" s="23">
        <f t="shared" si="111"/>
        <v>0</v>
      </c>
      <c r="O212" s="41">
        <f t="shared" si="112"/>
        <v>-40800</v>
      </c>
      <c r="P212" s="23">
        <f t="shared" si="113"/>
        <v>0</v>
      </c>
      <c r="Q212" s="23">
        <f t="shared" si="114"/>
        <v>-10200</v>
      </c>
    </row>
    <row r="213" spans="1:17" ht="255" hidden="1" outlineLevel="7">
      <c r="A213" s="6" t="s">
        <v>271</v>
      </c>
      <c r="B213" s="16" t="s">
        <v>270</v>
      </c>
      <c r="C213" s="15">
        <v>0</v>
      </c>
      <c r="D213" s="15">
        <v>40800</v>
      </c>
      <c r="E213" s="15">
        <v>40800</v>
      </c>
      <c r="F213" s="15">
        <v>10200</v>
      </c>
      <c r="G213" s="15">
        <v>0</v>
      </c>
      <c r="H213" s="23">
        <f t="shared" si="115"/>
        <v>0</v>
      </c>
      <c r="I213" s="40">
        <f t="shared" si="116"/>
        <v>0</v>
      </c>
      <c r="J213" s="23" t="e">
        <f t="shared" si="107"/>
        <v>#DIV/0!</v>
      </c>
      <c r="K213" s="41">
        <f t="shared" si="108"/>
        <v>0</v>
      </c>
      <c r="L213" s="23">
        <f t="shared" si="109"/>
        <v>0</v>
      </c>
      <c r="M213" s="41">
        <f t="shared" si="110"/>
        <v>-40800</v>
      </c>
      <c r="N213" s="23">
        <f t="shared" si="111"/>
        <v>0</v>
      </c>
      <c r="O213" s="41">
        <f t="shared" si="112"/>
        <v>-40800</v>
      </c>
      <c r="P213" s="23">
        <f t="shared" si="113"/>
        <v>0</v>
      </c>
      <c r="Q213" s="23">
        <f t="shared" si="114"/>
        <v>-10200</v>
      </c>
    </row>
    <row r="214" spans="1:17" ht="169.5" customHeight="1" outlineLevel="2" collapsed="1">
      <c r="A214" s="6" t="s">
        <v>272</v>
      </c>
      <c r="B214" s="16" t="s">
        <v>273</v>
      </c>
      <c r="C214" s="15">
        <f t="shared" ref="C214:G214" si="119">C215</f>
        <v>175782</v>
      </c>
      <c r="D214" s="15">
        <f>D215</f>
        <v>0</v>
      </c>
      <c r="E214" s="15">
        <f t="shared" si="119"/>
        <v>0</v>
      </c>
      <c r="F214" s="15">
        <f t="shared" si="119"/>
        <v>0</v>
      </c>
      <c r="G214" s="15">
        <f t="shared" si="119"/>
        <v>30368.23</v>
      </c>
      <c r="H214" s="23">
        <f t="shared" si="115"/>
        <v>2.9493587676814009E-2</v>
      </c>
      <c r="I214" s="40">
        <f t="shared" si="116"/>
        <v>0.164527162825233</v>
      </c>
      <c r="J214" s="23">
        <f t="shared" si="107"/>
        <v>17.276074910969268</v>
      </c>
      <c r="K214" s="41">
        <f t="shared" si="108"/>
        <v>-145413.76999999999</v>
      </c>
      <c r="L214" s="23">
        <v>0</v>
      </c>
      <c r="M214" s="41">
        <f t="shared" si="110"/>
        <v>30368.23</v>
      </c>
      <c r="N214" s="23">
        <v>0</v>
      </c>
      <c r="O214" s="41">
        <f t="shared" si="112"/>
        <v>30368.23</v>
      </c>
      <c r="P214" s="23">
        <v>0</v>
      </c>
      <c r="Q214" s="23">
        <f t="shared" si="114"/>
        <v>30368.23</v>
      </c>
    </row>
    <row r="215" spans="1:17" ht="140.25" hidden="1" outlineLevel="3">
      <c r="A215" s="6" t="s">
        <v>274</v>
      </c>
      <c r="B215" s="16" t="s">
        <v>275</v>
      </c>
      <c r="C215" s="15">
        <f t="shared" ref="C215:G215" si="120">C216</f>
        <v>175782</v>
      </c>
      <c r="D215" s="15">
        <f>D216</f>
        <v>0</v>
      </c>
      <c r="E215" s="15">
        <f t="shared" si="120"/>
        <v>0</v>
      </c>
      <c r="F215" s="15">
        <f t="shared" si="120"/>
        <v>0</v>
      </c>
      <c r="G215" s="15">
        <f t="shared" si="120"/>
        <v>30368.23</v>
      </c>
      <c r="H215" s="23">
        <f t="shared" si="115"/>
        <v>2.9493587676814009E-2</v>
      </c>
      <c r="I215" s="40">
        <f t="shared" si="116"/>
        <v>0.164527162825233</v>
      </c>
      <c r="J215" s="23">
        <f t="shared" si="107"/>
        <v>17.276074910969268</v>
      </c>
      <c r="K215" s="41">
        <f t="shared" si="108"/>
        <v>-145413.76999999999</v>
      </c>
      <c r="L215" s="23" t="e">
        <f t="shared" si="109"/>
        <v>#DIV/0!</v>
      </c>
      <c r="M215" s="41">
        <f t="shared" si="110"/>
        <v>30368.23</v>
      </c>
      <c r="N215" s="23" t="e">
        <f t="shared" si="111"/>
        <v>#DIV/0!</v>
      </c>
      <c r="O215" s="41">
        <f t="shared" si="112"/>
        <v>30368.23</v>
      </c>
      <c r="P215" s="23" t="e">
        <f t="shared" si="113"/>
        <v>#DIV/0!</v>
      </c>
      <c r="Q215" s="23">
        <f t="shared" si="114"/>
        <v>30368.23</v>
      </c>
    </row>
    <row r="216" spans="1:17" ht="114.75" hidden="1" outlineLevel="4" collapsed="1">
      <c r="A216" s="6" t="s">
        <v>276</v>
      </c>
      <c r="B216" s="14" t="s">
        <v>277</v>
      </c>
      <c r="C216" s="15">
        <v>175782</v>
      </c>
      <c r="D216" s="15">
        <v>0</v>
      </c>
      <c r="E216" s="15">
        <v>0</v>
      </c>
      <c r="F216" s="15">
        <v>0</v>
      </c>
      <c r="G216" s="15">
        <v>30368.23</v>
      </c>
      <c r="H216" s="23">
        <f t="shared" si="115"/>
        <v>2.9493587676814009E-2</v>
      </c>
      <c r="I216" s="40">
        <f t="shared" si="116"/>
        <v>0.164527162825233</v>
      </c>
      <c r="J216" s="23">
        <f t="shared" si="107"/>
        <v>17.276074910969268</v>
      </c>
      <c r="K216" s="41">
        <f t="shared" si="108"/>
        <v>-145413.76999999999</v>
      </c>
      <c r="L216" s="23" t="e">
        <f t="shared" si="109"/>
        <v>#DIV/0!</v>
      </c>
      <c r="M216" s="41">
        <f t="shared" si="110"/>
        <v>30368.23</v>
      </c>
      <c r="N216" s="23" t="e">
        <f t="shared" si="111"/>
        <v>#DIV/0!</v>
      </c>
      <c r="O216" s="41">
        <f t="shared" si="112"/>
        <v>30368.23</v>
      </c>
      <c r="P216" s="23" t="e">
        <f t="shared" si="113"/>
        <v>#DIV/0!</v>
      </c>
      <c r="Q216" s="23">
        <f t="shared" si="114"/>
        <v>30368.23</v>
      </c>
    </row>
    <row r="217" spans="1:17" ht="114.75" hidden="1" outlineLevel="7">
      <c r="A217" s="6" t="s">
        <v>276</v>
      </c>
      <c r="B217" s="14" t="s">
        <v>277</v>
      </c>
      <c r="C217" s="15">
        <v>30368.23</v>
      </c>
      <c r="D217" s="15">
        <v>0</v>
      </c>
      <c r="E217" s="15">
        <v>0</v>
      </c>
      <c r="F217" s="15">
        <v>0</v>
      </c>
      <c r="G217" s="15">
        <v>30368.23</v>
      </c>
      <c r="H217" s="23">
        <f t="shared" si="115"/>
        <v>2.9493587676814009E-2</v>
      </c>
      <c r="I217" s="40">
        <f t="shared" si="116"/>
        <v>0.164527162825233</v>
      </c>
      <c r="J217" s="23">
        <f t="shared" si="107"/>
        <v>100</v>
      </c>
      <c r="K217" s="41">
        <f t="shared" si="108"/>
        <v>0</v>
      </c>
      <c r="L217" s="23" t="e">
        <f t="shared" si="109"/>
        <v>#DIV/0!</v>
      </c>
      <c r="M217" s="41">
        <f t="shared" si="110"/>
        <v>30368.23</v>
      </c>
      <c r="N217" s="23" t="e">
        <f t="shared" si="111"/>
        <v>#DIV/0!</v>
      </c>
      <c r="O217" s="41">
        <f t="shared" si="112"/>
        <v>30368.23</v>
      </c>
      <c r="P217" s="23" t="e">
        <f t="shared" si="113"/>
        <v>#DIV/0!</v>
      </c>
      <c r="Q217" s="23">
        <f t="shared" si="114"/>
        <v>30368.23</v>
      </c>
    </row>
    <row r="218" spans="1:17" ht="25.5" outlineLevel="7">
      <c r="A218" s="26" t="s">
        <v>449</v>
      </c>
      <c r="B218" s="14" t="s">
        <v>450</v>
      </c>
      <c r="C218" s="15">
        <f>C219</f>
        <v>3500</v>
      </c>
      <c r="D218" s="15">
        <f t="shared" ref="D218:G218" si="121">D219</f>
        <v>0</v>
      </c>
      <c r="E218" s="15">
        <f t="shared" si="121"/>
        <v>0</v>
      </c>
      <c r="F218" s="15">
        <f t="shared" si="121"/>
        <v>0</v>
      </c>
      <c r="G218" s="15">
        <f t="shared" si="121"/>
        <v>0</v>
      </c>
      <c r="H218" s="23">
        <f t="shared" si="115"/>
        <v>0</v>
      </c>
      <c r="I218" s="40">
        <f t="shared" si="116"/>
        <v>0</v>
      </c>
      <c r="J218" s="23">
        <f t="shared" si="107"/>
        <v>0</v>
      </c>
      <c r="K218" s="41">
        <f t="shared" si="108"/>
        <v>-3500</v>
      </c>
      <c r="L218" s="23">
        <v>0</v>
      </c>
      <c r="M218" s="41">
        <f t="shared" si="110"/>
        <v>0</v>
      </c>
      <c r="N218" s="23">
        <v>0</v>
      </c>
      <c r="O218" s="41">
        <f t="shared" si="112"/>
        <v>0</v>
      </c>
      <c r="P218" s="23">
        <v>0</v>
      </c>
      <c r="Q218" s="23">
        <f t="shared" si="114"/>
        <v>0</v>
      </c>
    </row>
    <row r="219" spans="1:17" ht="114.75" hidden="1" outlineLevel="7">
      <c r="A219" s="26" t="s">
        <v>451</v>
      </c>
      <c r="B219" s="19" t="s">
        <v>452</v>
      </c>
      <c r="C219" s="15">
        <f>C220</f>
        <v>3500</v>
      </c>
      <c r="D219" s="15">
        <f t="shared" ref="D219:G219" si="122">D220</f>
        <v>0</v>
      </c>
      <c r="E219" s="15">
        <f t="shared" si="122"/>
        <v>0</v>
      </c>
      <c r="F219" s="15">
        <f t="shared" si="122"/>
        <v>0</v>
      </c>
      <c r="G219" s="15">
        <f t="shared" si="122"/>
        <v>0</v>
      </c>
      <c r="H219" s="23">
        <f t="shared" si="115"/>
        <v>0</v>
      </c>
      <c r="I219" s="40">
        <f t="shared" si="116"/>
        <v>0</v>
      </c>
      <c r="J219" s="23">
        <f t="shared" si="107"/>
        <v>0</v>
      </c>
      <c r="K219" s="41">
        <f t="shared" si="108"/>
        <v>-3500</v>
      </c>
      <c r="L219" s="23" t="e">
        <f t="shared" si="109"/>
        <v>#DIV/0!</v>
      </c>
      <c r="M219" s="41">
        <f t="shared" si="110"/>
        <v>0</v>
      </c>
      <c r="N219" s="23" t="e">
        <f t="shared" si="111"/>
        <v>#DIV/0!</v>
      </c>
      <c r="O219" s="41">
        <f t="shared" si="112"/>
        <v>0</v>
      </c>
      <c r="P219" s="23" t="e">
        <f t="shared" si="113"/>
        <v>#DIV/0!</v>
      </c>
      <c r="Q219" s="23">
        <f t="shared" si="114"/>
        <v>0</v>
      </c>
    </row>
    <row r="220" spans="1:17" ht="102" hidden="1" outlineLevel="7">
      <c r="A220" s="26" t="s">
        <v>453</v>
      </c>
      <c r="B220" s="19" t="s">
        <v>454</v>
      </c>
      <c r="C220" s="15">
        <v>3500</v>
      </c>
      <c r="D220" s="15">
        <v>0</v>
      </c>
      <c r="E220" s="15">
        <v>0</v>
      </c>
      <c r="F220" s="15">
        <v>0</v>
      </c>
      <c r="G220" s="15">
        <v>0</v>
      </c>
      <c r="H220" s="23">
        <f t="shared" si="115"/>
        <v>0</v>
      </c>
      <c r="I220" s="40">
        <f t="shared" si="116"/>
        <v>0</v>
      </c>
      <c r="J220" s="23">
        <f t="shared" si="107"/>
        <v>0</v>
      </c>
      <c r="K220" s="41">
        <f t="shared" si="108"/>
        <v>-3500</v>
      </c>
      <c r="L220" s="23" t="e">
        <f t="shared" si="109"/>
        <v>#DIV/0!</v>
      </c>
      <c r="M220" s="41">
        <f t="shared" si="110"/>
        <v>0</v>
      </c>
      <c r="N220" s="23" t="e">
        <f t="shared" si="111"/>
        <v>#DIV/0!</v>
      </c>
      <c r="O220" s="41">
        <f t="shared" si="112"/>
        <v>0</v>
      </c>
      <c r="P220" s="23" t="e">
        <f t="shared" si="113"/>
        <v>#DIV/0!</v>
      </c>
      <c r="Q220" s="23">
        <f t="shared" si="114"/>
        <v>0</v>
      </c>
    </row>
    <row r="221" spans="1:17" ht="25.5" outlineLevel="2" collapsed="1">
      <c r="A221" s="6" t="s">
        <v>278</v>
      </c>
      <c r="B221" s="14" t="s">
        <v>279</v>
      </c>
      <c r="C221" s="15">
        <f t="shared" ref="C221:G221" si="123">C222</f>
        <v>136090.49</v>
      </c>
      <c r="D221" s="15">
        <f>D222</f>
        <v>0</v>
      </c>
      <c r="E221" s="15">
        <f t="shared" si="123"/>
        <v>0</v>
      </c>
      <c r="F221" s="15">
        <f t="shared" si="123"/>
        <v>0</v>
      </c>
      <c r="G221" s="15">
        <f t="shared" si="123"/>
        <v>170223.43</v>
      </c>
      <c r="H221" s="23">
        <f t="shared" si="115"/>
        <v>0.16532078614239329</v>
      </c>
      <c r="I221" s="40">
        <f t="shared" si="116"/>
        <v>0.92222622076688876</v>
      </c>
      <c r="J221" s="23">
        <f t="shared" si="107"/>
        <v>125.08106187287591</v>
      </c>
      <c r="K221" s="41">
        <f t="shared" si="108"/>
        <v>34132.94</v>
      </c>
      <c r="L221" s="23">
        <v>0</v>
      </c>
      <c r="M221" s="41">
        <f t="shared" si="110"/>
        <v>170223.43</v>
      </c>
      <c r="N221" s="23">
        <v>0</v>
      </c>
      <c r="O221" s="41">
        <f t="shared" si="112"/>
        <v>170223.43</v>
      </c>
      <c r="P221" s="23">
        <v>0</v>
      </c>
      <c r="Q221" s="23">
        <f t="shared" si="114"/>
        <v>170223.43</v>
      </c>
    </row>
    <row r="222" spans="1:17" ht="255" hidden="1" outlineLevel="3" collapsed="1">
      <c r="A222" s="6" t="s">
        <v>280</v>
      </c>
      <c r="B222" s="16" t="s">
        <v>281</v>
      </c>
      <c r="C222" s="15">
        <v>136090.49</v>
      </c>
      <c r="D222" s="15">
        <v>0</v>
      </c>
      <c r="E222" s="15">
        <v>0</v>
      </c>
      <c r="F222" s="15">
        <v>0</v>
      </c>
      <c r="G222" s="15">
        <v>170223.43</v>
      </c>
      <c r="H222" s="22">
        <f t="shared" si="115"/>
        <v>0.16532078614239329</v>
      </c>
      <c r="I222" s="38">
        <f t="shared" si="116"/>
        <v>0.92222622076688876</v>
      </c>
      <c r="J222" s="22">
        <f t="shared" si="107"/>
        <v>125.08106187287591</v>
      </c>
      <c r="K222" s="39">
        <f t="shared" si="108"/>
        <v>34132.94</v>
      </c>
      <c r="L222" s="22" t="e">
        <f t="shared" si="109"/>
        <v>#DIV/0!</v>
      </c>
      <c r="M222" s="39">
        <f t="shared" si="110"/>
        <v>170223.43</v>
      </c>
      <c r="N222" s="22" t="e">
        <f t="shared" si="111"/>
        <v>#DIV/0!</v>
      </c>
      <c r="O222" s="39">
        <f t="shared" si="112"/>
        <v>170223.43</v>
      </c>
      <c r="P222" s="22" t="e">
        <f t="shared" si="113"/>
        <v>#DIV/0!</v>
      </c>
      <c r="Q222" s="22">
        <f t="shared" si="114"/>
        <v>170223.43</v>
      </c>
    </row>
    <row r="223" spans="1:17" ht="255" hidden="1" outlineLevel="7">
      <c r="A223" s="6" t="s">
        <v>280</v>
      </c>
      <c r="B223" s="16" t="s">
        <v>281</v>
      </c>
      <c r="C223" s="15">
        <v>170223.43</v>
      </c>
      <c r="D223" s="15">
        <v>0</v>
      </c>
      <c r="E223" s="15">
        <v>0</v>
      </c>
      <c r="F223" s="15">
        <v>0</v>
      </c>
      <c r="G223" s="15">
        <v>170223.43</v>
      </c>
      <c r="H223" s="22">
        <f t="shared" si="115"/>
        <v>0.16532078614239329</v>
      </c>
      <c r="I223" s="38">
        <f t="shared" si="116"/>
        <v>0.92222622076688876</v>
      </c>
      <c r="J223" s="22">
        <f t="shared" si="107"/>
        <v>100</v>
      </c>
      <c r="K223" s="39">
        <f t="shared" si="108"/>
        <v>0</v>
      </c>
      <c r="L223" s="22" t="e">
        <f t="shared" si="109"/>
        <v>#DIV/0!</v>
      </c>
      <c r="M223" s="39">
        <f t="shared" si="110"/>
        <v>170223.43</v>
      </c>
      <c r="N223" s="22" t="e">
        <f t="shared" si="111"/>
        <v>#DIV/0!</v>
      </c>
      <c r="O223" s="39">
        <f t="shared" si="112"/>
        <v>170223.43</v>
      </c>
      <c r="P223" s="22" t="e">
        <f t="shared" si="113"/>
        <v>#DIV/0!</v>
      </c>
      <c r="Q223" s="22">
        <f t="shared" si="114"/>
        <v>170223.43</v>
      </c>
    </row>
    <row r="224" spans="1:17" ht="25.5" outlineLevel="1">
      <c r="A224" s="11" t="s">
        <v>282</v>
      </c>
      <c r="B224" s="12" t="s">
        <v>283</v>
      </c>
      <c r="C224" s="13">
        <f>C227+C230+C225</f>
        <v>375448.47</v>
      </c>
      <c r="D224" s="13">
        <f t="shared" ref="D224:G224" si="124">D227+D230+D225</f>
        <v>450469.79000000004</v>
      </c>
      <c r="E224" s="13">
        <f t="shared" si="124"/>
        <v>450469.79000000004</v>
      </c>
      <c r="F224" s="13">
        <f t="shared" si="124"/>
        <v>450469.79000000004</v>
      </c>
      <c r="G224" s="13">
        <f t="shared" si="124"/>
        <v>661101.12</v>
      </c>
      <c r="H224" s="22">
        <f t="shared" si="115"/>
        <v>0.64206059575944796</v>
      </c>
      <c r="I224" s="38">
        <f t="shared" si="116"/>
        <v>3.58167372988758</v>
      </c>
      <c r="J224" s="22">
        <f t="shared" si="107"/>
        <v>176.08305075793757</v>
      </c>
      <c r="K224" s="39">
        <f t="shared" si="108"/>
        <v>285652.65000000002</v>
      </c>
      <c r="L224" s="22">
        <f t="shared" si="109"/>
        <v>146.75814775503591</v>
      </c>
      <c r="M224" s="39">
        <f t="shared" si="110"/>
        <v>210631.32999999996</v>
      </c>
      <c r="N224" s="22">
        <f t="shared" si="111"/>
        <v>146.75814775503591</v>
      </c>
      <c r="O224" s="39">
        <f t="shared" si="112"/>
        <v>210631.32999999996</v>
      </c>
      <c r="P224" s="22">
        <f t="shared" si="113"/>
        <v>146.75814775503591</v>
      </c>
      <c r="Q224" s="22">
        <f t="shared" si="114"/>
        <v>210631.32999999996</v>
      </c>
    </row>
    <row r="225" spans="1:17" outlineLevel="1">
      <c r="A225" s="26" t="s">
        <v>455</v>
      </c>
      <c r="B225" s="14" t="s">
        <v>457</v>
      </c>
      <c r="C225" s="15">
        <f>C226</f>
        <v>2700</v>
      </c>
      <c r="D225" s="15">
        <f t="shared" ref="D225:G225" si="125">D226</f>
        <v>0</v>
      </c>
      <c r="E225" s="15">
        <f t="shared" si="125"/>
        <v>0</v>
      </c>
      <c r="F225" s="15">
        <f t="shared" si="125"/>
        <v>0</v>
      </c>
      <c r="G225" s="15">
        <f t="shared" si="125"/>
        <v>0</v>
      </c>
      <c r="H225" s="23">
        <f t="shared" si="115"/>
        <v>0</v>
      </c>
      <c r="I225" s="40">
        <f t="shared" si="116"/>
        <v>0</v>
      </c>
      <c r="J225" s="23">
        <f t="shared" si="107"/>
        <v>0</v>
      </c>
      <c r="K225" s="41">
        <f t="shared" si="108"/>
        <v>-2700</v>
      </c>
      <c r="L225" s="23">
        <v>0</v>
      </c>
      <c r="M225" s="41">
        <f t="shared" si="110"/>
        <v>0</v>
      </c>
      <c r="N225" s="23">
        <v>0</v>
      </c>
      <c r="O225" s="41">
        <f t="shared" si="112"/>
        <v>0</v>
      </c>
      <c r="P225" s="23">
        <v>0</v>
      </c>
      <c r="Q225" s="23">
        <f t="shared" si="114"/>
        <v>0</v>
      </c>
    </row>
    <row r="226" spans="1:17" ht="38.25" hidden="1" outlineLevel="1">
      <c r="A226" s="26" t="s">
        <v>456</v>
      </c>
      <c r="B226" s="14" t="s">
        <v>458</v>
      </c>
      <c r="C226" s="15">
        <v>2700</v>
      </c>
      <c r="D226" s="15">
        <v>0</v>
      </c>
      <c r="E226" s="15">
        <v>0</v>
      </c>
      <c r="F226" s="15">
        <v>0</v>
      </c>
      <c r="G226" s="15">
        <v>0</v>
      </c>
      <c r="H226" s="23">
        <f t="shared" si="115"/>
        <v>0</v>
      </c>
      <c r="I226" s="40">
        <f t="shared" si="116"/>
        <v>0</v>
      </c>
      <c r="J226" s="23">
        <f t="shared" si="107"/>
        <v>0</v>
      </c>
      <c r="K226" s="41">
        <f t="shared" si="108"/>
        <v>-2700</v>
      </c>
      <c r="L226" s="23" t="e">
        <f t="shared" si="109"/>
        <v>#DIV/0!</v>
      </c>
      <c r="M226" s="41">
        <f t="shared" si="110"/>
        <v>0</v>
      </c>
      <c r="N226" s="23" t="e">
        <f t="shared" si="111"/>
        <v>#DIV/0!</v>
      </c>
      <c r="O226" s="41">
        <f t="shared" si="112"/>
        <v>0</v>
      </c>
      <c r="P226" s="23" t="e">
        <f t="shared" si="113"/>
        <v>#DIV/0!</v>
      </c>
      <c r="Q226" s="23">
        <f t="shared" si="114"/>
        <v>0</v>
      </c>
    </row>
    <row r="227" spans="1:17" outlineLevel="2" collapsed="1">
      <c r="A227" s="6" t="s">
        <v>284</v>
      </c>
      <c r="B227" s="14" t="s">
        <v>285</v>
      </c>
      <c r="C227" s="15">
        <f t="shared" ref="C227:G227" si="126">C228</f>
        <v>0</v>
      </c>
      <c r="D227" s="15">
        <f>D228</f>
        <v>0</v>
      </c>
      <c r="E227" s="15">
        <f t="shared" si="126"/>
        <v>0</v>
      </c>
      <c r="F227" s="15">
        <f t="shared" si="126"/>
        <v>0</v>
      </c>
      <c r="G227" s="15">
        <f t="shared" si="126"/>
        <v>206371.66</v>
      </c>
      <c r="H227" s="23">
        <f t="shared" si="115"/>
        <v>0.20042790272003508</v>
      </c>
      <c r="I227" s="40">
        <f t="shared" si="116"/>
        <v>1.1180679185890525</v>
      </c>
      <c r="J227" s="23">
        <v>0</v>
      </c>
      <c r="K227" s="41">
        <f t="shared" si="108"/>
        <v>206371.66</v>
      </c>
      <c r="L227" s="23">
        <v>0</v>
      </c>
      <c r="M227" s="41">
        <f t="shared" si="110"/>
        <v>206371.66</v>
      </c>
      <c r="N227" s="23">
        <v>0</v>
      </c>
      <c r="O227" s="41">
        <f t="shared" si="112"/>
        <v>206371.66</v>
      </c>
      <c r="P227" s="23">
        <v>0</v>
      </c>
      <c r="Q227" s="23">
        <f t="shared" si="114"/>
        <v>206371.66</v>
      </c>
    </row>
    <row r="228" spans="1:17" ht="25.5" hidden="1" outlineLevel="3" collapsed="1">
      <c r="A228" s="6" t="s">
        <v>286</v>
      </c>
      <c r="B228" s="14" t="s">
        <v>287</v>
      </c>
      <c r="C228" s="15">
        <v>0</v>
      </c>
      <c r="D228" s="15">
        <v>0</v>
      </c>
      <c r="E228" s="15">
        <v>0</v>
      </c>
      <c r="F228" s="15">
        <v>0</v>
      </c>
      <c r="G228" s="15">
        <v>206371.66</v>
      </c>
      <c r="H228" s="23">
        <f t="shared" si="115"/>
        <v>0.20042790272003508</v>
      </c>
      <c r="I228" s="40">
        <f t="shared" si="116"/>
        <v>1.1180679185890525</v>
      </c>
      <c r="J228" s="23" t="e">
        <f t="shared" si="107"/>
        <v>#DIV/0!</v>
      </c>
      <c r="K228" s="41">
        <f t="shared" si="108"/>
        <v>206371.66</v>
      </c>
      <c r="L228" s="23" t="e">
        <f t="shared" si="109"/>
        <v>#DIV/0!</v>
      </c>
      <c r="M228" s="41">
        <f t="shared" si="110"/>
        <v>206371.66</v>
      </c>
      <c r="N228" s="23" t="e">
        <f t="shared" si="111"/>
        <v>#DIV/0!</v>
      </c>
      <c r="O228" s="41">
        <f t="shared" si="112"/>
        <v>206371.66</v>
      </c>
      <c r="P228" s="23" t="e">
        <f t="shared" si="113"/>
        <v>#DIV/0!</v>
      </c>
      <c r="Q228" s="23">
        <f t="shared" si="114"/>
        <v>206371.66</v>
      </c>
    </row>
    <row r="229" spans="1:17" ht="25.5" hidden="1" outlineLevel="7">
      <c r="A229" s="6" t="s">
        <v>286</v>
      </c>
      <c r="B229" s="14" t="s">
        <v>287</v>
      </c>
      <c r="C229" s="15">
        <v>206371.66</v>
      </c>
      <c r="D229" s="15">
        <v>0</v>
      </c>
      <c r="E229" s="15">
        <v>0</v>
      </c>
      <c r="F229" s="15">
        <v>0</v>
      </c>
      <c r="G229" s="15">
        <v>206371.66</v>
      </c>
      <c r="H229" s="23">
        <f t="shared" si="115"/>
        <v>0.20042790272003508</v>
      </c>
      <c r="I229" s="40">
        <f t="shared" si="116"/>
        <v>1.1180679185890525</v>
      </c>
      <c r="J229" s="23">
        <f t="shared" si="107"/>
        <v>100</v>
      </c>
      <c r="K229" s="41">
        <f t="shared" si="108"/>
        <v>0</v>
      </c>
      <c r="L229" s="23" t="e">
        <f t="shared" si="109"/>
        <v>#DIV/0!</v>
      </c>
      <c r="M229" s="41">
        <f t="shared" si="110"/>
        <v>206371.66</v>
      </c>
      <c r="N229" s="23" t="e">
        <f t="shared" si="111"/>
        <v>#DIV/0!</v>
      </c>
      <c r="O229" s="41">
        <f t="shared" si="112"/>
        <v>206371.66</v>
      </c>
      <c r="P229" s="23" t="e">
        <f t="shared" si="113"/>
        <v>#DIV/0!</v>
      </c>
      <c r="Q229" s="23">
        <f t="shared" si="114"/>
        <v>206371.66</v>
      </c>
    </row>
    <row r="230" spans="1:17" outlineLevel="2" collapsed="1">
      <c r="A230" s="6" t="s">
        <v>288</v>
      </c>
      <c r="B230" s="14" t="s">
        <v>289</v>
      </c>
      <c r="C230" s="15">
        <f t="shared" ref="C230:G230" si="127">C231</f>
        <v>372748.47</v>
      </c>
      <c r="D230" s="15">
        <f>D231</f>
        <v>450469.79000000004</v>
      </c>
      <c r="E230" s="15">
        <f t="shared" si="127"/>
        <v>450469.79000000004</v>
      </c>
      <c r="F230" s="15">
        <f t="shared" si="127"/>
        <v>450469.79000000004</v>
      </c>
      <c r="G230" s="15">
        <f t="shared" si="127"/>
        <v>454729.46</v>
      </c>
      <c r="H230" s="23">
        <f t="shared" si="115"/>
        <v>0.44163269303941288</v>
      </c>
      <c r="I230" s="40">
        <f t="shared" si="116"/>
        <v>2.4636058112985277</v>
      </c>
      <c r="J230" s="23">
        <f t="shared" si="107"/>
        <v>121.99364896118823</v>
      </c>
      <c r="K230" s="41">
        <f t="shared" si="108"/>
        <v>81980.990000000049</v>
      </c>
      <c r="L230" s="23">
        <f t="shared" si="109"/>
        <v>100.94560614153502</v>
      </c>
      <c r="M230" s="41">
        <f t="shared" si="110"/>
        <v>4259.6699999999837</v>
      </c>
      <c r="N230" s="23">
        <f t="shared" si="111"/>
        <v>100.94560614153502</v>
      </c>
      <c r="O230" s="41">
        <f t="shared" si="112"/>
        <v>4259.6699999999837</v>
      </c>
      <c r="P230" s="23">
        <f t="shared" si="113"/>
        <v>100.94560614153502</v>
      </c>
      <c r="Q230" s="23">
        <f t="shared" si="114"/>
        <v>4259.6699999999837</v>
      </c>
    </row>
    <row r="231" spans="1:17" ht="38.25" hidden="1" outlineLevel="3" collapsed="1">
      <c r="A231" s="6" t="s">
        <v>290</v>
      </c>
      <c r="B231" s="14" t="s">
        <v>291</v>
      </c>
      <c r="C231" s="15">
        <v>372748.47</v>
      </c>
      <c r="D231" s="15">
        <f>D232+D234+D236+D238+D240</f>
        <v>450469.79000000004</v>
      </c>
      <c r="E231" s="15">
        <f t="shared" ref="E231:G231" si="128">E232+E234+E236+E238+E240</f>
        <v>450469.79000000004</v>
      </c>
      <c r="F231" s="15">
        <f t="shared" si="128"/>
        <v>450469.79000000004</v>
      </c>
      <c r="G231" s="15">
        <f t="shared" si="128"/>
        <v>454729.46</v>
      </c>
      <c r="H231" s="22">
        <f t="shared" si="115"/>
        <v>0.44163269303941288</v>
      </c>
      <c r="I231" s="38">
        <f t="shared" si="116"/>
        <v>2.4636058112985277</v>
      </c>
      <c r="J231" s="22">
        <f t="shared" si="107"/>
        <v>121.99364896118823</v>
      </c>
      <c r="K231" s="39">
        <f t="shared" si="108"/>
        <v>81980.990000000049</v>
      </c>
      <c r="L231" s="22">
        <f t="shared" si="109"/>
        <v>100.94560614153502</v>
      </c>
      <c r="M231" s="39">
        <f t="shared" si="110"/>
        <v>4259.6699999999837</v>
      </c>
      <c r="N231" s="22">
        <f t="shared" si="111"/>
        <v>100.94560614153502</v>
      </c>
      <c r="O231" s="39">
        <f t="shared" si="112"/>
        <v>4259.6699999999837</v>
      </c>
      <c r="P231" s="22">
        <f t="shared" si="113"/>
        <v>100.94560614153502</v>
      </c>
      <c r="Q231" s="22">
        <f t="shared" si="114"/>
        <v>4259.6699999999837</v>
      </c>
    </row>
    <row r="232" spans="1:17" ht="63.75" hidden="1" outlineLevel="4" collapsed="1">
      <c r="A232" s="6" t="s">
        <v>292</v>
      </c>
      <c r="B232" s="14" t="s">
        <v>293</v>
      </c>
      <c r="C232" s="15">
        <v>54053.83</v>
      </c>
      <c r="D232" s="15">
        <v>54053.83</v>
      </c>
      <c r="E232" s="15">
        <v>54053.83</v>
      </c>
      <c r="F232" s="15">
        <v>54053.83</v>
      </c>
      <c r="G232" s="15">
        <v>54053.83</v>
      </c>
      <c r="H232" s="22">
        <f t="shared" si="115"/>
        <v>5.2497013305437941E-2</v>
      </c>
      <c r="I232" s="38">
        <f t="shared" si="116"/>
        <v>0.29284957634137598</v>
      </c>
      <c r="J232" s="22">
        <f t="shared" si="107"/>
        <v>100</v>
      </c>
      <c r="K232" s="39">
        <f t="shared" si="108"/>
        <v>0</v>
      </c>
      <c r="L232" s="22">
        <f t="shared" si="109"/>
        <v>100</v>
      </c>
      <c r="M232" s="39">
        <f t="shared" si="110"/>
        <v>0</v>
      </c>
      <c r="N232" s="22">
        <f t="shared" si="111"/>
        <v>100</v>
      </c>
      <c r="O232" s="39">
        <f t="shared" si="112"/>
        <v>0</v>
      </c>
      <c r="P232" s="22">
        <f t="shared" si="113"/>
        <v>100</v>
      </c>
      <c r="Q232" s="22">
        <f t="shared" si="114"/>
        <v>0</v>
      </c>
    </row>
    <row r="233" spans="1:17" ht="63.75" hidden="1" outlineLevel="7">
      <c r="A233" s="6" t="s">
        <v>292</v>
      </c>
      <c r="B233" s="14" t="s">
        <v>293</v>
      </c>
      <c r="C233" s="15">
        <v>54053.83</v>
      </c>
      <c r="D233" s="15">
        <v>54053.83</v>
      </c>
      <c r="E233" s="15">
        <v>54053.83</v>
      </c>
      <c r="F233" s="15">
        <v>54053.83</v>
      </c>
      <c r="G233" s="15">
        <v>54053.83</v>
      </c>
      <c r="H233" s="22">
        <f t="shared" si="115"/>
        <v>5.2497013305437941E-2</v>
      </c>
      <c r="I233" s="38">
        <f t="shared" si="116"/>
        <v>0.29284957634137598</v>
      </c>
      <c r="J233" s="22">
        <f t="shared" si="107"/>
        <v>100</v>
      </c>
      <c r="K233" s="39">
        <f t="shared" si="108"/>
        <v>0</v>
      </c>
      <c r="L233" s="22">
        <f t="shared" si="109"/>
        <v>100</v>
      </c>
      <c r="M233" s="39">
        <f t="shared" si="110"/>
        <v>0</v>
      </c>
      <c r="N233" s="22">
        <f t="shared" si="111"/>
        <v>100</v>
      </c>
      <c r="O233" s="39">
        <f t="shared" si="112"/>
        <v>0</v>
      </c>
      <c r="P233" s="22">
        <f t="shared" si="113"/>
        <v>100</v>
      </c>
      <c r="Q233" s="22">
        <f t="shared" si="114"/>
        <v>0</v>
      </c>
    </row>
    <row r="234" spans="1:17" ht="63.75" hidden="1" outlineLevel="4" collapsed="1">
      <c r="A234" s="6" t="s">
        <v>294</v>
      </c>
      <c r="B234" s="14" t="s">
        <v>295</v>
      </c>
      <c r="C234" s="15">
        <v>104604</v>
      </c>
      <c r="D234" s="15">
        <v>104604</v>
      </c>
      <c r="E234" s="15">
        <v>104604</v>
      </c>
      <c r="F234" s="15">
        <v>104604</v>
      </c>
      <c r="G234" s="15">
        <v>104604</v>
      </c>
      <c r="H234" s="22">
        <f t="shared" si="115"/>
        <v>0.1015912763221779</v>
      </c>
      <c r="I234" s="38">
        <f t="shared" si="116"/>
        <v>0.56671723508978544</v>
      </c>
      <c r="J234" s="22">
        <f t="shared" si="107"/>
        <v>100</v>
      </c>
      <c r="K234" s="39">
        <f t="shared" si="108"/>
        <v>0</v>
      </c>
      <c r="L234" s="22">
        <f t="shared" si="109"/>
        <v>100</v>
      </c>
      <c r="M234" s="39">
        <f t="shared" si="110"/>
        <v>0</v>
      </c>
      <c r="N234" s="22">
        <f t="shared" si="111"/>
        <v>100</v>
      </c>
      <c r="O234" s="39">
        <f t="shared" si="112"/>
        <v>0</v>
      </c>
      <c r="P234" s="22">
        <f t="shared" si="113"/>
        <v>100</v>
      </c>
      <c r="Q234" s="22">
        <f t="shared" si="114"/>
        <v>0</v>
      </c>
    </row>
    <row r="235" spans="1:17" ht="63.75" hidden="1" outlineLevel="7">
      <c r="A235" s="6" t="s">
        <v>294</v>
      </c>
      <c r="B235" s="14" t="s">
        <v>295</v>
      </c>
      <c r="C235" s="15">
        <v>104604</v>
      </c>
      <c r="D235" s="15">
        <v>104604</v>
      </c>
      <c r="E235" s="15">
        <v>104604</v>
      </c>
      <c r="F235" s="15">
        <v>104604</v>
      </c>
      <c r="G235" s="15">
        <v>104604</v>
      </c>
      <c r="H235" s="22">
        <f t="shared" si="115"/>
        <v>0.1015912763221779</v>
      </c>
      <c r="I235" s="38">
        <f t="shared" si="116"/>
        <v>0.56671723508978544</v>
      </c>
      <c r="J235" s="22">
        <f t="shared" si="107"/>
        <v>100</v>
      </c>
      <c r="K235" s="39">
        <f t="shared" si="108"/>
        <v>0</v>
      </c>
      <c r="L235" s="22">
        <f t="shared" si="109"/>
        <v>100</v>
      </c>
      <c r="M235" s="39">
        <f t="shared" si="110"/>
        <v>0</v>
      </c>
      <c r="N235" s="22">
        <f t="shared" si="111"/>
        <v>100</v>
      </c>
      <c r="O235" s="39">
        <f t="shared" si="112"/>
        <v>0</v>
      </c>
      <c r="P235" s="22">
        <f t="shared" si="113"/>
        <v>100</v>
      </c>
      <c r="Q235" s="22">
        <f t="shared" si="114"/>
        <v>0</v>
      </c>
    </row>
    <row r="236" spans="1:17" ht="102" hidden="1" outlineLevel="4" collapsed="1">
      <c r="A236" s="6" t="s">
        <v>296</v>
      </c>
      <c r="B236" s="14" t="s">
        <v>297</v>
      </c>
      <c r="C236" s="15">
        <v>50000</v>
      </c>
      <c r="D236" s="15">
        <v>50000</v>
      </c>
      <c r="E236" s="15">
        <v>50000</v>
      </c>
      <c r="F236" s="15">
        <v>50000</v>
      </c>
      <c r="G236" s="15">
        <v>50000</v>
      </c>
      <c r="H236" s="22">
        <f t="shared" si="115"/>
        <v>4.8559938588475536E-2</v>
      </c>
      <c r="I236" s="38">
        <f t="shared" si="116"/>
        <v>0.27088698094230879</v>
      </c>
      <c r="J236" s="22">
        <f t="shared" si="107"/>
        <v>100</v>
      </c>
      <c r="K236" s="39">
        <f t="shared" si="108"/>
        <v>0</v>
      </c>
      <c r="L236" s="22">
        <f t="shared" si="109"/>
        <v>100</v>
      </c>
      <c r="M236" s="39">
        <f t="shared" si="110"/>
        <v>0</v>
      </c>
      <c r="N236" s="22">
        <f t="shared" si="111"/>
        <v>100</v>
      </c>
      <c r="O236" s="39">
        <f t="shared" si="112"/>
        <v>0</v>
      </c>
      <c r="P236" s="22">
        <f t="shared" si="113"/>
        <v>100</v>
      </c>
      <c r="Q236" s="22">
        <f t="shared" si="114"/>
        <v>0</v>
      </c>
    </row>
    <row r="237" spans="1:17" ht="102" hidden="1" outlineLevel="7">
      <c r="A237" s="6" t="s">
        <v>296</v>
      </c>
      <c r="B237" s="14" t="s">
        <v>297</v>
      </c>
      <c r="C237" s="15">
        <v>50000</v>
      </c>
      <c r="D237" s="15">
        <v>50000</v>
      </c>
      <c r="E237" s="15">
        <v>50000</v>
      </c>
      <c r="F237" s="15">
        <v>50000</v>
      </c>
      <c r="G237" s="15">
        <v>50000</v>
      </c>
      <c r="H237" s="22">
        <f t="shared" si="115"/>
        <v>4.8559938588475536E-2</v>
      </c>
      <c r="I237" s="38">
        <f t="shared" si="116"/>
        <v>0.27088698094230879</v>
      </c>
      <c r="J237" s="22">
        <f t="shared" si="107"/>
        <v>100</v>
      </c>
      <c r="K237" s="39">
        <f t="shared" si="108"/>
        <v>0</v>
      </c>
      <c r="L237" s="22">
        <f t="shared" si="109"/>
        <v>100</v>
      </c>
      <c r="M237" s="39">
        <f t="shared" si="110"/>
        <v>0</v>
      </c>
      <c r="N237" s="22">
        <f t="shared" si="111"/>
        <v>100</v>
      </c>
      <c r="O237" s="39">
        <f t="shared" si="112"/>
        <v>0</v>
      </c>
      <c r="P237" s="22">
        <f t="shared" si="113"/>
        <v>100</v>
      </c>
      <c r="Q237" s="22">
        <f t="shared" si="114"/>
        <v>0</v>
      </c>
    </row>
    <row r="238" spans="1:17" ht="63.75" hidden="1" outlineLevel="4" collapsed="1">
      <c r="A238" s="6" t="s">
        <v>298</v>
      </c>
      <c r="B238" s="14" t="s">
        <v>299</v>
      </c>
      <c r="C238" s="15">
        <v>122750</v>
      </c>
      <c r="D238" s="15">
        <v>118490.33</v>
      </c>
      <c r="E238" s="15">
        <v>118490.33</v>
      </c>
      <c r="F238" s="15">
        <v>118490.33</v>
      </c>
      <c r="G238" s="15">
        <v>122750</v>
      </c>
      <c r="H238" s="22">
        <f t="shared" si="115"/>
        <v>0.11921464923470744</v>
      </c>
      <c r="I238" s="38">
        <f t="shared" si="116"/>
        <v>0.66502753821336813</v>
      </c>
      <c r="J238" s="22">
        <f t="shared" si="107"/>
        <v>100</v>
      </c>
      <c r="K238" s="39">
        <f t="shared" si="108"/>
        <v>0</v>
      </c>
      <c r="L238" s="22">
        <f t="shared" si="109"/>
        <v>103.59495158803253</v>
      </c>
      <c r="M238" s="39">
        <f t="shared" si="110"/>
        <v>4259.6699999999983</v>
      </c>
      <c r="N238" s="22">
        <f t="shared" si="111"/>
        <v>103.59495158803253</v>
      </c>
      <c r="O238" s="39">
        <f t="shared" si="112"/>
        <v>4259.6699999999983</v>
      </c>
      <c r="P238" s="22">
        <f t="shared" si="113"/>
        <v>103.59495158803253</v>
      </c>
      <c r="Q238" s="22">
        <f t="shared" si="114"/>
        <v>4259.6699999999983</v>
      </c>
    </row>
    <row r="239" spans="1:17" ht="63.75" hidden="1" outlineLevel="7">
      <c r="A239" s="6" t="s">
        <v>298</v>
      </c>
      <c r="B239" s="14" t="s">
        <v>299</v>
      </c>
      <c r="C239" s="15">
        <v>122750</v>
      </c>
      <c r="D239" s="15">
        <v>118490.33</v>
      </c>
      <c r="E239" s="15">
        <v>118490.33</v>
      </c>
      <c r="F239" s="15">
        <v>118490.33</v>
      </c>
      <c r="G239" s="15">
        <v>122750</v>
      </c>
      <c r="H239" s="22">
        <f t="shared" si="115"/>
        <v>0.11921464923470744</v>
      </c>
      <c r="I239" s="38">
        <f t="shared" si="116"/>
        <v>0.66502753821336813</v>
      </c>
      <c r="J239" s="22">
        <f t="shared" si="107"/>
        <v>100</v>
      </c>
      <c r="K239" s="39">
        <f t="shared" si="108"/>
        <v>0</v>
      </c>
      <c r="L239" s="22">
        <f t="shared" si="109"/>
        <v>103.59495158803253</v>
      </c>
      <c r="M239" s="39">
        <f t="shared" si="110"/>
        <v>4259.6699999999983</v>
      </c>
      <c r="N239" s="22">
        <f t="shared" si="111"/>
        <v>103.59495158803253</v>
      </c>
      <c r="O239" s="39">
        <f t="shared" si="112"/>
        <v>4259.6699999999983</v>
      </c>
      <c r="P239" s="22">
        <f t="shared" si="113"/>
        <v>103.59495158803253</v>
      </c>
      <c r="Q239" s="22">
        <f t="shared" si="114"/>
        <v>4259.6699999999983</v>
      </c>
    </row>
    <row r="240" spans="1:17" ht="102" hidden="1" outlineLevel="4" collapsed="1">
      <c r="A240" s="6" t="s">
        <v>300</v>
      </c>
      <c r="B240" s="14" t="s">
        <v>301</v>
      </c>
      <c r="C240" s="15">
        <v>123321.63</v>
      </c>
      <c r="D240" s="15">
        <v>123321.63</v>
      </c>
      <c r="E240" s="15">
        <v>123321.63</v>
      </c>
      <c r="F240" s="15">
        <v>123321.63</v>
      </c>
      <c r="G240" s="15">
        <v>123321.63</v>
      </c>
      <c r="H240" s="22">
        <f t="shared" si="115"/>
        <v>0.11976981558861405</v>
      </c>
      <c r="I240" s="38">
        <f t="shared" si="116"/>
        <v>0.66812448071168917</v>
      </c>
      <c r="J240" s="22">
        <f t="shared" si="107"/>
        <v>100</v>
      </c>
      <c r="K240" s="39">
        <f t="shared" si="108"/>
        <v>0</v>
      </c>
      <c r="L240" s="22">
        <f t="shared" si="109"/>
        <v>100</v>
      </c>
      <c r="M240" s="39">
        <f t="shared" si="110"/>
        <v>0</v>
      </c>
      <c r="N240" s="22">
        <f t="shared" si="111"/>
        <v>100</v>
      </c>
      <c r="O240" s="39">
        <f t="shared" si="112"/>
        <v>0</v>
      </c>
      <c r="P240" s="22">
        <f t="shared" si="113"/>
        <v>100</v>
      </c>
      <c r="Q240" s="22">
        <f t="shared" si="114"/>
        <v>0</v>
      </c>
    </row>
    <row r="241" spans="1:17" ht="102" hidden="1" outlineLevel="7">
      <c r="A241" s="6" t="s">
        <v>300</v>
      </c>
      <c r="B241" s="14" t="s">
        <v>301</v>
      </c>
      <c r="C241" s="15">
        <v>123321.63</v>
      </c>
      <c r="D241" s="15">
        <v>123321.63</v>
      </c>
      <c r="E241" s="15">
        <v>123321.63</v>
      </c>
      <c r="F241" s="15">
        <v>123321.63</v>
      </c>
      <c r="G241" s="15">
        <v>123321.63</v>
      </c>
      <c r="H241" s="22">
        <f t="shared" si="115"/>
        <v>0.11976981558861405</v>
      </c>
      <c r="I241" s="38">
        <f t="shared" si="116"/>
        <v>0.66812448071168917</v>
      </c>
      <c r="J241" s="22">
        <f t="shared" si="107"/>
        <v>100</v>
      </c>
      <c r="K241" s="39">
        <f t="shared" si="108"/>
        <v>0</v>
      </c>
      <c r="L241" s="22">
        <f t="shared" si="109"/>
        <v>100</v>
      </c>
      <c r="M241" s="39">
        <f t="shared" si="110"/>
        <v>0</v>
      </c>
      <c r="N241" s="22">
        <f t="shared" si="111"/>
        <v>100</v>
      </c>
      <c r="O241" s="39">
        <f t="shared" si="112"/>
        <v>0</v>
      </c>
      <c r="P241" s="22">
        <f t="shared" si="113"/>
        <v>100</v>
      </c>
      <c r="Q241" s="22">
        <f t="shared" si="114"/>
        <v>0</v>
      </c>
    </row>
    <row r="242" spans="1:17" ht="25.5">
      <c r="A242" s="11" t="s">
        <v>302</v>
      </c>
      <c r="B242" s="12" t="s">
        <v>303</v>
      </c>
      <c r="C242" s="13">
        <f>C243+C318+C323</f>
        <v>89184159.840000004</v>
      </c>
      <c r="D242" s="13">
        <f>D243+D318+D323</f>
        <v>426583980.31000006</v>
      </c>
      <c r="E242" s="13">
        <f>E243+E318+E323</f>
        <v>519254746.76999992</v>
      </c>
      <c r="F242" s="13">
        <f>F243+F318+F323</f>
        <v>85005603.719999999</v>
      </c>
      <c r="G242" s="13">
        <f>G243+G318+G323</f>
        <v>84507651.579999998</v>
      </c>
      <c r="H242" s="22">
        <f t="shared" si="115"/>
        <v>82.073727419621761</v>
      </c>
      <c r="I242" s="38" t="s">
        <v>477</v>
      </c>
      <c r="J242" s="22">
        <f t="shared" si="107"/>
        <v>94.756346566038346</v>
      </c>
      <c r="K242" s="39">
        <f t="shared" si="108"/>
        <v>-4676508.2600000054</v>
      </c>
      <c r="L242" s="22">
        <f t="shared" si="109"/>
        <v>19.810320002778351</v>
      </c>
      <c r="M242" s="39">
        <f t="shared" si="110"/>
        <v>-342076328.73000008</v>
      </c>
      <c r="N242" s="22">
        <f t="shared" si="111"/>
        <v>16.274796158470565</v>
      </c>
      <c r="O242" s="39">
        <f t="shared" si="112"/>
        <v>-434747095.18999994</v>
      </c>
      <c r="P242" s="22">
        <f t="shared" si="113"/>
        <v>99.414212571632106</v>
      </c>
      <c r="Q242" s="22">
        <f t="shared" si="114"/>
        <v>-497952.1400000006</v>
      </c>
    </row>
    <row r="243" spans="1:17" ht="63.75" outlineLevel="1">
      <c r="A243" s="11" t="s">
        <v>304</v>
      </c>
      <c r="B243" s="12" t="s">
        <v>305</v>
      </c>
      <c r="C243" s="13">
        <f>C244+C251+C278+C305</f>
        <v>90452934.640000001</v>
      </c>
      <c r="D243" s="13">
        <f>D244+D251+D278+D305</f>
        <v>426583980.31000006</v>
      </c>
      <c r="E243" s="13">
        <f>E244+E251+E278+E305</f>
        <v>519254746.76999992</v>
      </c>
      <c r="F243" s="13">
        <f>F244+F251+F278+F305</f>
        <v>85005603.719999999</v>
      </c>
      <c r="G243" s="13">
        <f>G244+G251+G278+G305</f>
        <v>85005603.719999999</v>
      </c>
      <c r="H243" s="22">
        <f t="shared" si="115"/>
        <v>82.557337926389749</v>
      </c>
      <c r="I243" s="38" t="s">
        <v>477</v>
      </c>
      <c r="J243" s="22">
        <f t="shared" si="107"/>
        <v>93.977717868767641</v>
      </c>
      <c r="K243" s="39">
        <f t="shared" si="108"/>
        <v>-5447330.9200000018</v>
      </c>
      <c r="L243" s="22">
        <f t="shared" si="109"/>
        <v>19.92705015744523</v>
      </c>
      <c r="M243" s="39">
        <f t="shared" si="110"/>
        <v>-341578376.59000003</v>
      </c>
      <c r="N243" s="22">
        <f t="shared" si="111"/>
        <v>16.37069362365456</v>
      </c>
      <c r="O243" s="39">
        <f t="shared" si="112"/>
        <v>-434249143.04999995</v>
      </c>
      <c r="P243" s="22">
        <f t="shared" si="113"/>
        <v>100</v>
      </c>
      <c r="Q243" s="22">
        <f t="shared" si="114"/>
        <v>0</v>
      </c>
    </row>
    <row r="244" spans="1:17" ht="25.5" outlineLevel="2" collapsed="1">
      <c r="A244" s="6" t="s">
        <v>306</v>
      </c>
      <c r="B244" s="14" t="s">
        <v>307</v>
      </c>
      <c r="C244" s="15">
        <f t="shared" ref="C244" si="129">C245+C248</f>
        <v>42182300</v>
      </c>
      <c r="D244" s="15">
        <f>D245+D248</f>
        <v>184292300</v>
      </c>
      <c r="E244" s="15">
        <f t="shared" ref="E244:G244" si="130">E245+E248</f>
        <v>184656300</v>
      </c>
      <c r="F244" s="15">
        <f t="shared" si="130"/>
        <v>45547600</v>
      </c>
      <c r="G244" s="15">
        <f t="shared" si="130"/>
        <v>45547600</v>
      </c>
      <c r="H244" s="23">
        <f t="shared" si="115"/>
        <v>44.235773177048969</v>
      </c>
      <c r="I244" s="40" t="s">
        <v>477</v>
      </c>
      <c r="J244" s="23">
        <f t="shared" si="107"/>
        <v>107.97799076863993</v>
      </c>
      <c r="K244" s="41">
        <f t="shared" si="108"/>
        <v>3365300</v>
      </c>
      <c r="L244" s="23">
        <f t="shared" si="109"/>
        <v>24.714868716707102</v>
      </c>
      <c r="M244" s="41">
        <f t="shared" si="110"/>
        <v>-138744700</v>
      </c>
      <c r="N244" s="23">
        <f t="shared" si="111"/>
        <v>24.666150031166008</v>
      </c>
      <c r="O244" s="41">
        <f t="shared" si="112"/>
        <v>-139108700</v>
      </c>
      <c r="P244" s="23">
        <f t="shared" si="113"/>
        <v>100</v>
      </c>
      <c r="Q244" s="23">
        <f t="shared" si="114"/>
        <v>0</v>
      </c>
    </row>
    <row r="245" spans="1:17" ht="25.5" hidden="1" outlineLevel="3">
      <c r="A245" s="6" t="s">
        <v>308</v>
      </c>
      <c r="B245" s="14" t="s">
        <v>309</v>
      </c>
      <c r="C245" s="15">
        <f t="shared" ref="C245:G245" si="131">C246</f>
        <v>41747600</v>
      </c>
      <c r="D245" s="15">
        <f>D246</f>
        <v>183037700</v>
      </c>
      <c r="E245" s="15">
        <f t="shared" si="131"/>
        <v>183037700</v>
      </c>
      <c r="F245" s="15">
        <f t="shared" si="131"/>
        <v>43929000</v>
      </c>
      <c r="G245" s="15">
        <f t="shared" si="131"/>
        <v>43929000</v>
      </c>
      <c r="H245" s="23">
        <f t="shared" si="115"/>
        <v>42.663790845062834</v>
      </c>
      <c r="I245" s="40">
        <f t="shared" si="116"/>
        <v>237.99588371629366</v>
      </c>
      <c r="J245" s="23">
        <f t="shared" si="107"/>
        <v>105.2252105510257</v>
      </c>
      <c r="K245" s="41">
        <f t="shared" si="108"/>
        <v>2181400</v>
      </c>
      <c r="L245" s="23">
        <f t="shared" si="109"/>
        <v>23.999973775894258</v>
      </c>
      <c r="M245" s="41">
        <f t="shared" si="110"/>
        <v>-139108700</v>
      </c>
      <c r="N245" s="23">
        <f t="shared" si="111"/>
        <v>23.999973775894258</v>
      </c>
      <c r="O245" s="41">
        <f t="shared" si="112"/>
        <v>-139108700</v>
      </c>
      <c r="P245" s="23">
        <f t="shared" si="113"/>
        <v>100</v>
      </c>
      <c r="Q245" s="23">
        <f t="shared" si="114"/>
        <v>0</v>
      </c>
    </row>
    <row r="246" spans="1:17" ht="63.75" hidden="1" outlineLevel="4" collapsed="1">
      <c r="A246" s="6" t="s">
        <v>310</v>
      </c>
      <c r="B246" s="14" t="s">
        <v>311</v>
      </c>
      <c r="C246" s="15">
        <v>41747600</v>
      </c>
      <c r="D246" s="15">
        <v>183037700</v>
      </c>
      <c r="E246" s="15">
        <v>183037700</v>
      </c>
      <c r="F246" s="15">
        <v>43929000</v>
      </c>
      <c r="G246" s="15">
        <v>43929000</v>
      </c>
      <c r="H246" s="23">
        <f t="shared" si="115"/>
        <v>42.663790845062834</v>
      </c>
      <c r="I246" s="40">
        <f t="shared" si="116"/>
        <v>237.99588371629366</v>
      </c>
      <c r="J246" s="23">
        <f t="shared" si="107"/>
        <v>105.2252105510257</v>
      </c>
      <c r="K246" s="41">
        <f t="shared" si="108"/>
        <v>2181400</v>
      </c>
      <c r="L246" s="23">
        <f t="shared" si="109"/>
        <v>23.999973775894258</v>
      </c>
      <c r="M246" s="41">
        <f t="shared" si="110"/>
        <v>-139108700</v>
      </c>
      <c r="N246" s="23">
        <f t="shared" si="111"/>
        <v>23.999973775894258</v>
      </c>
      <c r="O246" s="41">
        <f t="shared" si="112"/>
        <v>-139108700</v>
      </c>
      <c r="P246" s="23">
        <f t="shared" si="113"/>
        <v>100</v>
      </c>
      <c r="Q246" s="23">
        <f t="shared" si="114"/>
        <v>0</v>
      </c>
    </row>
    <row r="247" spans="1:17" ht="63.75" hidden="1" outlineLevel="7">
      <c r="A247" s="6" t="s">
        <v>310</v>
      </c>
      <c r="B247" s="14" t="s">
        <v>311</v>
      </c>
      <c r="C247" s="15">
        <v>43929000</v>
      </c>
      <c r="D247" s="15">
        <v>183037700</v>
      </c>
      <c r="E247" s="15">
        <v>183037700</v>
      </c>
      <c r="F247" s="15">
        <v>43929000</v>
      </c>
      <c r="G247" s="15">
        <v>43929000</v>
      </c>
      <c r="H247" s="23">
        <f t="shared" si="115"/>
        <v>42.663790845062834</v>
      </c>
      <c r="I247" s="40">
        <f t="shared" si="116"/>
        <v>237.99588371629366</v>
      </c>
      <c r="J247" s="23">
        <f t="shared" si="107"/>
        <v>100</v>
      </c>
      <c r="K247" s="41">
        <f t="shared" si="108"/>
        <v>0</v>
      </c>
      <c r="L247" s="23">
        <f t="shared" si="109"/>
        <v>23.999973775894258</v>
      </c>
      <c r="M247" s="41">
        <f t="shared" si="110"/>
        <v>-139108700</v>
      </c>
      <c r="N247" s="23">
        <f t="shared" si="111"/>
        <v>23.999973775894258</v>
      </c>
      <c r="O247" s="41">
        <f t="shared" si="112"/>
        <v>-139108700</v>
      </c>
      <c r="P247" s="23">
        <f t="shared" si="113"/>
        <v>100</v>
      </c>
      <c r="Q247" s="23">
        <f t="shared" si="114"/>
        <v>0</v>
      </c>
    </row>
    <row r="248" spans="1:17" hidden="1" outlineLevel="3">
      <c r="A248" s="6" t="s">
        <v>312</v>
      </c>
      <c r="B248" s="14" t="s">
        <v>313</v>
      </c>
      <c r="C248" s="15">
        <f t="shared" ref="C248:G248" si="132">C249</f>
        <v>434700</v>
      </c>
      <c r="D248" s="15">
        <f>D249</f>
        <v>1254600</v>
      </c>
      <c r="E248" s="15">
        <f t="shared" si="132"/>
        <v>1618600</v>
      </c>
      <c r="F248" s="15">
        <f t="shared" si="132"/>
        <v>1618600</v>
      </c>
      <c r="G248" s="15">
        <f t="shared" si="132"/>
        <v>1618600</v>
      </c>
      <c r="H248" s="23">
        <f t="shared" si="115"/>
        <v>1.5719823319861301</v>
      </c>
      <c r="I248" s="40">
        <f t="shared" si="116"/>
        <v>8.769153347064421</v>
      </c>
      <c r="J248" s="23">
        <f t="shared" si="107"/>
        <v>372.34874626178976</v>
      </c>
      <c r="K248" s="41">
        <f t="shared" si="108"/>
        <v>1183900</v>
      </c>
      <c r="L248" s="23">
        <f t="shared" si="109"/>
        <v>129.01323130878367</v>
      </c>
      <c r="M248" s="41">
        <f t="shared" si="110"/>
        <v>364000</v>
      </c>
      <c r="N248" s="23">
        <f t="shared" si="111"/>
        <v>100</v>
      </c>
      <c r="O248" s="41">
        <f t="shared" si="112"/>
        <v>0</v>
      </c>
      <c r="P248" s="23">
        <f t="shared" si="113"/>
        <v>100</v>
      </c>
      <c r="Q248" s="23">
        <f t="shared" si="114"/>
        <v>0</v>
      </c>
    </row>
    <row r="249" spans="1:17" ht="25.5" hidden="1" outlineLevel="4" collapsed="1">
      <c r="A249" s="6" t="s">
        <v>314</v>
      </c>
      <c r="B249" s="14" t="s">
        <v>315</v>
      </c>
      <c r="C249" s="15">
        <v>434700</v>
      </c>
      <c r="D249" s="15">
        <v>1254600</v>
      </c>
      <c r="E249" s="15">
        <v>1618600</v>
      </c>
      <c r="F249" s="15">
        <v>1618600</v>
      </c>
      <c r="G249" s="15">
        <v>1618600</v>
      </c>
      <c r="H249" s="23">
        <f t="shared" si="115"/>
        <v>1.5719823319861301</v>
      </c>
      <c r="I249" s="40">
        <f t="shared" si="116"/>
        <v>8.769153347064421</v>
      </c>
      <c r="J249" s="23">
        <f t="shared" si="107"/>
        <v>372.34874626178976</v>
      </c>
      <c r="K249" s="41">
        <f t="shared" si="108"/>
        <v>1183900</v>
      </c>
      <c r="L249" s="23">
        <f t="shared" si="109"/>
        <v>129.01323130878367</v>
      </c>
      <c r="M249" s="41">
        <f t="shared" si="110"/>
        <v>364000</v>
      </c>
      <c r="N249" s="23">
        <f t="shared" si="111"/>
        <v>100</v>
      </c>
      <c r="O249" s="41">
        <f t="shared" si="112"/>
        <v>0</v>
      </c>
      <c r="P249" s="23">
        <f t="shared" si="113"/>
        <v>100</v>
      </c>
      <c r="Q249" s="23">
        <f t="shared" si="114"/>
        <v>0</v>
      </c>
    </row>
    <row r="250" spans="1:17" ht="25.5" hidden="1" outlineLevel="7">
      <c r="A250" s="6" t="s">
        <v>314</v>
      </c>
      <c r="B250" s="14" t="s">
        <v>315</v>
      </c>
      <c r="C250" s="15">
        <v>1618600</v>
      </c>
      <c r="D250" s="15">
        <v>1254600</v>
      </c>
      <c r="E250" s="15">
        <v>1618600</v>
      </c>
      <c r="F250" s="15">
        <v>1618600</v>
      </c>
      <c r="G250" s="15">
        <v>1618600</v>
      </c>
      <c r="H250" s="23">
        <f t="shared" si="115"/>
        <v>1.5719823319861301</v>
      </c>
      <c r="I250" s="40">
        <f t="shared" si="116"/>
        <v>8.769153347064421</v>
      </c>
      <c r="J250" s="23">
        <f t="shared" si="107"/>
        <v>100</v>
      </c>
      <c r="K250" s="41">
        <f t="shared" si="108"/>
        <v>0</v>
      </c>
      <c r="L250" s="23">
        <f t="shared" si="109"/>
        <v>129.01323130878367</v>
      </c>
      <c r="M250" s="41">
        <f t="shared" si="110"/>
        <v>364000</v>
      </c>
      <c r="N250" s="23">
        <f t="shared" si="111"/>
        <v>100</v>
      </c>
      <c r="O250" s="41">
        <f t="shared" si="112"/>
        <v>0</v>
      </c>
      <c r="P250" s="23">
        <f t="shared" si="113"/>
        <v>100</v>
      </c>
      <c r="Q250" s="23">
        <f t="shared" si="114"/>
        <v>0</v>
      </c>
    </row>
    <row r="251" spans="1:17" ht="38.25" outlineLevel="2" collapsed="1">
      <c r="A251" s="6" t="s">
        <v>316</v>
      </c>
      <c r="B251" s="14" t="s">
        <v>317</v>
      </c>
      <c r="C251" s="15">
        <v>4503382.6500000004</v>
      </c>
      <c r="D251" s="15">
        <f>D252+D256+D259+D263+D266</f>
        <v>56663285.670000002</v>
      </c>
      <c r="E251" s="15">
        <f t="shared" ref="E251:G251" si="133">E252+E256+E259+E263+E266</f>
        <v>141223502.13999999</v>
      </c>
      <c r="F251" s="15">
        <f t="shared" si="133"/>
        <v>316100</v>
      </c>
      <c r="G251" s="15">
        <f t="shared" si="133"/>
        <v>316100</v>
      </c>
      <c r="H251" s="23">
        <f t="shared" si="115"/>
        <v>0.30699593175634238</v>
      </c>
      <c r="I251" s="40" t="s">
        <v>477</v>
      </c>
      <c r="J251" s="23">
        <f t="shared" si="107"/>
        <v>7.0191681357567957</v>
      </c>
      <c r="K251" s="41">
        <f t="shared" si="108"/>
        <v>-4187282.6500000004</v>
      </c>
      <c r="L251" s="23">
        <f t="shared" si="109"/>
        <v>0.55785681374166596</v>
      </c>
      <c r="M251" s="41">
        <f t="shared" si="110"/>
        <v>-56347185.670000002</v>
      </c>
      <c r="N251" s="23">
        <f t="shared" si="111"/>
        <v>0.22382960003827024</v>
      </c>
      <c r="O251" s="41">
        <f t="shared" si="112"/>
        <v>-140907402.13999999</v>
      </c>
      <c r="P251" s="23">
        <f t="shared" si="113"/>
        <v>100</v>
      </c>
      <c r="Q251" s="23">
        <f t="shared" si="114"/>
        <v>0</v>
      </c>
    </row>
    <row r="252" spans="1:17" ht="51" hidden="1" outlineLevel="3">
      <c r="A252" s="6" t="s">
        <v>318</v>
      </c>
      <c r="B252" s="14" t="s">
        <v>319</v>
      </c>
      <c r="C252" s="15">
        <f t="shared" ref="C252:G252" si="134">C253</f>
        <v>0</v>
      </c>
      <c r="D252" s="15">
        <f>D253</f>
        <v>0</v>
      </c>
      <c r="E252" s="15">
        <f t="shared" si="134"/>
        <v>63724157.920000002</v>
      </c>
      <c r="F252" s="15">
        <f t="shared" si="134"/>
        <v>0</v>
      </c>
      <c r="G252" s="15">
        <f t="shared" si="134"/>
        <v>0</v>
      </c>
      <c r="H252" s="23">
        <f t="shared" si="115"/>
        <v>0</v>
      </c>
      <c r="I252" s="40">
        <f t="shared" si="116"/>
        <v>0</v>
      </c>
      <c r="J252" s="23" t="e">
        <f t="shared" si="107"/>
        <v>#DIV/0!</v>
      </c>
      <c r="K252" s="41">
        <f t="shared" si="108"/>
        <v>0</v>
      </c>
      <c r="L252" s="23" t="e">
        <f t="shared" si="109"/>
        <v>#DIV/0!</v>
      </c>
      <c r="M252" s="41">
        <f t="shared" si="110"/>
        <v>0</v>
      </c>
      <c r="N252" s="23">
        <f t="shared" si="111"/>
        <v>0</v>
      </c>
      <c r="O252" s="41">
        <f t="shared" si="112"/>
        <v>-63724157.920000002</v>
      </c>
      <c r="P252" s="23" t="e">
        <f t="shared" si="113"/>
        <v>#DIV/0!</v>
      </c>
      <c r="Q252" s="23">
        <f t="shared" si="114"/>
        <v>0</v>
      </c>
    </row>
    <row r="253" spans="1:17" ht="63.75" hidden="1" outlineLevel="4">
      <c r="A253" s="6" t="s">
        <v>320</v>
      </c>
      <c r="B253" s="14" t="s">
        <v>321</v>
      </c>
      <c r="C253" s="15">
        <f t="shared" ref="C253" si="135">C254+C255</f>
        <v>0</v>
      </c>
      <c r="D253" s="15">
        <f>D254+D255</f>
        <v>0</v>
      </c>
      <c r="E253" s="15">
        <f t="shared" ref="E253:G253" si="136">E254+E255</f>
        <v>63724157.920000002</v>
      </c>
      <c r="F253" s="15">
        <f t="shared" si="136"/>
        <v>0</v>
      </c>
      <c r="G253" s="15">
        <f t="shared" si="136"/>
        <v>0</v>
      </c>
      <c r="H253" s="23">
        <f t="shared" si="115"/>
        <v>0</v>
      </c>
      <c r="I253" s="40">
        <f t="shared" si="116"/>
        <v>0</v>
      </c>
      <c r="J253" s="23" t="e">
        <f t="shared" si="107"/>
        <v>#DIV/0!</v>
      </c>
      <c r="K253" s="41">
        <f t="shared" si="108"/>
        <v>0</v>
      </c>
      <c r="L253" s="23" t="e">
        <f t="shared" si="109"/>
        <v>#DIV/0!</v>
      </c>
      <c r="M253" s="41">
        <f t="shared" si="110"/>
        <v>0</v>
      </c>
      <c r="N253" s="23">
        <f t="shared" si="111"/>
        <v>0</v>
      </c>
      <c r="O253" s="41">
        <f t="shared" si="112"/>
        <v>-63724157.920000002</v>
      </c>
      <c r="P253" s="23" t="e">
        <f t="shared" si="113"/>
        <v>#DIV/0!</v>
      </c>
      <c r="Q253" s="23">
        <f t="shared" si="114"/>
        <v>0</v>
      </c>
    </row>
    <row r="254" spans="1:17" ht="38.25" hidden="1" outlineLevel="7">
      <c r="A254" s="6"/>
      <c r="B254" s="18" t="s">
        <v>410</v>
      </c>
      <c r="C254" s="15">
        <v>0</v>
      </c>
      <c r="D254" s="15">
        <v>0</v>
      </c>
      <c r="E254" s="15">
        <v>27215648.989999998</v>
      </c>
      <c r="F254" s="15">
        <v>0</v>
      </c>
      <c r="G254" s="15">
        <v>0</v>
      </c>
      <c r="H254" s="23">
        <f t="shared" si="115"/>
        <v>0</v>
      </c>
      <c r="I254" s="40">
        <f t="shared" si="116"/>
        <v>0</v>
      </c>
      <c r="J254" s="23" t="e">
        <f t="shared" si="107"/>
        <v>#DIV/0!</v>
      </c>
      <c r="K254" s="41">
        <f t="shared" si="108"/>
        <v>0</v>
      </c>
      <c r="L254" s="23" t="e">
        <f t="shared" si="109"/>
        <v>#DIV/0!</v>
      </c>
      <c r="M254" s="41">
        <f t="shared" si="110"/>
        <v>0</v>
      </c>
      <c r="N254" s="23">
        <f t="shared" si="111"/>
        <v>0</v>
      </c>
      <c r="O254" s="41">
        <f t="shared" si="112"/>
        <v>-27215648.989999998</v>
      </c>
      <c r="P254" s="23" t="e">
        <f t="shared" si="113"/>
        <v>#DIV/0!</v>
      </c>
      <c r="Q254" s="23">
        <f t="shared" si="114"/>
        <v>0</v>
      </c>
    </row>
    <row r="255" spans="1:17" ht="140.25" hidden="1" outlineLevel="7">
      <c r="A255" s="6"/>
      <c r="B255" s="19" t="s">
        <v>409</v>
      </c>
      <c r="C255" s="15">
        <v>0</v>
      </c>
      <c r="D255" s="15">
        <v>0</v>
      </c>
      <c r="E255" s="15">
        <v>36508508.93</v>
      </c>
      <c r="F255" s="15">
        <v>0</v>
      </c>
      <c r="G255" s="15">
        <v>0</v>
      </c>
      <c r="H255" s="23">
        <f t="shared" si="115"/>
        <v>0</v>
      </c>
      <c r="I255" s="40">
        <f t="shared" si="116"/>
        <v>0</v>
      </c>
      <c r="J255" s="23" t="e">
        <f t="shared" si="107"/>
        <v>#DIV/0!</v>
      </c>
      <c r="K255" s="41">
        <f t="shared" si="108"/>
        <v>0</v>
      </c>
      <c r="L255" s="23" t="e">
        <f t="shared" si="109"/>
        <v>#DIV/0!</v>
      </c>
      <c r="M255" s="41">
        <f t="shared" si="110"/>
        <v>0</v>
      </c>
      <c r="N255" s="23">
        <f t="shared" si="111"/>
        <v>0</v>
      </c>
      <c r="O255" s="41">
        <f t="shared" si="112"/>
        <v>-36508508.93</v>
      </c>
      <c r="P255" s="23" t="e">
        <f t="shared" si="113"/>
        <v>#DIV/0!</v>
      </c>
      <c r="Q255" s="23">
        <f t="shared" si="114"/>
        <v>0</v>
      </c>
    </row>
    <row r="256" spans="1:17" ht="38.25" hidden="1" outlineLevel="3">
      <c r="A256" s="6" t="s">
        <v>322</v>
      </c>
      <c r="B256" s="14" t="s">
        <v>323</v>
      </c>
      <c r="C256" s="15">
        <f t="shared" ref="C256:G256" si="137">C257</f>
        <v>0</v>
      </c>
      <c r="D256" s="15">
        <f>D257</f>
        <v>0</v>
      </c>
      <c r="E256" s="15">
        <f t="shared" si="137"/>
        <v>366382</v>
      </c>
      <c r="F256" s="15">
        <f t="shared" si="137"/>
        <v>0</v>
      </c>
      <c r="G256" s="15">
        <f t="shared" si="137"/>
        <v>0</v>
      </c>
      <c r="H256" s="23">
        <f t="shared" si="115"/>
        <v>0</v>
      </c>
      <c r="I256" s="40">
        <f t="shared" si="116"/>
        <v>0</v>
      </c>
      <c r="J256" s="23" t="e">
        <f t="shared" si="107"/>
        <v>#DIV/0!</v>
      </c>
      <c r="K256" s="41">
        <f t="shared" si="108"/>
        <v>0</v>
      </c>
      <c r="L256" s="23" t="e">
        <f t="shared" si="109"/>
        <v>#DIV/0!</v>
      </c>
      <c r="M256" s="41">
        <f t="shared" si="110"/>
        <v>0</v>
      </c>
      <c r="N256" s="23">
        <f t="shared" si="111"/>
        <v>0</v>
      </c>
      <c r="O256" s="41">
        <f t="shared" si="112"/>
        <v>-366382</v>
      </c>
      <c r="P256" s="23" t="e">
        <f t="shared" si="113"/>
        <v>#DIV/0!</v>
      </c>
      <c r="Q256" s="23">
        <f t="shared" si="114"/>
        <v>0</v>
      </c>
    </row>
    <row r="257" spans="1:17" ht="63.75" hidden="1" outlineLevel="4" collapsed="1">
      <c r="A257" s="6" t="s">
        <v>324</v>
      </c>
      <c r="B257" s="14" t="s">
        <v>325</v>
      </c>
      <c r="C257" s="15">
        <v>0</v>
      </c>
      <c r="D257" s="15">
        <v>0</v>
      </c>
      <c r="E257" s="15">
        <v>366382</v>
      </c>
      <c r="F257" s="15">
        <v>0</v>
      </c>
      <c r="G257" s="15">
        <v>0</v>
      </c>
      <c r="H257" s="23">
        <f t="shared" si="115"/>
        <v>0</v>
      </c>
      <c r="I257" s="40">
        <f t="shared" si="116"/>
        <v>0</v>
      </c>
      <c r="J257" s="23" t="e">
        <f t="shared" si="107"/>
        <v>#DIV/0!</v>
      </c>
      <c r="K257" s="41">
        <f t="shared" si="108"/>
        <v>0</v>
      </c>
      <c r="L257" s="23" t="e">
        <f t="shared" si="109"/>
        <v>#DIV/0!</v>
      </c>
      <c r="M257" s="41">
        <f t="shared" si="110"/>
        <v>0</v>
      </c>
      <c r="N257" s="23">
        <f t="shared" si="111"/>
        <v>0</v>
      </c>
      <c r="O257" s="41">
        <f t="shared" si="112"/>
        <v>-366382</v>
      </c>
      <c r="P257" s="23" t="e">
        <f t="shared" si="113"/>
        <v>#DIV/0!</v>
      </c>
      <c r="Q257" s="23">
        <f t="shared" si="114"/>
        <v>0</v>
      </c>
    </row>
    <row r="258" spans="1:17" ht="63.75" hidden="1" outlineLevel="7">
      <c r="A258" s="6" t="s">
        <v>324</v>
      </c>
      <c r="B258" s="14" t="s">
        <v>325</v>
      </c>
      <c r="C258" s="15">
        <v>0</v>
      </c>
      <c r="D258" s="15">
        <v>0</v>
      </c>
      <c r="E258" s="15">
        <v>366382</v>
      </c>
      <c r="F258" s="15">
        <v>0</v>
      </c>
      <c r="G258" s="15">
        <v>0</v>
      </c>
      <c r="H258" s="23">
        <f t="shared" si="115"/>
        <v>0</v>
      </c>
      <c r="I258" s="40">
        <f t="shared" si="116"/>
        <v>0</v>
      </c>
      <c r="J258" s="23" t="e">
        <f t="shared" si="107"/>
        <v>#DIV/0!</v>
      </c>
      <c r="K258" s="41">
        <f t="shared" si="108"/>
        <v>0</v>
      </c>
      <c r="L258" s="23" t="e">
        <f t="shared" si="109"/>
        <v>#DIV/0!</v>
      </c>
      <c r="M258" s="41">
        <f t="shared" si="110"/>
        <v>0</v>
      </c>
      <c r="N258" s="23">
        <f t="shared" si="111"/>
        <v>0</v>
      </c>
      <c r="O258" s="41">
        <f t="shared" si="112"/>
        <v>-366382</v>
      </c>
      <c r="P258" s="23" t="e">
        <f t="shared" si="113"/>
        <v>#DIV/0!</v>
      </c>
      <c r="Q258" s="23">
        <f t="shared" si="114"/>
        <v>0</v>
      </c>
    </row>
    <row r="259" spans="1:17" ht="38.25" hidden="1" outlineLevel="3">
      <c r="A259" s="6" t="s">
        <v>326</v>
      </c>
      <c r="B259" s="14" t="s">
        <v>327</v>
      </c>
      <c r="C259" s="15">
        <f t="shared" ref="C259:G259" si="138">C260</f>
        <v>0</v>
      </c>
      <c r="D259" s="15">
        <f>D260</f>
        <v>5348219.58</v>
      </c>
      <c r="E259" s="15">
        <f t="shared" si="138"/>
        <v>5348219.58</v>
      </c>
      <c r="F259" s="15">
        <f t="shared" si="138"/>
        <v>0</v>
      </c>
      <c r="G259" s="15">
        <f t="shared" si="138"/>
        <v>0</v>
      </c>
      <c r="H259" s="23">
        <f t="shared" si="115"/>
        <v>0</v>
      </c>
      <c r="I259" s="40">
        <f t="shared" si="116"/>
        <v>0</v>
      </c>
      <c r="J259" s="23" t="e">
        <f t="shared" si="107"/>
        <v>#DIV/0!</v>
      </c>
      <c r="K259" s="41">
        <f t="shared" si="108"/>
        <v>0</v>
      </c>
      <c r="L259" s="23">
        <f t="shared" si="109"/>
        <v>0</v>
      </c>
      <c r="M259" s="41">
        <f t="shared" si="110"/>
        <v>-5348219.58</v>
      </c>
      <c r="N259" s="23">
        <f t="shared" si="111"/>
        <v>0</v>
      </c>
      <c r="O259" s="41">
        <f t="shared" si="112"/>
        <v>-5348219.58</v>
      </c>
      <c r="P259" s="23" t="e">
        <f t="shared" si="113"/>
        <v>#DIV/0!</v>
      </c>
      <c r="Q259" s="23">
        <f t="shared" si="114"/>
        <v>0</v>
      </c>
    </row>
    <row r="260" spans="1:17" ht="63.75" hidden="1" outlineLevel="4">
      <c r="A260" s="6" t="s">
        <v>328</v>
      </c>
      <c r="B260" s="14" t="s">
        <v>329</v>
      </c>
      <c r="C260" s="15">
        <f t="shared" ref="C260" si="139">C261+C262</f>
        <v>0</v>
      </c>
      <c r="D260" s="15">
        <f>D261+D262</f>
        <v>5348219.58</v>
      </c>
      <c r="E260" s="15">
        <f t="shared" ref="E260:G260" si="140">E261+E262</f>
        <v>5348219.58</v>
      </c>
      <c r="F260" s="15">
        <f t="shared" si="140"/>
        <v>0</v>
      </c>
      <c r="G260" s="15">
        <f t="shared" si="140"/>
        <v>0</v>
      </c>
      <c r="H260" s="23">
        <f t="shared" si="115"/>
        <v>0</v>
      </c>
      <c r="I260" s="40">
        <f t="shared" si="116"/>
        <v>0</v>
      </c>
      <c r="J260" s="23" t="e">
        <f t="shared" si="107"/>
        <v>#DIV/0!</v>
      </c>
      <c r="K260" s="41">
        <f t="shared" si="108"/>
        <v>0</v>
      </c>
      <c r="L260" s="23">
        <f t="shared" si="109"/>
        <v>0</v>
      </c>
      <c r="M260" s="41">
        <f t="shared" si="110"/>
        <v>-5348219.58</v>
      </c>
      <c r="N260" s="23">
        <f t="shared" si="111"/>
        <v>0</v>
      </c>
      <c r="O260" s="41">
        <f t="shared" si="112"/>
        <v>-5348219.58</v>
      </c>
      <c r="P260" s="23" t="e">
        <f t="shared" si="113"/>
        <v>#DIV/0!</v>
      </c>
      <c r="Q260" s="23">
        <f t="shared" si="114"/>
        <v>0</v>
      </c>
    </row>
    <row r="261" spans="1:17" ht="38.25" hidden="1" outlineLevel="7">
      <c r="A261" s="6"/>
      <c r="B261" s="7" t="s">
        <v>411</v>
      </c>
      <c r="C261" s="15">
        <v>0</v>
      </c>
      <c r="D261" s="15">
        <v>4048612.42</v>
      </c>
      <c r="E261" s="15">
        <v>4048612.42</v>
      </c>
      <c r="F261" s="15">
        <v>0</v>
      </c>
      <c r="G261" s="15">
        <v>0</v>
      </c>
      <c r="H261" s="23">
        <f t="shared" si="115"/>
        <v>0</v>
      </c>
      <c r="I261" s="40">
        <f t="shared" si="116"/>
        <v>0</v>
      </c>
      <c r="J261" s="23" t="e">
        <f t="shared" si="107"/>
        <v>#DIV/0!</v>
      </c>
      <c r="K261" s="41">
        <f t="shared" si="108"/>
        <v>0</v>
      </c>
      <c r="L261" s="23">
        <f t="shared" si="109"/>
        <v>0</v>
      </c>
      <c r="M261" s="41">
        <f t="shared" si="110"/>
        <v>-4048612.42</v>
      </c>
      <c r="N261" s="23">
        <f t="shared" si="111"/>
        <v>0</v>
      </c>
      <c r="O261" s="41">
        <f t="shared" si="112"/>
        <v>-4048612.42</v>
      </c>
      <c r="P261" s="23" t="e">
        <f t="shared" si="113"/>
        <v>#DIV/0!</v>
      </c>
      <c r="Q261" s="23">
        <f t="shared" si="114"/>
        <v>0</v>
      </c>
    </row>
    <row r="262" spans="1:17" ht="76.5" hidden="1" outlineLevel="7">
      <c r="A262" s="6"/>
      <c r="B262" s="7" t="s">
        <v>412</v>
      </c>
      <c r="C262" s="15">
        <v>0</v>
      </c>
      <c r="D262" s="15">
        <v>1299607.1599999999</v>
      </c>
      <c r="E262" s="15">
        <v>1299607.1599999999</v>
      </c>
      <c r="F262" s="15">
        <v>0</v>
      </c>
      <c r="G262" s="15">
        <v>0</v>
      </c>
      <c r="H262" s="23">
        <f t="shared" si="115"/>
        <v>0</v>
      </c>
      <c r="I262" s="40">
        <f t="shared" si="116"/>
        <v>0</v>
      </c>
      <c r="J262" s="23" t="e">
        <f t="shared" si="107"/>
        <v>#DIV/0!</v>
      </c>
      <c r="K262" s="41">
        <f t="shared" si="108"/>
        <v>0</v>
      </c>
      <c r="L262" s="23">
        <f t="shared" si="109"/>
        <v>0</v>
      </c>
      <c r="M262" s="41">
        <f t="shared" si="110"/>
        <v>-1299607.1599999999</v>
      </c>
      <c r="N262" s="23">
        <f t="shared" si="111"/>
        <v>0</v>
      </c>
      <c r="O262" s="41">
        <f t="shared" si="112"/>
        <v>-1299607.1599999999</v>
      </c>
      <c r="P262" s="23" t="e">
        <f t="shared" si="113"/>
        <v>#DIV/0!</v>
      </c>
      <c r="Q262" s="23">
        <f t="shared" si="114"/>
        <v>0</v>
      </c>
    </row>
    <row r="263" spans="1:17" ht="38.25" hidden="1" outlineLevel="3">
      <c r="A263" s="6" t="s">
        <v>330</v>
      </c>
      <c r="B263" s="14" t="s">
        <v>331</v>
      </c>
      <c r="C263" s="15">
        <f t="shared" ref="C263:G263" si="141">C264</f>
        <v>0</v>
      </c>
      <c r="D263" s="15">
        <f>D264</f>
        <v>1717007.89</v>
      </c>
      <c r="E263" s="15">
        <f t="shared" si="141"/>
        <v>1717007.89</v>
      </c>
      <c r="F263" s="15">
        <f t="shared" si="141"/>
        <v>0</v>
      </c>
      <c r="G263" s="15">
        <f t="shared" si="141"/>
        <v>0</v>
      </c>
      <c r="H263" s="23">
        <f t="shared" si="115"/>
        <v>0</v>
      </c>
      <c r="I263" s="40">
        <f t="shared" si="116"/>
        <v>0</v>
      </c>
      <c r="J263" s="23" t="e">
        <f t="shared" si="107"/>
        <v>#DIV/0!</v>
      </c>
      <c r="K263" s="41">
        <f t="shared" si="108"/>
        <v>0</v>
      </c>
      <c r="L263" s="23">
        <f t="shared" si="109"/>
        <v>0</v>
      </c>
      <c r="M263" s="41">
        <f t="shared" si="110"/>
        <v>-1717007.89</v>
      </c>
      <c r="N263" s="23">
        <f t="shared" si="111"/>
        <v>0</v>
      </c>
      <c r="O263" s="41">
        <f t="shared" si="112"/>
        <v>-1717007.89</v>
      </c>
      <c r="P263" s="23" t="e">
        <f t="shared" si="113"/>
        <v>#DIV/0!</v>
      </c>
      <c r="Q263" s="23">
        <f t="shared" si="114"/>
        <v>0</v>
      </c>
    </row>
    <row r="264" spans="1:17" ht="51" hidden="1" outlineLevel="4">
      <c r="A264" s="6" t="s">
        <v>332</v>
      </c>
      <c r="B264" s="14" t="s">
        <v>333</v>
      </c>
      <c r="C264" s="15">
        <f t="shared" ref="C264:G264" si="142">C265</f>
        <v>0</v>
      </c>
      <c r="D264" s="15">
        <f>D265</f>
        <v>1717007.89</v>
      </c>
      <c r="E264" s="15">
        <f t="shared" si="142"/>
        <v>1717007.89</v>
      </c>
      <c r="F264" s="15">
        <f t="shared" si="142"/>
        <v>0</v>
      </c>
      <c r="G264" s="15">
        <f t="shared" si="142"/>
        <v>0</v>
      </c>
      <c r="H264" s="23">
        <f t="shared" si="115"/>
        <v>0</v>
      </c>
      <c r="I264" s="40">
        <f t="shared" si="116"/>
        <v>0</v>
      </c>
      <c r="J264" s="23" t="e">
        <f t="shared" si="107"/>
        <v>#DIV/0!</v>
      </c>
      <c r="K264" s="41">
        <f t="shared" si="108"/>
        <v>0</v>
      </c>
      <c r="L264" s="23">
        <f t="shared" si="109"/>
        <v>0</v>
      </c>
      <c r="M264" s="41">
        <f t="shared" si="110"/>
        <v>-1717007.89</v>
      </c>
      <c r="N264" s="23">
        <f t="shared" si="111"/>
        <v>0</v>
      </c>
      <c r="O264" s="41">
        <f t="shared" si="112"/>
        <v>-1717007.89</v>
      </c>
      <c r="P264" s="23" t="e">
        <f t="shared" si="113"/>
        <v>#DIV/0!</v>
      </c>
      <c r="Q264" s="23">
        <f t="shared" si="114"/>
        <v>0</v>
      </c>
    </row>
    <row r="265" spans="1:17" ht="63.75" hidden="1" outlineLevel="7">
      <c r="A265" s="6"/>
      <c r="B265" s="7" t="s">
        <v>413</v>
      </c>
      <c r="C265" s="15">
        <v>0</v>
      </c>
      <c r="D265" s="15">
        <v>1717007.89</v>
      </c>
      <c r="E265" s="15">
        <v>1717007.89</v>
      </c>
      <c r="F265" s="15">
        <v>0</v>
      </c>
      <c r="G265" s="15">
        <v>0</v>
      </c>
      <c r="H265" s="23">
        <f t="shared" si="115"/>
        <v>0</v>
      </c>
      <c r="I265" s="40">
        <f t="shared" si="116"/>
        <v>0</v>
      </c>
      <c r="J265" s="23" t="e">
        <f t="shared" ref="J265:J323" si="143">G265/C265*100</f>
        <v>#DIV/0!</v>
      </c>
      <c r="K265" s="41">
        <f t="shared" ref="K265:K323" si="144">G265-C265</f>
        <v>0</v>
      </c>
      <c r="L265" s="23">
        <f t="shared" ref="L265:L323" si="145">G265/D265*100</f>
        <v>0</v>
      </c>
      <c r="M265" s="41">
        <f t="shared" ref="M265:M323" si="146">G265-D265</f>
        <v>-1717007.89</v>
      </c>
      <c r="N265" s="23">
        <f t="shared" ref="N265:N323" si="147">G265/E265*100</f>
        <v>0</v>
      </c>
      <c r="O265" s="41">
        <f t="shared" ref="O265:O326" si="148">G265-E265</f>
        <v>-1717007.89</v>
      </c>
      <c r="P265" s="23" t="e">
        <f t="shared" ref="P265:P323" si="149">G265/F265*100</f>
        <v>#DIV/0!</v>
      </c>
      <c r="Q265" s="23">
        <f t="shared" ref="Q265:Q323" si="150">G265-F265</f>
        <v>0</v>
      </c>
    </row>
    <row r="266" spans="1:17" hidden="1" outlineLevel="3">
      <c r="A266" s="6" t="s">
        <v>334</v>
      </c>
      <c r="B266" s="14" t="s">
        <v>335</v>
      </c>
      <c r="C266" s="15">
        <f t="shared" ref="C266:G266" si="151">C267</f>
        <v>316100</v>
      </c>
      <c r="D266" s="15">
        <f>D267</f>
        <v>49598058.200000003</v>
      </c>
      <c r="E266" s="15">
        <f t="shared" si="151"/>
        <v>70067734.75</v>
      </c>
      <c r="F266" s="15">
        <f t="shared" si="151"/>
        <v>316100</v>
      </c>
      <c r="G266" s="15">
        <f t="shared" si="151"/>
        <v>316100</v>
      </c>
      <c r="H266" s="23">
        <f t="shared" ref="H266:H323" si="152">G266/G$8*100</f>
        <v>0.30699593175634238</v>
      </c>
      <c r="I266" s="40">
        <f t="shared" ref="I266:I323" si="153">G266/G$9*100</f>
        <v>1.712547493517276</v>
      </c>
      <c r="J266" s="23">
        <f t="shared" si="143"/>
        <v>100</v>
      </c>
      <c r="K266" s="41">
        <f t="shared" si="144"/>
        <v>0</v>
      </c>
      <c r="L266" s="23">
        <f t="shared" si="145"/>
        <v>0.63732333779147832</v>
      </c>
      <c r="M266" s="41">
        <f t="shared" si="146"/>
        <v>-49281958.200000003</v>
      </c>
      <c r="N266" s="23">
        <f t="shared" si="147"/>
        <v>0.45113489272607032</v>
      </c>
      <c r="O266" s="41">
        <f t="shared" si="148"/>
        <v>-69751634.75</v>
      </c>
      <c r="P266" s="23">
        <f t="shared" si="149"/>
        <v>100</v>
      </c>
      <c r="Q266" s="23">
        <f t="shared" si="150"/>
        <v>0</v>
      </c>
    </row>
    <row r="267" spans="1:17" ht="25.5" hidden="1" outlineLevel="4">
      <c r="A267" s="6" t="s">
        <v>336</v>
      </c>
      <c r="B267" s="14" t="s">
        <v>337</v>
      </c>
      <c r="C267" s="15">
        <f t="shared" ref="C267" si="154">C268+C269+C270+C271+C272+C273+C274+C275+C276+C277</f>
        <v>316100</v>
      </c>
      <c r="D267" s="15">
        <f>D268+D269+D270+D271+D272+D273+D274+D275+D276+D277</f>
        <v>49598058.200000003</v>
      </c>
      <c r="E267" s="15">
        <f t="shared" ref="E267:G267" si="155">E268+E269+E270+E271+E272+E273+E274+E275+E276+E277</f>
        <v>70067734.75</v>
      </c>
      <c r="F267" s="15">
        <f t="shared" si="155"/>
        <v>316100</v>
      </c>
      <c r="G267" s="15">
        <f t="shared" si="155"/>
        <v>316100</v>
      </c>
      <c r="H267" s="23">
        <f t="shared" si="152"/>
        <v>0.30699593175634238</v>
      </c>
      <c r="I267" s="40">
        <f t="shared" si="153"/>
        <v>1.712547493517276</v>
      </c>
      <c r="J267" s="23">
        <f t="shared" si="143"/>
        <v>100</v>
      </c>
      <c r="K267" s="41">
        <f t="shared" si="144"/>
        <v>0</v>
      </c>
      <c r="L267" s="23">
        <f t="shared" si="145"/>
        <v>0.63732333779147832</v>
      </c>
      <c r="M267" s="41">
        <f t="shared" si="146"/>
        <v>-49281958.200000003</v>
      </c>
      <c r="N267" s="23">
        <f t="shared" si="147"/>
        <v>0.45113489272607032</v>
      </c>
      <c r="O267" s="41">
        <f t="shared" si="148"/>
        <v>-69751634.75</v>
      </c>
      <c r="P267" s="23">
        <f t="shared" si="149"/>
        <v>100</v>
      </c>
      <c r="Q267" s="23">
        <f t="shared" si="150"/>
        <v>0</v>
      </c>
    </row>
    <row r="268" spans="1:17" ht="89.25" hidden="1" outlineLevel="4">
      <c r="A268" s="6"/>
      <c r="B268" s="7" t="s">
        <v>414</v>
      </c>
      <c r="C268" s="15">
        <v>0</v>
      </c>
      <c r="D268" s="15">
        <v>14442200</v>
      </c>
      <c r="E268" s="15">
        <v>14440599.210000001</v>
      </c>
      <c r="F268" s="15">
        <v>0</v>
      </c>
      <c r="G268" s="15">
        <v>0</v>
      </c>
      <c r="H268" s="23">
        <f t="shared" si="152"/>
        <v>0</v>
      </c>
      <c r="I268" s="40">
        <f t="shared" si="153"/>
        <v>0</v>
      </c>
      <c r="J268" s="23" t="e">
        <f t="shared" si="143"/>
        <v>#DIV/0!</v>
      </c>
      <c r="K268" s="41">
        <f t="shared" si="144"/>
        <v>0</v>
      </c>
      <c r="L268" s="23">
        <f t="shared" si="145"/>
        <v>0</v>
      </c>
      <c r="M268" s="41">
        <f t="shared" si="146"/>
        <v>-14442200</v>
      </c>
      <c r="N268" s="23">
        <f t="shared" si="147"/>
        <v>0</v>
      </c>
      <c r="O268" s="41">
        <f t="shared" si="148"/>
        <v>-14440599.210000001</v>
      </c>
      <c r="P268" s="23" t="e">
        <f t="shared" si="149"/>
        <v>#DIV/0!</v>
      </c>
      <c r="Q268" s="23">
        <f t="shared" si="150"/>
        <v>0</v>
      </c>
    </row>
    <row r="269" spans="1:17" ht="51" hidden="1" outlineLevel="4">
      <c r="A269" s="6"/>
      <c r="B269" s="7" t="s">
        <v>415</v>
      </c>
      <c r="C269" s="15">
        <v>100100</v>
      </c>
      <c r="D269" s="15">
        <v>100100</v>
      </c>
      <c r="E269" s="15">
        <v>100100</v>
      </c>
      <c r="F269" s="15">
        <v>100100</v>
      </c>
      <c r="G269" s="15">
        <v>100100</v>
      </c>
      <c r="H269" s="23">
        <f t="shared" si="152"/>
        <v>9.7216997054128035E-2</v>
      </c>
      <c r="I269" s="40">
        <f t="shared" si="153"/>
        <v>0.54231573584650217</v>
      </c>
      <c r="J269" s="23">
        <f t="shared" si="143"/>
        <v>100</v>
      </c>
      <c r="K269" s="41">
        <f t="shared" si="144"/>
        <v>0</v>
      </c>
      <c r="L269" s="23">
        <f t="shared" si="145"/>
        <v>100</v>
      </c>
      <c r="M269" s="41">
        <f t="shared" si="146"/>
        <v>0</v>
      </c>
      <c r="N269" s="23">
        <f t="shared" si="147"/>
        <v>100</v>
      </c>
      <c r="O269" s="41">
        <f t="shared" si="148"/>
        <v>0</v>
      </c>
      <c r="P269" s="23">
        <f t="shared" si="149"/>
        <v>100</v>
      </c>
      <c r="Q269" s="23">
        <f t="shared" si="150"/>
        <v>0</v>
      </c>
    </row>
    <row r="270" spans="1:17" ht="38.25" hidden="1" outlineLevel="4">
      <c r="A270" s="6"/>
      <c r="B270" s="7" t="s">
        <v>416</v>
      </c>
      <c r="C270" s="15">
        <v>0</v>
      </c>
      <c r="D270" s="15">
        <v>1807348.2</v>
      </c>
      <c r="E270" s="15">
        <v>1807348.2</v>
      </c>
      <c r="F270" s="15">
        <v>0</v>
      </c>
      <c r="G270" s="15">
        <v>0</v>
      </c>
      <c r="H270" s="23">
        <f t="shared" si="152"/>
        <v>0</v>
      </c>
      <c r="I270" s="40">
        <f t="shared" si="153"/>
        <v>0</v>
      </c>
      <c r="J270" s="23" t="e">
        <f t="shared" si="143"/>
        <v>#DIV/0!</v>
      </c>
      <c r="K270" s="41">
        <f t="shared" si="144"/>
        <v>0</v>
      </c>
      <c r="L270" s="23">
        <f t="shared" si="145"/>
        <v>0</v>
      </c>
      <c r="M270" s="41">
        <f t="shared" si="146"/>
        <v>-1807348.2</v>
      </c>
      <c r="N270" s="23">
        <f t="shared" si="147"/>
        <v>0</v>
      </c>
      <c r="O270" s="41">
        <f t="shared" si="148"/>
        <v>-1807348.2</v>
      </c>
      <c r="P270" s="23" t="e">
        <f t="shared" si="149"/>
        <v>#DIV/0!</v>
      </c>
      <c r="Q270" s="23">
        <f t="shared" si="150"/>
        <v>0</v>
      </c>
    </row>
    <row r="271" spans="1:17" ht="89.25" hidden="1" outlineLevel="4">
      <c r="A271" s="6"/>
      <c r="B271" s="7" t="s">
        <v>417</v>
      </c>
      <c r="C271" s="15">
        <v>0</v>
      </c>
      <c r="D271" s="15">
        <v>33248410</v>
      </c>
      <c r="E271" s="15">
        <v>33248410</v>
      </c>
      <c r="F271" s="15">
        <v>0</v>
      </c>
      <c r="G271" s="15">
        <v>0</v>
      </c>
      <c r="H271" s="23">
        <f t="shared" si="152"/>
        <v>0</v>
      </c>
      <c r="I271" s="40">
        <f t="shared" si="153"/>
        <v>0</v>
      </c>
      <c r="J271" s="23" t="e">
        <f t="shared" si="143"/>
        <v>#DIV/0!</v>
      </c>
      <c r="K271" s="41">
        <f t="shared" si="144"/>
        <v>0</v>
      </c>
      <c r="L271" s="23">
        <f t="shared" si="145"/>
        <v>0</v>
      </c>
      <c r="M271" s="41">
        <f t="shared" si="146"/>
        <v>-33248410</v>
      </c>
      <c r="N271" s="23">
        <f t="shared" si="147"/>
        <v>0</v>
      </c>
      <c r="O271" s="41">
        <f t="shared" si="148"/>
        <v>-33248410</v>
      </c>
      <c r="P271" s="23" t="e">
        <f t="shared" si="149"/>
        <v>#DIV/0!</v>
      </c>
      <c r="Q271" s="23">
        <f t="shared" si="150"/>
        <v>0</v>
      </c>
    </row>
    <row r="272" spans="1:17" ht="28.5" hidden="1" customHeight="1" outlineLevel="7">
      <c r="A272" s="6"/>
      <c r="B272" s="18" t="s">
        <v>418</v>
      </c>
      <c r="C272" s="15">
        <v>0</v>
      </c>
      <c r="D272" s="15">
        <v>0</v>
      </c>
      <c r="E272" s="15">
        <v>3000000</v>
      </c>
      <c r="F272" s="15">
        <v>0</v>
      </c>
      <c r="G272" s="15">
        <v>0</v>
      </c>
      <c r="H272" s="23">
        <f t="shared" si="152"/>
        <v>0</v>
      </c>
      <c r="I272" s="40">
        <f t="shared" si="153"/>
        <v>0</v>
      </c>
      <c r="J272" s="23" t="e">
        <f t="shared" si="143"/>
        <v>#DIV/0!</v>
      </c>
      <c r="K272" s="41">
        <f t="shared" si="144"/>
        <v>0</v>
      </c>
      <c r="L272" s="23" t="e">
        <f t="shared" si="145"/>
        <v>#DIV/0!</v>
      </c>
      <c r="M272" s="41">
        <f t="shared" si="146"/>
        <v>0</v>
      </c>
      <c r="N272" s="23">
        <f t="shared" si="147"/>
        <v>0</v>
      </c>
      <c r="O272" s="41">
        <f t="shared" si="148"/>
        <v>-3000000</v>
      </c>
      <c r="P272" s="23" t="e">
        <f t="shared" si="149"/>
        <v>#DIV/0!</v>
      </c>
      <c r="Q272" s="23">
        <f t="shared" si="150"/>
        <v>0</v>
      </c>
    </row>
    <row r="273" spans="1:17" ht="51" hidden="1" outlineLevel="7">
      <c r="A273" s="6"/>
      <c r="B273" s="18" t="s">
        <v>419</v>
      </c>
      <c r="C273" s="15">
        <v>0</v>
      </c>
      <c r="D273" s="15">
        <v>0</v>
      </c>
      <c r="E273" s="15">
        <v>86360.85</v>
      </c>
      <c r="F273" s="15">
        <v>0</v>
      </c>
      <c r="G273" s="15">
        <v>0</v>
      </c>
      <c r="H273" s="23">
        <f t="shared" si="152"/>
        <v>0</v>
      </c>
      <c r="I273" s="40">
        <f t="shared" si="153"/>
        <v>0</v>
      </c>
      <c r="J273" s="23" t="e">
        <f t="shared" si="143"/>
        <v>#DIV/0!</v>
      </c>
      <c r="K273" s="41">
        <f t="shared" si="144"/>
        <v>0</v>
      </c>
      <c r="L273" s="23" t="e">
        <f t="shared" si="145"/>
        <v>#DIV/0!</v>
      </c>
      <c r="M273" s="41">
        <f t="shared" si="146"/>
        <v>0</v>
      </c>
      <c r="N273" s="23">
        <f t="shared" si="147"/>
        <v>0</v>
      </c>
      <c r="O273" s="41">
        <f t="shared" si="148"/>
        <v>-86360.85</v>
      </c>
      <c r="P273" s="23" t="e">
        <f t="shared" si="149"/>
        <v>#DIV/0!</v>
      </c>
      <c r="Q273" s="23">
        <f t="shared" si="150"/>
        <v>0</v>
      </c>
    </row>
    <row r="274" spans="1:17" ht="38.25" hidden="1" outlineLevel="7">
      <c r="A274" s="6"/>
      <c r="B274" s="18" t="s">
        <v>420</v>
      </c>
      <c r="C274" s="15">
        <v>0</v>
      </c>
      <c r="D274" s="15">
        <v>0</v>
      </c>
      <c r="E274" s="15">
        <v>3000000</v>
      </c>
      <c r="F274" s="15">
        <v>0</v>
      </c>
      <c r="G274" s="15">
        <v>0</v>
      </c>
      <c r="H274" s="23">
        <f t="shared" si="152"/>
        <v>0</v>
      </c>
      <c r="I274" s="40">
        <f t="shared" si="153"/>
        <v>0</v>
      </c>
      <c r="J274" s="23" t="e">
        <f t="shared" si="143"/>
        <v>#DIV/0!</v>
      </c>
      <c r="K274" s="41">
        <f t="shared" si="144"/>
        <v>0</v>
      </c>
      <c r="L274" s="23" t="e">
        <f t="shared" si="145"/>
        <v>#DIV/0!</v>
      </c>
      <c r="M274" s="41">
        <f t="shared" si="146"/>
        <v>0</v>
      </c>
      <c r="N274" s="23">
        <f t="shared" si="147"/>
        <v>0</v>
      </c>
      <c r="O274" s="41">
        <f t="shared" si="148"/>
        <v>-3000000</v>
      </c>
      <c r="P274" s="23" t="e">
        <f t="shared" si="149"/>
        <v>#DIV/0!</v>
      </c>
      <c r="Q274" s="23">
        <f t="shared" si="150"/>
        <v>0</v>
      </c>
    </row>
    <row r="275" spans="1:17" ht="63.75" hidden="1" outlineLevel="7">
      <c r="A275" s="6"/>
      <c r="B275" s="18" t="s">
        <v>421</v>
      </c>
      <c r="C275" s="15">
        <v>0</v>
      </c>
      <c r="D275" s="15">
        <v>0</v>
      </c>
      <c r="E275" s="15">
        <v>399765.96</v>
      </c>
      <c r="F275" s="15">
        <v>0</v>
      </c>
      <c r="G275" s="15">
        <v>0</v>
      </c>
      <c r="H275" s="23">
        <f t="shared" si="152"/>
        <v>0</v>
      </c>
      <c r="I275" s="40">
        <f t="shared" si="153"/>
        <v>0</v>
      </c>
      <c r="J275" s="23" t="e">
        <f t="shared" si="143"/>
        <v>#DIV/0!</v>
      </c>
      <c r="K275" s="41">
        <f t="shared" si="144"/>
        <v>0</v>
      </c>
      <c r="L275" s="23" t="e">
        <f t="shared" si="145"/>
        <v>#DIV/0!</v>
      </c>
      <c r="M275" s="41">
        <f t="shared" si="146"/>
        <v>0</v>
      </c>
      <c r="N275" s="23">
        <f t="shared" si="147"/>
        <v>0</v>
      </c>
      <c r="O275" s="41">
        <f t="shared" si="148"/>
        <v>-399765.96</v>
      </c>
      <c r="P275" s="23" t="e">
        <f t="shared" si="149"/>
        <v>#DIV/0!</v>
      </c>
      <c r="Q275" s="23">
        <f t="shared" si="150"/>
        <v>0</v>
      </c>
    </row>
    <row r="276" spans="1:17" ht="38.25" hidden="1" outlineLevel="7">
      <c r="A276" s="6"/>
      <c r="B276" s="18" t="s">
        <v>410</v>
      </c>
      <c r="C276" s="15">
        <v>0</v>
      </c>
      <c r="D276" s="15">
        <v>0</v>
      </c>
      <c r="E276" s="15">
        <v>13769150.529999999</v>
      </c>
      <c r="F276" s="15">
        <v>0</v>
      </c>
      <c r="G276" s="15">
        <v>0</v>
      </c>
      <c r="H276" s="23">
        <f t="shared" si="152"/>
        <v>0</v>
      </c>
      <c r="I276" s="40">
        <f t="shared" si="153"/>
        <v>0</v>
      </c>
      <c r="J276" s="23" t="e">
        <f t="shared" si="143"/>
        <v>#DIV/0!</v>
      </c>
      <c r="K276" s="41">
        <f t="shared" si="144"/>
        <v>0</v>
      </c>
      <c r="L276" s="23" t="e">
        <f t="shared" si="145"/>
        <v>#DIV/0!</v>
      </c>
      <c r="M276" s="41">
        <f t="shared" si="146"/>
        <v>0</v>
      </c>
      <c r="N276" s="23">
        <f t="shared" si="147"/>
        <v>0</v>
      </c>
      <c r="O276" s="41">
        <f t="shared" si="148"/>
        <v>-13769150.529999999</v>
      </c>
      <c r="P276" s="23" t="e">
        <f t="shared" si="149"/>
        <v>#DIV/0!</v>
      </c>
      <c r="Q276" s="23">
        <f t="shared" si="150"/>
        <v>0</v>
      </c>
    </row>
    <row r="277" spans="1:17" ht="25.5" hidden="1" outlineLevel="7">
      <c r="A277" s="6"/>
      <c r="B277" s="18" t="s">
        <v>422</v>
      </c>
      <c r="C277" s="15">
        <v>216000</v>
      </c>
      <c r="D277" s="15">
        <v>0</v>
      </c>
      <c r="E277" s="15">
        <v>216000</v>
      </c>
      <c r="F277" s="15">
        <v>216000</v>
      </c>
      <c r="G277" s="15">
        <v>216000</v>
      </c>
      <c r="H277" s="23">
        <f t="shared" si="152"/>
        <v>0.20977893470221434</v>
      </c>
      <c r="I277" s="40">
        <f t="shared" si="153"/>
        <v>1.1702317576707739</v>
      </c>
      <c r="J277" s="23">
        <f t="shared" si="143"/>
        <v>100</v>
      </c>
      <c r="K277" s="41">
        <f t="shared" si="144"/>
        <v>0</v>
      </c>
      <c r="L277" s="23" t="e">
        <f t="shared" si="145"/>
        <v>#DIV/0!</v>
      </c>
      <c r="M277" s="41">
        <f t="shared" si="146"/>
        <v>216000</v>
      </c>
      <c r="N277" s="23">
        <f t="shared" si="147"/>
        <v>100</v>
      </c>
      <c r="O277" s="41">
        <f t="shared" si="148"/>
        <v>0</v>
      </c>
      <c r="P277" s="23">
        <f t="shared" si="149"/>
        <v>100</v>
      </c>
      <c r="Q277" s="23">
        <f t="shared" si="150"/>
        <v>0</v>
      </c>
    </row>
    <row r="278" spans="1:17" ht="25.5" outlineLevel="2" collapsed="1">
      <c r="A278" s="6" t="s">
        <v>338</v>
      </c>
      <c r="B278" s="14" t="s">
        <v>339</v>
      </c>
      <c r="C278" s="15">
        <v>39049552.520000003</v>
      </c>
      <c r="D278" s="15">
        <f>D279+D294+D296+D298+D300+D302</f>
        <v>168845803.03999999</v>
      </c>
      <c r="E278" s="15">
        <f t="shared" ref="E278:G278" si="156">E279+E294+E296+E298+E300+E302</f>
        <v>168953503.03999999</v>
      </c>
      <c r="F278" s="15">
        <f t="shared" si="156"/>
        <v>33960604.609999999</v>
      </c>
      <c r="G278" s="15">
        <f t="shared" si="156"/>
        <v>33960604.609999999</v>
      </c>
      <c r="H278" s="23">
        <f t="shared" si="152"/>
        <v>32.982497485781984</v>
      </c>
      <c r="I278" s="40" t="s">
        <v>477</v>
      </c>
      <c r="J278" s="23">
        <f t="shared" si="143"/>
        <v>86.96797381380081</v>
      </c>
      <c r="K278" s="41">
        <f t="shared" si="144"/>
        <v>-5088947.9100000039</v>
      </c>
      <c r="L278" s="23">
        <f t="shared" si="145"/>
        <v>20.113383926963614</v>
      </c>
      <c r="M278" s="41">
        <f t="shared" si="146"/>
        <v>-134885198.43000001</v>
      </c>
      <c r="N278" s="23">
        <f t="shared" si="147"/>
        <v>20.100562580202777</v>
      </c>
      <c r="O278" s="41">
        <f t="shared" si="148"/>
        <v>-134992898.43000001</v>
      </c>
      <c r="P278" s="23">
        <f t="shared" si="149"/>
        <v>100</v>
      </c>
      <c r="Q278" s="23">
        <f t="shared" si="150"/>
        <v>0</v>
      </c>
    </row>
    <row r="279" spans="1:17" ht="51" hidden="1" outlineLevel="3">
      <c r="A279" s="6" t="s">
        <v>340</v>
      </c>
      <c r="B279" s="14" t="s">
        <v>341</v>
      </c>
      <c r="C279" s="15">
        <f t="shared" ref="C279:G279" si="157">C280</f>
        <v>33666502</v>
      </c>
      <c r="D279" s="15">
        <f>D280</f>
        <v>158108600</v>
      </c>
      <c r="E279" s="15">
        <f t="shared" si="157"/>
        <v>158127300</v>
      </c>
      <c r="F279" s="15">
        <f t="shared" si="157"/>
        <v>33666502</v>
      </c>
      <c r="G279" s="15">
        <f t="shared" si="157"/>
        <v>33666502</v>
      </c>
      <c r="H279" s="23">
        <f t="shared" si="152"/>
        <v>32.696865392175781</v>
      </c>
      <c r="I279" s="40">
        <f t="shared" si="153"/>
        <v>182.396341713364</v>
      </c>
      <c r="J279" s="23">
        <f t="shared" si="143"/>
        <v>100</v>
      </c>
      <c r="K279" s="41">
        <f t="shared" si="144"/>
        <v>0</v>
      </c>
      <c r="L279" s="23">
        <f t="shared" si="145"/>
        <v>21.29327689954879</v>
      </c>
      <c r="M279" s="41">
        <f t="shared" si="146"/>
        <v>-124442098</v>
      </c>
      <c r="N279" s="23">
        <f t="shared" si="147"/>
        <v>21.290758774734027</v>
      </c>
      <c r="O279" s="41">
        <f t="shared" si="148"/>
        <v>-124460798</v>
      </c>
      <c r="P279" s="23">
        <f t="shared" si="149"/>
        <v>100</v>
      </c>
      <c r="Q279" s="23">
        <f t="shared" si="150"/>
        <v>0</v>
      </c>
    </row>
    <row r="280" spans="1:17" ht="63.75" hidden="1" outlineLevel="4">
      <c r="A280" s="6" t="s">
        <v>342</v>
      </c>
      <c r="B280" s="14" t="s">
        <v>343</v>
      </c>
      <c r="C280" s="15">
        <f t="shared" ref="C280" si="158">C281+C282+C283+C284+C285+C286+C287+C288+C289+C290+C291+C292+C293</f>
        <v>33666502</v>
      </c>
      <c r="D280" s="15">
        <f>D281+D282+D283+D284+D285+D286+D287+D288+D289+D290+D291+D292+D293</f>
        <v>158108600</v>
      </c>
      <c r="E280" s="15">
        <f t="shared" ref="E280:G280" si="159">E281+E282+E283+E284+E285+E286+E287+E288+E289+E290+E291+E292+E293</f>
        <v>158127300</v>
      </c>
      <c r="F280" s="15">
        <f t="shared" si="159"/>
        <v>33666502</v>
      </c>
      <c r="G280" s="15">
        <f t="shared" si="159"/>
        <v>33666502</v>
      </c>
      <c r="H280" s="23">
        <f t="shared" si="152"/>
        <v>32.696865392175781</v>
      </c>
      <c r="I280" s="40">
        <f t="shared" si="153"/>
        <v>182.396341713364</v>
      </c>
      <c r="J280" s="23">
        <f t="shared" si="143"/>
        <v>100</v>
      </c>
      <c r="K280" s="41">
        <f t="shared" si="144"/>
        <v>0</v>
      </c>
      <c r="L280" s="23">
        <f t="shared" si="145"/>
        <v>21.29327689954879</v>
      </c>
      <c r="M280" s="41">
        <f t="shared" si="146"/>
        <v>-124442098</v>
      </c>
      <c r="N280" s="23">
        <f t="shared" si="147"/>
        <v>21.290758774734027</v>
      </c>
      <c r="O280" s="41">
        <f t="shared" si="148"/>
        <v>-124460798</v>
      </c>
      <c r="P280" s="23">
        <f t="shared" si="149"/>
        <v>100</v>
      </c>
      <c r="Q280" s="23">
        <f t="shared" si="150"/>
        <v>0</v>
      </c>
    </row>
    <row r="281" spans="1:17" ht="38.25" hidden="1" outlineLevel="4">
      <c r="A281" s="6"/>
      <c r="B281" s="14" t="s">
        <v>423</v>
      </c>
      <c r="C281" s="15">
        <v>31563400</v>
      </c>
      <c r="D281" s="15">
        <v>148381400</v>
      </c>
      <c r="E281" s="15">
        <v>148381400</v>
      </c>
      <c r="F281" s="15">
        <v>31563400</v>
      </c>
      <c r="G281" s="15">
        <v>31563400</v>
      </c>
      <c r="H281" s="23">
        <f t="shared" si="152"/>
        <v>30.654335312869772</v>
      </c>
      <c r="I281" s="40">
        <f t="shared" si="153"/>
        <v>171.00228268548938</v>
      </c>
      <c r="J281" s="23">
        <f t="shared" si="143"/>
        <v>100</v>
      </c>
      <c r="K281" s="41">
        <f t="shared" si="144"/>
        <v>0</v>
      </c>
      <c r="L281" s="23">
        <f t="shared" si="145"/>
        <v>21.271803608808113</v>
      </c>
      <c r="M281" s="41">
        <f t="shared" si="146"/>
        <v>-116818000</v>
      </c>
      <c r="N281" s="23">
        <f t="shared" si="147"/>
        <v>21.271803608808113</v>
      </c>
      <c r="O281" s="41">
        <f t="shared" si="148"/>
        <v>-116818000</v>
      </c>
      <c r="P281" s="23">
        <f t="shared" si="149"/>
        <v>100</v>
      </c>
      <c r="Q281" s="23">
        <f t="shared" si="150"/>
        <v>0</v>
      </c>
    </row>
    <row r="282" spans="1:17" ht="51" hidden="1" outlineLevel="4">
      <c r="A282" s="6"/>
      <c r="B282" s="14" t="s">
        <v>424</v>
      </c>
      <c r="C282" s="15">
        <v>240603</v>
      </c>
      <c r="D282" s="15">
        <v>974200</v>
      </c>
      <c r="E282" s="15">
        <v>974200</v>
      </c>
      <c r="F282" s="15">
        <v>240603</v>
      </c>
      <c r="G282" s="15">
        <v>240603</v>
      </c>
      <c r="H282" s="23">
        <f t="shared" si="152"/>
        <v>0.23367333808405963</v>
      </c>
      <c r="I282" s="40">
        <f t="shared" si="153"/>
        <v>1.3035244055132464</v>
      </c>
      <c r="J282" s="23">
        <f t="shared" si="143"/>
        <v>100</v>
      </c>
      <c r="K282" s="41">
        <f t="shared" si="144"/>
        <v>0</v>
      </c>
      <c r="L282" s="23">
        <f t="shared" si="145"/>
        <v>24.697495380825295</v>
      </c>
      <c r="M282" s="41">
        <f t="shared" si="146"/>
        <v>-733597</v>
      </c>
      <c r="N282" s="23">
        <f t="shared" si="147"/>
        <v>24.697495380825295</v>
      </c>
      <c r="O282" s="41">
        <f t="shared" si="148"/>
        <v>-733597</v>
      </c>
      <c r="P282" s="23">
        <f t="shared" si="149"/>
        <v>100</v>
      </c>
      <c r="Q282" s="23">
        <f t="shared" si="150"/>
        <v>0</v>
      </c>
    </row>
    <row r="283" spans="1:17" ht="102" hidden="1" outlineLevel="4">
      <c r="A283" s="6"/>
      <c r="B283" s="14" t="s">
        <v>425</v>
      </c>
      <c r="C283" s="15">
        <v>17800</v>
      </c>
      <c r="D283" s="15">
        <v>71200</v>
      </c>
      <c r="E283" s="15">
        <v>71200</v>
      </c>
      <c r="F283" s="15">
        <v>17800</v>
      </c>
      <c r="G283" s="15">
        <v>17800</v>
      </c>
      <c r="H283" s="23">
        <f t="shared" si="152"/>
        <v>1.7287338137497294E-2</v>
      </c>
      <c r="I283" s="40">
        <f t="shared" si="153"/>
        <v>9.6435765215461933E-2</v>
      </c>
      <c r="J283" s="23">
        <f t="shared" si="143"/>
        <v>100</v>
      </c>
      <c r="K283" s="41">
        <f t="shared" si="144"/>
        <v>0</v>
      </c>
      <c r="L283" s="23">
        <f t="shared" si="145"/>
        <v>25</v>
      </c>
      <c r="M283" s="41">
        <f t="shared" si="146"/>
        <v>-53400</v>
      </c>
      <c r="N283" s="23">
        <f t="shared" si="147"/>
        <v>25</v>
      </c>
      <c r="O283" s="41">
        <f t="shared" si="148"/>
        <v>-53400</v>
      </c>
      <c r="P283" s="23">
        <f t="shared" si="149"/>
        <v>100</v>
      </c>
      <c r="Q283" s="23">
        <f t="shared" si="150"/>
        <v>0</v>
      </c>
    </row>
    <row r="284" spans="1:17" ht="25.5" hidden="1" outlineLevel="4">
      <c r="A284" s="6"/>
      <c r="B284" s="14" t="s">
        <v>426</v>
      </c>
      <c r="C284" s="15">
        <v>0</v>
      </c>
      <c r="D284" s="15">
        <v>3074900</v>
      </c>
      <c r="E284" s="15">
        <v>3074900</v>
      </c>
      <c r="F284" s="15">
        <v>0</v>
      </c>
      <c r="G284" s="15">
        <v>0</v>
      </c>
      <c r="H284" s="23">
        <f t="shared" si="152"/>
        <v>0</v>
      </c>
      <c r="I284" s="40">
        <f t="shared" si="153"/>
        <v>0</v>
      </c>
      <c r="J284" s="23" t="e">
        <f t="shared" si="143"/>
        <v>#DIV/0!</v>
      </c>
      <c r="K284" s="41">
        <f t="shared" si="144"/>
        <v>0</v>
      </c>
      <c r="L284" s="23">
        <f t="shared" si="145"/>
        <v>0</v>
      </c>
      <c r="M284" s="41">
        <f t="shared" si="146"/>
        <v>-3074900</v>
      </c>
      <c r="N284" s="23">
        <f t="shared" si="147"/>
        <v>0</v>
      </c>
      <c r="O284" s="41">
        <f t="shared" si="148"/>
        <v>-3074900</v>
      </c>
      <c r="P284" s="23" t="e">
        <f t="shared" si="149"/>
        <v>#DIV/0!</v>
      </c>
      <c r="Q284" s="23">
        <f t="shared" si="150"/>
        <v>0</v>
      </c>
    </row>
    <row r="285" spans="1:17" ht="140.25" hidden="1" outlineLevel="4">
      <c r="A285" s="6"/>
      <c r="B285" s="19" t="s">
        <v>427</v>
      </c>
      <c r="C285" s="15">
        <v>1588800</v>
      </c>
      <c r="D285" s="15">
        <v>4709600</v>
      </c>
      <c r="E285" s="15">
        <v>4709600</v>
      </c>
      <c r="F285" s="15">
        <v>1588800</v>
      </c>
      <c r="G285" s="15">
        <v>1588800</v>
      </c>
      <c r="H285" s="23">
        <f t="shared" si="152"/>
        <v>1.5430406085873987</v>
      </c>
      <c r="I285" s="40">
        <f t="shared" si="153"/>
        <v>8.6077047064228047</v>
      </c>
      <c r="J285" s="23">
        <f t="shared" si="143"/>
        <v>100</v>
      </c>
      <c r="K285" s="41">
        <f t="shared" si="144"/>
        <v>0</v>
      </c>
      <c r="L285" s="23">
        <f t="shared" si="145"/>
        <v>33.735349074231358</v>
      </c>
      <c r="M285" s="41">
        <f t="shared" si="146"/>
        <v>-3120800</v>
      </c>
      <c r="N285" s="23">
        <f t="shared" si="147"/>
        <v>33.735349074231358</v>
      </c>
      <c r="O285" s="41">
        <f t="shared" si="148"/>
        <v>-3120800</v>
      </c>
      <c r="P285" s="23">
        <f t="shared" si="149"/>
        <v>100</v>
      </c>
      <c r="Q285" s="23">
        <f t="shared" si="150"/>
        <v>0</v>
      </c>
    </row>
    <row r="286" spans="1:17" ht="102" hidden="1" outlineLevel="4">
      <c r="A286" s="6"/>
      <c r="B286" s="14" t="s">
        <v>428</v>
      </c>
      <c r="C286" s="15">
        <v>200</v>
      </c>
      <c r="D286" s="15">
        <v>800</v>
      </c>
      <c r="E286" s="15">
        <v>800</v>
      </c>
      <c r="F286" s="15">
        <v>200</v>
      </c>
      <c r="G286" s="15">
        <v>200</v>
      </c>
      <c r="H286" s="23">
        <f t="shared" si="152"/>
        <v>1.9423975435390217E-4</v>
      </c>
      <c r="I286" s="40">
        <f t="shared" si="153"/>
        <v>1.0835479237692352E-3</v>
      </c>
      <c r="J286" s="23">
        <f t="shared" si="143"/>
        <v>100</v>
      </c>
      <c r="K286" s="41">
        <f t="shared" si="144"/>
        <v>0</v>
      </c>
      <c r="L286" s="23">
        <f t="shared" si="145"/>
        <v>25</v>
      </c>
      <c r="M286" s="41">
        <f t="shared" si="146"/>
        <v>-600</v>
      </c>
      <c r="N286" s="23">
        <f t="shared" si="147"/>
        <v>25</v>
      </c>
      <c r="O286" s="41">
        <f t="shared" si="148"/>
        <v>-600</v>
      </c>
      <c r="P286" s="23">
        <f t="shared" si="149"/>
        <v>100</v>
      </c>
      <c r="Q286" s="23">
        <f t="shared" si="150"/>
        <v>0</v>
      </c>
    </row>
    <row r="287" spans="1:17" ht="76.5" hidden="1" outlineLevel="4">
      <c r="A287" s="6"/>
      <c r="B287" s="14" t="s">
        <v>429</v>
      </c>
      <c r="C287" s="15">
        <v>78174</v>
      </c>
      <c r="D287" s="15">
        <v>312700</v>
      </c>
      <c r="E287" s="15">
        <v>312700</v>
      </c>
      <c r="F287" s="15">
        <v>78174</v>
      </c>
      <c r="G287" s="15">
        <v>78174</v>
      </c>
      <c r="H287" s="23">
        <f t="shared" si="152"/>
        <v>7.5922492784309736E-2</v>
      </c>
      <c r="I287" s="40">
        <f t="shared" si="153"/>
        <v>0.42352637696368095</v>
      </c>
      <c r="J287" s="23">
        <f t="shared" si="143"/>
        <v>100</v>
      </c>
      <c r="K287" s="41">
        <f t="shared" si="144"/>
        <v>0</v>
      </c>
      <c r="L287" s="23">
        <f t="shared" si="145"/>
        <v>24.999680204669012</v>
      </c>
      <c r="M287" s="41">
        <f t="shared" si="146"/>
        <v>-234526</v>
      </c>
      <c r="N287" s="23">
        <f t="shared" si="147"/>
        <v>24.999680204669012</v>
      </c>
      <c r="O287" s="41">
        <f t="shared" si="148"/>
        <v>-234526</v>
      </c>
      <c r="P287" s="23">
        <f t="shared" si="149"/>
        <v>100</v>
      </c>
      <c r="Q287" s="23">
        <f t="shared" si="150"/>
        <v>0</v>
      </c>
    </row>
    <row r="288" spans="1:17" ht="38.25" hidden="1" outlineLevel="4">
      <c r="A288" s="6"/>
      <c r="B288" s="14" t="s">
        <v>430</v>
      </c>
      <c r="C288" s="15">
        <v>4325</v>
      </c>
      <c r="D288" s="15">
        <v>17300</v>
      </c>
      <c r="E288" s="15">
        <v>17300</v>
      </c>
      <c r="F288" s="15">
        <v>4325</v>
      </c>
      <c r="G288" s="15">
        <v>4325</v>
      </c>
      <c r="H288" s="23">
        <f t="shared" si="152"/>
        <v>4.200434687903134E-3</v>
      </c>
      <c r="I288" s="40">
        <f t="shared" si="153"/>
        <v>2.3431723851509711E-2</v>
      </c>
      <c r="J288" s="23">
        <f t="shared" si="143"/>
        <v>100</v>
      </c>
      <c r="K288" s="41">
        <f t="shared" si="144"/>
        <v>0</v>
      </c>
      <c r="L288" s="23">
        <f t="shared" si="145"/>
        <v>25</v>
      </c>
      <c r="M288" s="41">
        <f t="shared" si="146"/>
        <v>-12975</v>
      </c>
      <c r="N288" s="23">
        <f t="shared" si="147"/>
        <v>25</v>
      </c>
      <c r="O288" s="41">
        <f t="shared" si="148"/>
        <v>-12975</v>
      </c>
      <c r="P288" s="23">
        <f t="shared" si="149"/>
        <v>100</v>
      </c>
      <c r="Q288" s="23">
        <f t="shared" si="150"/>
        <v>0</v>
      </c>
    </row>
    <row r="289" spans="1:17" ht="51" hidden="1" outlineLevel="4">
      <c r="A289" s="6"/>
      <c r="B289" s="14" t="s">
        <v>431</v>
      </c>
      <c r="C289" s="15">
        <v>14200</v>
      </c>
      <c r="D289" s="15">
        <v>56800</v>
      </c>
      <c r="E289" s="15">
        <v>56800</v>
      </c>
      <c r="F289" s="15">
        <v>14200</v>
      </c>
      <c r="G289" s="15">
        <v>14200</v>
      </c>
      <c r="H289" s="23">
        <f t="shared" si="152"/>
        <v>1.3791022559127054E-2</v>
      </c>
      <c r="I289" s="40">
        <f t="shared" si="153"/>
        <v>7.6931902587615703E-2</v>
      </c>
      <c r="J289" s="23">
        <f t="shared" si="143"/>
        <v>100</v>
      </c>
      <c r="K289" s="41">
        <f t="shared" si="144"/>
        <v>0</v>
      </c>
      <c r="L289" s="23">
        <f t="shared" si="145"/>
        <v>25</v>
      </c>
      <c r="M289" s="41">
        <f t="shared" si="146"/>
        <v>-42600</v>
      </c>
      <c r="N289" s="23">
        <f t="shared" si="147"/>
        <v>25</v>
      </c>
      <c r="O289" s="41">
        <f t="shared" si="148"/>
        <v>-42600</v>
      </c>
      <c r="P289" s="23">
        <f t="shared" si="149"/>
        <v>100</v>
      </c>
      <c r="Q289" s="23">
        <f t="shared" si="150"/>
        <v>0</v>
      </c>
    </row>
    <row r="290" spans="1:17" ht="51" hidden="1" outlineLevel="4">
      <c r="A290" s="6"/>
      <c r="B290" s="14" t="s">
        <v>432</v>
      </c>
      <c r="C290" s="15">
        <v>70800</v>
      </c>
      <c r="D290" s="15">
        <v>212400</v>
      </c>
      <c r="E290" s="15">
        <v>231100</v>
      </c>
      <c r="F290" s="15">
        <v>70800</v>
      </c>
      <c r="G290" s="15">
        <v>70800</v>
      </c>
      <c r="H290" s="23">
        <f t="shared" si="152"/>
        <v>6.8760873041281353E-2</v>
      </c>
      <c r="I290" s="40">
        <f t="shared" si="153"/>
        <v>0.38357596501430924</v>
      </c>
      <c r="J290" s="23">
        <f t="shared" si="143"/>
        <v>100</v>
      </c>
      <c r="K290" s="41">
        <f t="shared" si="144"/>
        <v>0</v>
      </c>
      <c r="L290" s="23">
        <f t="shared" si="145"/>
        <v>33.333333333333329</v>
      </c>
      <c r="M290" s="41">
        <f t="shared" si="146"/>
        <v>-141600</v>
      </c>
      <c r="N290" s="23">
        <f t="shared" si="147"/>
        <v>30.636088273474687</v>
      </c>
      <c r="O290" s="41">
        <f t="shared" si="148"/>
        <v>-160300</v>
      </c>
      <c r="P290" s="23">
        <f t="shared" si="149"/>
        <v>100</v>
      </c>
      <c r="Q290" s="23">
        <f t="shared" si="150"/>
        <v>0</v>
      </c>
    </row>
    <row r="291" spans="1:17" ht="76.5" hidden="1" outlineLevel="4">
      <c r="A291" s="6"/>
      <c r="B291" s="14" t="s">
        <v>433</v>
      </c>
      <c r="C291" s="15">
        <v>6100</v>
      </c>
      <c r="D291" s="15">
        <v>6100</v>
      </c>
      <c r="E291" s="15">
        <v>6100</v>
      </c>
      <c r="F291" s="15">
        <v>6100</v>
      </c>
      <c r="G291" s="15">
        <v>6100</v>
      </c>
      <c r="H291" s="23">
        <f t="shared" si="152"/>
        <v>5.9243125077940153E-3</v>
      </c>
      <c r="I291" s="40">
        <f t="shared" si="153"/>
        <v>3.3048211674961678E-2</v>
      </c>
      <c r="J291" s="23">
        <f t="shared" si="143"/>
        <v>100</v>
      </c>
      <c r="K291" s="41">
        <f t="shared" si="144"/>
        <v>0</v>
      </c>
      <c r="L291" s="23">
        <f t="shared" si="145"/>
        <v>100</v>
      </c>
      <c r="M291" s="41">
        <f t="shared" si="146"/>
        <v>0</v>
      </c>
      <c r="N291" s="23">
        <f t="shared" si="147"/>
        <v>100</v>
      </c>
      <c r="O291" s="41">
        <f t="shared" si="148"/>
        <v>0</v>
      </c>
      <c r="P291" s="23">
        <f t="shared" si="149"/>
        <v>100</v>
      </c>
      <c r="Q291" s="23">
        <f t="shared" si="150"/>
        <v>0</v>
      </c>
    </row>
    <row r="292" spans="1:17" ht="63.75" hidden="1" outlineLevel="4">
      <c r="A292" s="6"/>
      <c r="B292" s="14" t="s">
        <v>434</v>
      </c>
      <c r="C292" s="15">
        <v>69700</v>
      </c>
      <c r="D292" s="15">
        <v>278800</v>
      </c>
      <c r="E292" s="15">
        <v>278800</v>
      </c>
      <c r="F292" s="15">
        <v>69700</v>
      </c>
      <c r="G292" s="15">
        <v>69700</v>
      </c>
      <c r="H292" s="23">
        <f t="shared" si="152"/>
        <v>6.7692554392334889E-2</v>
      </c>
      <c r="I292" s="40">
        <f t="shared" si="153"/>
        <v>0.37761645143357847</v>
      </c>
      <c r="J292" s="23">
        <f t="shared" si="143"/>
        <v>100</v>
      </c>
      <c r="K292" s="41">
        <f t="shared" si="144"/>
        <v>0</v>
      </c>
      <c r="L292" s="23">
        <f t="shared" si="145"/>
        <v>25</v>
      </c>
      <c r="M292" s="41">
        <f t="shared" si="146"/>
        <v>-209100</v>
      </c>
      <c r="N292" s="23">
        <f t="shared" si="147"/>
        <v>25</v>
      </c>
      <c r="O292" s="41">
        <f t="shared" si="148"/>
        <v>-209100</v>
      </c>
      <c r="P292" s="23">
        <f t="shared" si="149"/>
        <v>100</v>
      </c>
      <c r="Q292" s="23">
        <f t="shared" si="150"/>
        <v>0</v>
      </c>
    </row>
    <row r="293" spans="1:17" ht="89.25" hidden="1" outlineLevel="4">
      <c r="A293" s="6"/>
      <c r="B293" s="14" t="s">
        <v>435</v>
      </c>
      <c r="C293" s="15">
        <v>12400</v>
      </c>
      <c r="D293" s="15">
        <v>12400</v>
      </c>
      <c r="E293" s="15">
        <v>12400</v>
      </c>
      <c r="F293" s="15">
        <v>12400</v>
      </c>
      <c r="G293" s="15">
        <v>12400</v>
      </c>
      <c r="H293" s="23">
        <f t="shared" si="152"/>
        <v>1.2042864769941933E-2</v>
      </c>
      <c r="I293" s="40">
        <f t="shared" si="153"/>
        <v>6.7179971273692587E-2</v>
      </c>
      <c r="J293" s="23">
        <f t="shared" si="143"/>
        <v>100</v>
      </c>
      <c r="K293" s="41">
        <f t="shared" si="144"/>
        <v>0</v>
      </c>
      <c r="L293" s="23">
        <f t="shared" si="145"/>
        <v>100</v>
      </c>
      <c r="M293" s="41">
        <f t="shared" si="146"/>
        <v>0</v>
      </c>
      <c r="N293" s="23">
        <f t="shared" si="147"/>
        <v>100</v>
      </c>
      <c r="O293" s="41">
        <f t="shared" si="148"/>
        <v>0</v>
      </c>
      <c r="P293" s="23">
        <f t="shared" si="149"/>
        <v>100</v>
      </c>
      <c r="Q293" s="23">
        <f t="shared" si="150"/>
        <v>0</v>
      </c>
    </row>
    <row r="294" spans="1:17" ht="89.25" hidden="1" outlineLevel="3">
      <c r="A294" s="6" t="s">
        <v>344</v>
      </c>
      <c r="B294" s="14" t="s">
        <v>345</v>
      </c>
      <c r="C294" s="15">
        <f t="shared" ref="C294:G294" si="160">C295</f>
        <v>0</v>
      </c>
      <c r="D294" s="15">
        <f>D295</f>
        <v>9344115</v>
      </c>
      <c r="E294" s="15">
        <f t="shared" si="160"/>
        <v>9344115</v>
      </c>
      <c r="F294" s="15">
        <f t="shared" si="160"/>
        <v>0</v>
      </c>
      <c r="G294" s="15">
        <f t="shared" si="160"/>
        <v>0</v>
      </c>
      <c r="H294" s="23">
        <f t="shared" si="152"/>
        <v>0</v>
      </c>
      <c r="I294" s="40">
        <f t="shared" si="153"/>
        <v>0</v>
      </c>
      <c r="J294" s="23" t="e">
        <f t="shared" si="143"/>
        <v>#DIV/0!</v>
      </c>
      <c r="K294" s="41">
        <f t="shared" si="144"/>
        <v>0</v>
      </c>
      <c r="L294" s="23">
        <f t="shared" si="145"/>
        <v>0</v>
      </c>
      <c r="M294" s="41">
        <f t="shared" si="146"/>
        <v>-9344115</v>
      </c>
      <c r="N294" s="23">
        <f t="shared" si="147"/>
        <v>0</v>
      </c>
      <c r="O294" s="41">
        <f t="shared" si="148"/>
        <v>-9344115</v>
      </c>
      <c r="P294" s="23" t="e">
        <f t="shared" si="149"/>
        <v>#DIV/0!</v>
      </c>
      <c r="Q294" s="23">
        <f t="shared" si="150"/>
        <v>0</v>
      </c>
    </row>
    <row r="295" spans="1:17" ht="89.25" hidden="1" outlineLevel="4">
      <c r="A295" s="6" t="s">
        <v>346</v>
      </c>
      <c r="B295" s="14" t="s">
        <v>347</v>
      </c>
      <c r="C295" s="15">
        <v>0</v>
      </c>
      <c r="D295" s="15">
        <v>9344115</v>
      </c>
      <c r="E295" s="15">
        <v>9344115</v>
      </c>
      <c r="F295" s="15">
        <v>0</v>
      </c>
      <c r="G295" s="15">
        <v>0</v>
      </c>
      <c r="H295" s="23">
        <f t="shared" si="152"/>
        <v>0</v>
      </c>
      <c r="I295" s="40">
        <f t="shared" si="153"/>
        <v>0</v>
      </c>
      <c r="J295" s="23" t="e">
        <f t="shared" si="143"/>
        <v>#DIV/0!</v>
      </c>
      <c r="K295" s="41">
        <f t="shared" si="144"/>
        <v>0</v>
      </c>
      <c r="L295" s="23">
        <f t="shared" si="145"/>
        <v>0</v>
      </c>
      <c r="M295" s="41">
        <f t="shared" si="146"/>
        <v>-9344115</v>
      </c>
      <c r="N295" s="23">
        <f t="shared" si="147"/>
        <v>0</v>
      </c>
      <c r="O295" s="41">
        <f t="shared" si="148"/>
        <v>-9344115</v>
      </c>
      <c r="P295" s="23" t="e">
        <f t="shared" si="149"/>
        <v>#DIV/0!</v>
      </c>
      <c r="Q295" s="23">
        <f t="shared" si="150"/>
        <v>0</v>
      </c>
    </row>
    <row r="296" spans="1:17" ht="76.5" hidden="1" outlineLevel="3">
      <c r="A296" s="6" t="s">
        <v>348</v>
      </c>
      <c r="B296" s="14" t="s">
        <v>349</v>
      </c>
      <c r="C296" s="15">
        <f t="shared" ref="C296:G296" si="161">C297</f>
        <v>102930.6</v>
      </c>
      <c r="D296" s="15">
        <f>D297</f>
        <v>555900</v>
      </c>
      <c r="E296" s="15">
        <f t="shared" si="161"/>
        <v>644900</v>
      </c>
      <c r="F296" s="15">
        <f t="shared" si="161"/>
        <v>102930.6</v>
      </c>
      <c r="G296" s="15">
        <f t="shared" si="161"/>
        <v>102930.6</v>
      </c>
      <c r="H296" s="23">
        <f t="shared" si="152"/>
        <v>9.9966072297498806E-2</v>
      </c>
      <c r="I296" s="40">
        <f t="shared" si="153"/>
        <v>0.5576511896116082</v>
      </c>
      <c r="J296" s="23">
        <f t="shared" si="143"/>
        <v>100</v>
      </c>
      <c r="K296" s="41">
        <f t="shared" si="144"/>
        <v>0</v>
      </c>
      <c r="L296" s="23">
        <f t="shared" si="145"/>
        <v>18.51602806260119</v>
      </c>
      <c r="M296" s="41">
        <f t="shared" si="146"/>
        <v>-452969.4</v>
      </c>
      <c r="N296" s="23">
        <f t="shared" si="147"/>
        <v>15.960707086369979</v>
      </c>
      <c r="O296" s="41">
        <f t="shared" si="148"/>
        <v>-541969.4</v>
      </c>
      <c r="P296" s="23">
        <f t="shared" si="149"/>
        <v>100</v>
      </c>
      <c r="Q296" s="23">
        <f t="shared" si="150"/>
        <v>0</v>
      </c>
    </row>
    <row r="297" spans="1:17" ht="89.25" hidden="1" outlineLevel="4">
      <c r="A297" s="6" t="s">
        <v>350</v>
      </c>
      <c r="B297" s="14" t="s">
        <v>351</v>
      </c>
      <c r="C297" s="15">
        <v>102930.6</v>
      </c>
      <c r="D297" s="15">
        <v>555900</v>
      </c>
      <c r="E297" s="15">
        <v>644900</v>
      </c>
      <c r="F297" s="15">
        <v>102930.6</v>
      </c>
      <c r="G297" s="15">
        <v>102930.6</v>
      </c>
      <c r="H297" s="23">
        <f t="shared" si="152"/>
        <v>9.9966072297498806E-2</v>
      </c>
      <c r="I297" s="40">
        <f t="shared" si="153"/>
        <v>0.5576511896116082</v>
      </c>
      <c r="J297" s="23">
        <f t="shared" si="143"/>
        <v>100</v>
      </c>
      <c r="K297" s="41">
        <f t="shared" si="144"/>
        <v>0</v>
      </c>
      <c r="L297" s="23">
        <f t="shared" si="145"/>
        <v>18.51602806260119</v>
      </c>
      <c r="M297" s="41">
        <f t="shared" si="146"/>
        <v>-452969.4</v>
      </c>
      <c r="N297" s="23">
        <f t="shared" si="147"/>
        <v>15.960707086369979</v>
      </c>
      <c r="O297" s="41">
        <f t="shared" si="148"/>
        <v>-541969.4</v>
      </c>
      <c r="P297" s="23">
        <f t="shared" si="149"/>
        <v>100</v>
      </c>
      <c r="Q297" s="23">
        <f t="shared" si="150"/>
        <v>0</v>
      </c>
    </row>
    <row r="298" spans="1:17" ht="89.25" hidden="1" outlineLevel="3">
      <c r="A298" s="6" t="s">
        <v>352</v>
      </c>
      <c r="B298" s="14" t="s">
        <v>353</v>
      </c>
      <c r="C298" s="15">
        <f t="shared" ref="C298:G298" si="162">C299</f>
        <v>2100</v>
      </c>
      <c r="D298" s="15">
        <f>D299</f>
        <v>2100</v>
      </c>
      <c r="E298" s="15">
        <f t="shared" si="162"/>
        <v>2100</v>
      </c>
      <c r="F298" s="15">
        <f t="shared" si="162"/>
        <v>2100</v>
      </c>
      <c r="G298" s="15">
        <f t="shared" si="162"/>
        <v>2100</v>
      </c>
      <c r="H298" s="23">
        <f t="shared" si="152"/>
        <v>2.0395174207159727E-3</v>
      </c>
      <c r="I298" s="40">
        <f t="shared" si="153"/>
        <v>1.137725319957697E-2</v>
      </c>
      <c r="J298" s="23">
        <f t="shared" si="143"/>
        <v>100</v>
      </c>
      <c r="K298" s="41">
        <f t="shared" si="144"/>
        <v>0</v>
      </c>
      <c r="L298" s="23">
        <f t="shared" si="145"/>
        <v>100</v>
      </c>
      <c r="M298" s="41">
        <f t="shared" si="146"/>
        <v>0</v>
      </c>
      <c r="N298" s="23">
        <f t="shared" si="147"/>
        <v>100</v>
      </c>
      <c r="O298" s="41">
        <f t="shared" si="148"/>
        <v>0</v>
      </c>
      <c r="P298" s="23">
        <f t="shared" si="149"/>
        <v>100</v>
      </c>
      <c r="Q298" s="23">
        <f t="shared" si="150"/>
        <v>0</v>
      </c>
    </row>
    <row r="299" spans="1:17" ht="102" hidden="1" outlineLevel="4">
      <c r="A299" s="6" t="s">
        <v>354</v>
      </c>
      <c r="B299" s="14" t="s">
        <v>355</v>
      </c>
      <c r="C299" s="15">
        <v>2100</v>
      </c>
      <c r="D299" s="15">
        <v>2100</v>
      </c>
      <c r="E299" s="15">
        <v>2100</v>
      </c>
      <c r="F299" s="15">
        <v>2100</v>
      </c>
      <c r="G299" s="15">
        <v>2100</v>
      </c>
      <c r="H299" s="23">
        <f t="shared" si="152"/>
        <v>2.0395174207159727E-3</v>
      </c>
      <c r="I299" s="40">
        <f t="shared" si="153"/>
        <v>1.137725319957697E-2</v>
      </c>
      <c r="J299" s="23">
        <f t="shared" si="143"/>
        <v>100</v>
      </c>
      <c r="K299" s="41">
        <f t="shared" si="144"/>
        <v>0</v>
      </c>
      <c r="L299" s="23">
        <f t="shared" si="145"/>
        <v>100</v>
      </c>
      <c r="M299" s="41">
        <f t="shared" si="146"/>
        <v>0</v>
      </c>
      <c r="N299" s="23">
        <f t="shared" si="147"/>
        <v>100</v>
      </c>
      <c r="O299" s="41">
        <f t="shared" si="148"/>
        <v>0</v>
      </c>
      <c r="P299" s="23">
        <f t="shared" si="149"/>
        <v>100</v>
      </c>
      <c r="Q299" s="23">
        <f t="shared" si="150"/>
        <v>0</v>
      </c>
    </row>
    <row r="300" spans="1:17" ht="38.25" hidden="1" outlineLevel="3">
      <c r="A300" s="6" t="s">
        <v>356</v>
      </c>
      <c r="B300" s="14" t="s">
        <v>357</v>
      </c>
      <c r="C300" s="15">
        <f t="shared" ref="C300:G300" si="163">C301</f>
        <v>157200</v>
      </c>
      <c r="D300" s="15">
        <f>D301</f>
        <v>707600</v>
      </c>
      <c r="E300" s="15">
        <f t="shared" si="163"/>
        <v>707600</v>
      </c>
      <c r="F300" s="15">
        <f t="shared" si="163"/>
        <v>157200</v>
      </c>
      <c r="G300" s="15">
        <f t="shared" si="163"/>
        <v>157200</v>
      </c>
      <c r="H300" s="23">
        <f t="shared" si="152"/>
        <v>0.15267244692216711</v>
      </c>
      <c r="I300" s="40">
        <f t="shared" si="153"/>
        <v>0.85166866808261876</v>
      </c>
      <c r="J300" s="23">
        <f t="shared" si="143"/>
        <v>100</v>
      </c>
      <c r="K300" s="41">
        <f t="shared" si="144"/>
        <v>0</v>
      </c>
      <c r="L300" s="23">
        <f t="shared" si="145"/>
        <v>22.21594120972301</v>
      </c>
      <c r="M300" s="41">
        <f t="shared" si="146"/>
        <v>-550400</v>
      </c>
      <c r="N300" s="23">
        <f t="shared" si="147"/>
        <v>22.21594120972301</v>
      </c>
      <c r="O300" s="41">
        <f t="shared" si="148"/>
        <v>-550400</v>
      </c>
      <c r="P300" s="23">
        <f t="shared" si="149"/>
        <v>100</v>
      </c>
      <c r="Q300" s="23">
        <f t="shared" si="150"/>
        <v>0</v>
      </c>
    </row>
    <row r="301" spans="1:17" ht="51" hidden="1" outlineLevel="4">
      <c r="A301" s="6" t="s">
        <v>358</v>
      </c>
      <c r="B301" s="14" t="s">
        <v>359</v>
      </c>
      <c r="C301" s="15">
        <v>157200</v>
      </c>
      <c r="D301" s="15">
        <v>707600</v>
      </c>
      <c r="E301" s="15">
        <v>707600</v>
      </c>
      <c r="F301" s="15">
        <v>157200</v>
      </c>
      <c r="G301" s="15">
        <v>157200</v>
      </c>
      <c r="H301" s="23">
        <f t="shared" si="152"/>
        <v>0.15267244692216711</v>
      </c>
      <c r="I301" s="40">
        <f t="shared" si="153"/>
        <v>0.85166866808261876</v>
      </c>
      <c r="J301" s="23">
        <f t="shared" si="143"/>
        <v>100</v>
      </c>
      <c r="K301" s="41">
        <f t="shared" si="144"/>
        <v>0</v>
      </c>
      <c r="L301" s="23">
        <f t="shared" si="145"/>
        <v>22.21594120972301</v>
      </c>
      <c r="M301" s="41">
        <f t="shared" si="146"/>
        <v>-550400</v>
      </c>
      <c r="N301" s="23">
        <f t="shared" si="147"/>
        <v>22.21594120972301</v>
      </c>
      <c r="O301" s="41">
        <f t="shared" si="148"/>
        <v>-550400</v>
      </c>
      <c r="P301" s="23">
        <f t="shared" si="149"/>
        <v>100</v>
      </c>
      <c r="Q301" s="23">
        <f t="shared" si="150"/>
        <v>0</v>
      </c>
    </row>
    <row r="302" spans="1:17" hidden="1" outlineLevel="3">
      <c r="A302" s="6" t="s">
        <v>360</v>
      </c>
      <c r="B302" s="14" t="s">
        <v>361</v>
      </c>
      <c r="C302" s="15">
        <f t="shared" ref="C302:G303" si="164">C303</f>
        <v>31872.01</v>
      </c>
      <c r="D302" s="15">
        <f>D303</f>
        <v>127488.04</v>
      </c>
      <c r="E302" s="15">
        <f t="shared" si="164"/>
        <v>127488.04</v>
      </c>
      <c r="F302" s="15">
        <f t="shared" si="164"/>
        <v>31872.01</v>
      </c>
      <c r="G302" s="15">
        <f t="shared" si="164"/>
        <v>31872.01</v>
      </c>
      <c r="H302" s="23">
        <f t="shared" si="152"/>
        <v>3.0954056965825566E-2</v>
      </c>
      <c r="I302" s="40">
        <f t="shared" si="153"/>
        <v>0.17267425130926148</v>
      </c>
      <c r="J302" s="23">
        <f t="shared" si="143"/>
        <v>100</v>
      </c>
      <c r="K302" s="41">
        <f t="shared" si="144"/>
        <v>0</v>
      </c>
      <c r="L302" s="23">
        <f t="shared" si="145"/>
        <v>25</v>
      </c>
      <c r="M302" s="41">
        <f t="shared" si="146"/>
        <v>-95616.03</v>
      </c>
      <c r="N302" s="23">
        <f t="shared" si="147"/>
        <v>25</v>
      </c>
      <c r="O302" s="41">
        <f t="shared" si="148"/>
        <v>-95616.03</v>
      </c>
      <c r="P302" s="23">
        <f t="shared" si="149"/>
        <v>100</v>
      </c>
      <c r="Q302" s="23">
        <f t="shared" si="150"/>
        <v>0</v>
      </c>
    </row>
    <row r="303" spans="1:17" ht="25.5" hidden="1" outlineLevel="4">
      <c r="A303" s="6" t="s">
        <v>362</v>
      </c>
      <c r="B303" s="14" t="s">
        <v>363</v>
      </c>
      <c r="C303" s="15">
        <f t="shared" si="164"/>
        <v>31872.01</v>
      </c>
      <c r="D303" s="15">
        <f>D304</f>
        <v>127488.04</v>
      </c>
      <c r="E303" s="15">
        <f t="shared" si="164"/>
        <v>127488.04</v>
      </c>
      <c r="F303" s="15">
        <f t="shared" si="164"/>
        <v>31872.01</v>
      </c>
      <c r="G303" s="15">
        <f t="shared" si="164"/>
        <v>31872.01</v>
      </c>
      <c r="H303" s="23">
        <f t="shared" si="152"/>
        <v>3.0954056965825566E-2</v>
      </c>
      <c r="I303" s="40">
        <f t="shared" si="153"/>
        <v>0.17267425130926148</v>
      </c>
      <c r="J303" s="23">
        <f t="shared" si="143"/>
        <v>100</v>
      </c>
      <c r="K303" s="41">
        <f t="shared" si="144"/>
        <v>0</v>
      </c>
      <c r="L303" s="23">
        <f t="shared" si="145"/>
        <v>25</v>
      </c>
      <c r="M303" s="41">
        <f t="shared" si="146"/>
        <v>-95616.03</v>
      </c>
      <c r="N303" s="23">
        <f t="shared" si="147"/>
        <v>25</v>
      </c>
      <c r="O303" s="41">
        <f t="shared" si="148"/>
        <v>-95616.03</v>
      </c>
      <c r="P303" s="23">
        <f t="shared" si="149"/>
        <v>100</v>
      </c>
      <c r="Q303" s="23">
        <f t="shared" si="150"/>
        <v>0</v>
      </c>
    </row>
    <row r="304" spans="1:17" ht="63.75" hidden="1" outlineLevel="7">
      <c r="A304" s="6"/>
      <c r="B304" s="14" t="s">
        <v>436</v>
      </c>
      <c r="C304" s="15">
        <v>31872.01</v>
      </c>
      <c r="D304" s="15">
        <v>127488.04</v>
      </c>
      <c r="E304" s="15">
        <v>127488.04</v>
      </c>
      <c r="F304" s="15">
        <v>31872.01</v>
      </c>
      <c r="G304" s="15">
        <v>31872.01</v>
      </c>
      <c r="H304" s="23">
        <f t="shared" si="152"/>
        <v>3.0954056965825566E-2</v>
      </c>
      <c r="I304" s="40">
        <f t="shared" si="153"/>
        <v>0.17267425130926148</v>
      </c>
      <c r="J304" s="23">
        <f t="shared" si="143"/>
        <v>100</v>
      </c>
      <c r="K304" s="41">
        <f t="shared" si="144"/>
        <v>0</v>
      </c>
      <c r="L304" s="23">
        <f t="shared" si="145"/>
        <v>25</v>
      </c>
      <c r="M304" s="41">
        <f t="shared" si="146"/>
        <v>-95616.03</v>
      </c>
      <c r="N304" s="23">
        <f t="shared" si="147"/>
        <v>25</v>
      </c>
      <c r="O304" s="41">
        <f t="shared" si="148"/>
        <v>-95616.03</v>
      </c>
      <c r="P304" s="23">
        <f t="shared" si="149"/>
        <v>100</v>
      </c>
      <c r="Q304" s="23">
        <f t="shared" si="150"/>
        <v>0</v>
      </c>
    </row>
    <row r="305" spans="1:18" outlineLevel="2" collapsed="1">
      <c r="A305" s="6" t="s">
        <v>364</v>
      </c>
      <c r="B305" s="14" t="s">
        <v>365</v>
      </c>
      <c r="C305" s="15">
        <v>4717699.47</v>
      </c>
      <c r="D305" s="15">
        <f>D306+D308+D310</f>
        <v>16782591.600000001</v>
      </c>
      <c r="E305" s="15">
        <f t="shared" ref="E305:G305" si="165">E306+E308+E310</f>
        <v>24421441.589999996</v>
      </c>
      <c r="F305" s="15">
        <f t="shared" si="165"/>
        <v>5181299.1099999994</v>
      </c>
      <c r="G305" s="15">
        <f t="shared" si="165"/>
        <v>5181299.1099999994</v>
      </c>
      <c r="H305" s="23">
        <f t="shared" si="152"/>
        <v>5.0320713318024586</v>
      </c>
      <c r="I305" s="40" t="s">
        <v>477</v>
      </c>
      <c r="J305" s="23">
        <f t="shared" si="143"/>
        <v>109.82681586540312</v>
      </c>
      <c r="K305" s="41">
        <f t="shared" si="144"/>
        <v>463599.63999999966</v>
      </c>
      <c r="L305" s="23">
        <f t="shared" si="145"/>
        <v>30.873057233901818</v>
      </c>
      <c r="M305" s="41">
        <f t="shared" si="146"/>
        <v>-11601292.490000002</v>
      </c>
      <c r="N305" s="23">
        <f t="shared" si="147"/>
        <v>21.216188614031775</v>
      </c>
      <c r="O305" s="41">
        <f t="shared" si="148"/>
        <v>-19240142.479999997</v>
      </c>
      <c r="P305" s="23">
        <f t="shared" si="149"/>
        <v>100</v>
      </c>
      <c r="Q305" s="23">
        <f t="shared" si="150"/>
        <v>0</v>
      </c>
    </row>
    <row r="306" spans="1:18" ht="114.75" hidden="1" outlineLevel="3">
      <c r="A306" s="6" t="s">
        <v>366</v>
      </c>
      <c r="B306" s="14" t="s">
        <v>367</v>
      </c>
      <c r="C306" s="15">
        <f t="shared" ref="C306:G306" si="166">C307</f>
        <v>29278.34</v>
      </c>
      <c r="D306" s="15">
        <f>D307</f>
        <v>114991.6</v>
      </c>
      <c r="E306" s="15">
        <f t="shared" si="166"/>
        <v>114991.6</v>
      </c>
      <c r="F306" s="15">
        <f t="shared" si="166"/>
        <v>29278.34</v>
      </c>
      <c r="G306" s="15">
        <f t="shared" si="166"/>
        <v>29278.34</v>
      </c>
      <c r="H306" s="22">
        <f t="shared" si="152"/>
        <v>2.8435087847450136E-2</v>
      </c>
      <c r="I306" s="38">
        <f t="shared" si="153"/>
        <v>0.15862242259204873</v>
      </c>
      <c r="J306" s="22">
        <f t="shared" si="143"/>
        <v>100</v>
      </c>
      <c r="K306" s="39">
        <f t="shared" si="144"/>
        <v>0</v>
      </c>
      <c r="L306" s="22">
        <f t="shared" si="145"/>
        <v>25.461285867837301</v>
      </c>
      <c r="M306" s="39">
        <f t="shared" si="146"/>
        <v>-85713.260000000009</v>
      </c>
      <c r="N306" s="22">
        <f t="shared" si="147"/>
        <v>25.461285867837301</v>
      </c>
      <c r="O306" s="39">
        <f t="shared" si="148"/>
        <v>-85713.260000000009</v>
      </c>
      <c r="P306" s="22">
        <f t="shared" si="149"/>
        <v>100</v>
      </c>
      <c r="Q306" s="22">
        <f t="shared" si="150"/>
        <v>0</v>
      </c>
    </row>
    <row r="307" spans="1:18" ht="127.5" hidden="1" outlineLevel="4">
      <c r="A307" s="6" t="s">
        <v>368</v>
      </c>
      <c r="B307" s="14" t="s">
        <v>369</v>
      </c>
      <c r="C307" s="15">
        <v>29278.34</v>
      </c>
      <c r="D307" s="15">
        <v>114991.6</v>
      </c>
      <c r="E307" s="15">
        <v>114991.6</v>
      </c>
      <c r="F307" s="15">
        <v>29278.34</v>
      </c>
      <c r="G307" s="15">
        <v>29278.34</v>
      </c>
      <c r="H307" s="22">
        <f t="shared" si="152"/>
        <v>2.8435087847450136E-2</v>
      </c>
      <c r="I307" s="38">
        <f t="shared" si="153"/>
        <v>0.15862242259204873</v>
      </c>
      <c r="J307" s="22">
        <f t="shared" si="143"/>
        <v>100</v>
      </c>
      <c r="K307" s="39">
        <f t="shared" si="144"/>
        <v>0</v>
      </c>
      <c r="L307" s="22">
        <f t="shared" si="145"/>
        <v>25.461285867837301</v>
      </c>
      <c r="M307" s="39">
        <f t="shared" si="146"/>
        <v>-85713.260000000009</v>
      </c>
      <c r="N307" s="22">
        <f t="shared" si="147"/>
        <v>25.461285867837301</v>
      </c>
      <c r="O307" s="39">
        <f t="shared" si="148"/>
        <v>-85713.260000000009</v>
      </c>
      <c r="P307" s="22">
        <f t="shared" si="149"/>
        <v>100</v>
      </c>
      <c r="Q307" s="22">
        <f t="shared" si="150"/>
        <v>0</v>
      </c>
    </row>
    <row r="308" spans="1:18" ht="178.5" hidden="1" outlineLevel="3">
      <c r="A308" s="6" t="s">
        <v>370</v>
      </c>
      <c r="B308" s="16" t="s">
        <v>371</v>
      </c>
      <c r="C308" s="15">
        <f t="shared" ref="C308:G308" si="167">C309</f>
        <v>2195100</v>
      </c>
      <c r="D308" s="15">
        <f>D309</f>
        <v>8804100</v>
      </c>
      <c r="E308" s="15">
        <f t="shared" si="167"/>
        <v>8804100</v>
      </c>
      <c r="F308" s="15">
        <f t="shared" si="167"/>
        <v>2195100</v>
      </c>
      <c r="G308" s="15">
        <f t="shared" si="167"/>
        <v>2195100</v>
      </c>
      <c r="H308" s="22">
        <f t="shared" si="152"/>
        <v>2.1318784239112532</v>
      </c>
      <c r="I308" s="38">
        <f t="shared" si="153"/>
        <v>11.892480237329242</v>
      </c>
      <c r="J308" s="22">
        <f t="shared" si="143"/>
        <v>100</v>
      </c>
      <c r="K308" s="39">
        <f t="shared" si="144"/>
        <v>0</v>
      </c>
      <c r="L308" s="22">
        <f t="shared" si="145"/>
        <v>24.932701809384263</v>
      </c>
      <c r="M308" s="39">
        <f t="shared" si="146"/>
        <v>-6609000</v>
      </c>
      <c r="N308" s="22">
        <f t="shared" si="147"/>
        <v>24.932701809384263</v>
      </c>
      <c r="O308" s="39">
        <f t="shared" si="148"/>
        <v>-6609000</v>
      </c>
      <c r="P308" s="22">
        <f t="shared" si="149"/>
        <v>100</v>
      </c>
      <c r="Q308" s="22">
        <f t="shared" si="150"/>
        <v>0</v>
      </c>
    </row>
    <row r="309" spans="1:18" ht="191.25" hidden="1" outlineLevel="4">
      <c r="A309" s="6" t="s">
        <v>372</v>
      </c>
      <c r="B309" s="16" t="s">
        <v>373</v>
      </c>
      <c r="C309" s="15">
        <v>2195100</v>
      </c>
      <c r="D309" s="15">
        <v>8804100</v>
      </c>
      <c r="E309" s="15">
        <v>8804100</v>
      </c>
      <c r="F309" s="15">
        <v>2195100</v>
      </c>
      <c r="G309" s="15">
        <v>2195100</v>
      </c>
      <c r="H309" s="22">
        <f t="shared" si="152"/>
        <v>2.1318784239112532</v>
      </c>
      <c r="I309" s="38">
        <f t="shared" si="153"/>
        <v>11.892480237329242</v>
      </c>
      <c r="J309" s="22">
        <f t="shared" si="143"/>
        <v>100</v>
      </c>
      <c r="K309" s="39">
        <f t="shared" si="144"/>
        <v>0</v>
      </c>
      <c r="L309" s="22">
        <f t="shared" si="145"/>
        <v>24.932701809384263</v>
      </c>
      <c r="M309" s="39">
        <f t="shared" si="146"/>
        <v>-6609000</v>
      </c>
      <c r="N309" s="22">
        <f t="shared" si="147"/>
        <v>24.932701809384263</v>
      </c>
      <c r="O309" s="39">
        <f t="shared" si="148"/>
        <v>-6609000</v>
      </c>
      <c r="P309" s="22">
        <f t="shared" si="149"/>
        <v>100</v>
      </c>
      <c r="Q309" s="22">
        <f t="shared" si="150"/>
        <v>0</v>
      </c>
    </row>
    <row r="310" spans="1:18" ht="38.25" hidden="1" outlineLevel="3">
      <c r="A310" s="6" t="s">
        <v>374</v>
      </c>
      <c r="B310" s="14" t="s">
        <v>375</v>
      </c>
      <c r="C310" s="15">
        <f t="shared" ref="C310:G310" si="168">C311</f>
        <v>2956920.77</v>
      </c>
      <c r="D310" s="15">
        <f>D311</f>
        <v>7863500</v>
      </c>
      <c r="E310" s="15">
        <f t="shared" si="168"/>
        <v>15502349.989999998</v>
      </c>
      <c r="F310" s="15">
        <f t="shared" si="168"/>
        <v>2956920.77</v>
      </c>
      <c r="G310" s="15">
        <f t="shared" si="168"/>
        <v>2956920.77</v>
      </c>
      <c r="H310" s="22">
        <f t="shared" si="152"/>
        <v>2.8717578200437561</v>
      </c>
      <c r="I310" s="38">
        <f t="shared" si="153"/>
        <v>16.019826805418141</v>
      </c>
      <c r="J310" s="22">
        <f t="shared" si="143"/>
        <v>100</v>
      </c>
      <c r="K310" s="39">
        <f t="shared" si="144"/>
        <v>0</v>
      </c>
      <c r="L310" s="22">
        <f t="shared" si="145"/>
        <v>37.603112736059011</v>
      </c>
      <c r="M310" s="39">
        <f t="shared" si="146"/>
        <v>-4906579.2300000004</v>
      </c>
      <c r="N310" s="22">
        <f t="shared" si="147"/>
        <v>19.074016338860893</v>
      </c>
      <c r="O310" s="39">
        <f t="shared" si="148"/>
        <v>-12545429.219999999</v>
      </c>
      <c r="P310" s="22">
        <f t="shared" si="149"/>
        <v>100</v>
      </c>
      <c r="Q310" s="22">
        <f t="shared" si="150"/>
        <v>0</v>
      </c>
    </row>
    <row r="311" spans="1:18" ht="38.25" hidden="1" outlineLevel="4">
      <c r="A311" s="6" t="s">
        <v>376</v>
      </c>
      <c r="B311" s="14" t="s">
        <v>377</v>
      </c>
      <c r="C311" s="15">
        <f>C312+C313+C314+C315+C316+C317</f>
        <v>2956920.77</v>
      </c>
      <c r="D311" s="15">
        <f>D312+D313+D314+D315+D316+D317</f>
        <v>7863500</v>
      </c>
      <c r="E311" s="15">
        <f>E312+E313+E314+E315+E316+E317</f>
        <v>15502349.989999998</v>
      </c>
      <c r="F311" s="15">
        <f>F312+F313+F314+F315+F316+F317</f>
        <v>2956920.77</v>
      </c>
      <c r="G311" s="15">
        <f>G312+G313+G314+G315+G316+G317</f>
        <v>2956920.77</v>
      </c>
      <c r="H311" s="22">
        <f t="shared" si="152"/>
        <v>2.8717578200437561</v>
      </c>
      <c r="I311" s="38">
        <f t="shared" si="153"/>
        <v>16.019826805418141</v>
      </c>
      <c r="J311" s="22">
        <f t="shared" si="143"/>
        <v>100</v>
      </c>
      <c r="K311" s="39">
        <f t="shared" si="144"/>
        <v>0</v>
      </c>
      <c r="L311" s="22">
        <f t="shared" si="145"/>
        <v>37.603112736059011</v>
      </c>
      <c r="M311" s="39">
        <f t="shared" si="146"/>
        <v>-4906579.2300000004</v>
      </c>
      <c r="N311" s="22">
        <f t="shared" si="147"/>
        <v>19.074016338860893</v>
      </c>
      <c r="O311" s="39">
        <f t="shared" si="148"/>
        <v>-12545429.219999999</v>
      </c>
      <c r="P311" s="22">
        <f t="shared" si="149"/>
        <v>100</v>
      </c>
      <c r="Q311" s="22">
        <f t="shared" si="150"/>
        <v>0</v>
      </c>
    </row>
    <row r="312" spans="1:18" ht="102" hidden="1" outlineLevel="7">
      <c r="A312" s="6"/>
      <c r="B312" s="18" t="s">
        <v>378</v>
      </c>
      <c r="C312" s="15">
        <v>2562266.67</v>
      </c>
      <c r="D312" s="15">
        <v>7863500</v>
      </c>
      <c r="E312" s="15">
        <v>7863500</v>
      </c>
      <c r="F312" s="15">
        <v>2562266.67</v>
      </c>
      <c r="G312" s="15">
        <v>2562266.67</v>
      </c>
      <c r="H312" s="22">
        <f t="shared" si="152"/>
        <v>2.4884702428499543</v>
      </c>
      <c r="I312" s="38">
        <f t="shared" si="153"/>
        <v>13.88169365210806</v>
      </c>
      <c r="J312" s="22">
        <f t="shared" si="143"/>
        <v>100</v>
      </c>
      <c r="K312" s="39">
        <f t="shared" si="144"/>
        <v>0</v>
      </c>
      <c r="L312" s="22">
        <f t="shared" si="145"/>
        <v>32.584303045717554</v>
      </c>
      <c r="M312" s="39">
        <f t="shared" si="146"/>
        <v>-5301233.33</v>
      </c>
      <c r="N312" s="22">
        <f t="shared" si="147"/>
        <v>32.584303045717554</v>
      </c>
      <c r="O312" s="39">
        <f t="shared" si="148"/>
        <v>-5301233.33</v>
      </c>
      <c r="P312" s="22">
        <f t="shared" si="149"/>
        <v>100</v>
      </c>
      <c r="Q312" s="22">
        <f t="shared" si="150"/>
        <v>0</v>
      </c>
      <c r="R312" s="20"/>
    </row>
    <row r="313" spans="1:18" ht="127.5" hidden="1" outlineLevel="7">
      <c r="A313" s="6"/>
      <c r="B313" s="21" t="s">
        <v>437</v>
      </c>
      <c r="C313" s="15">
        <v>0</v>
      </c>
      <c r="D313" s="15">
        <v>0</v>
      </c>
      <c r="E313" s="15">
        <v>3965227.44</v>
      </c>
      <c r="F313" s="15">
        <v>0</v>
      </c>
      <c r="G313" s="15">
        <v>0</v>
      </c>
      <c r="H313" s="22">
        <f t="shared" si="152"/>
        <v>0</v>
      </c>
      <c r="I313" s="38">
        <f t="shared" si="153"/>
        <v>0</v>
      </c>
      <c r="J313" s="22" t="e">
        <f t="shared" si="143"/>
        <v>#DIV/0!</v>
      </c>
      <c r="K313" s="39">
        <f t="shared" si="144"/>
        <v>0</v>
      </c>
      <c r="L313" s="22" t="e">
        <f t="shared" si="145"/>
        <v>#DIV/0!</v>
      </c>
      <c r="M313" s="39">
        <f t="shared" si="146"/>
        <v>0</v>
      </c>
      <c r="N313" s="22">
        <f t="shared" si="147"/>
        <v>0</v>
      </c>
      <c r="O313" s="39">
        <f t="shared" si="148"/>
        <v>-3965227.44</v>
      </c>
      <c r="P313" s="22" t="e">
        <f t="shared" si="149"/>
        <v>#DIV/0!</v>
      </c>
      <c r="Q313" s="22">
        <f t="shared" si="150"/>
        <v>0</v>
      </c>
    </row>
    <row r="314" spans="1:18" ht="38.25" hidden="1" outlineLevel="7">
      <c r="A314" s="6"/>
      <c r="B314" s="18" t="s">
        <v>438</v>
      </c>
      <c r="C314" s="15">
        <v>0</v>
      </c>
      <c r="D314" s="15">
        <v>0</v>
      </c>
      <c r="E314" s="15">
        <v>2784781</v>
      </c>
      <c r="F314" s="15">
        <v>0</v>
      </c>
      <c r="G314" s="15">
        <v>0</v>
      </c>
      <c r="H314" s="22">
        <f t="shared" si="152"/>
        <v>0</v>
      </c>
      <c r="I314" s="38">
        <f t="shared" si="153"/>
        <v>0</v>
      </c>
      <c r="J314" s="22" t="e">
        <f t="shared" si="143"/>
        <v>#DIV/0!</v>
      </c>
      <c r="K314" s="39">
        <f t="shared" si="144"/>
        <v>0</v>
      </c>
      <c r="L314" s="22" t="e">
        <f t="shared" si="145"/>
        <v>#DIV/0!</v>
      </c>
      <c r="M314" s="39">
        <f t="shared" si="146"/>
        <v>0</v>
      </c>
      <c r="N314" s="22">
        <f t="shared" si="147"/>
        <v>0</v>
      </c>
      <c r="O314" s="39">
        <f t="shared" si="148"/>
        <v>-2784781</v>
      </c>
      <c r="P314" s="22" t="e">
        <f t="shared" si="149"/>
        <v>#DIV/0!</v>
      </c>
      <c r="Q314" s="22">
        <f t="shared" si="150"/>
        <v>0</v>
      </c>
    </row>
    <row r="315" spans="1:18" ht="51" hidden="1" outlineLevel="7">
      <c r="A315" s="6"/>
      <c r="B315" s="18" t="s">
        <v>439</v>
      </c>
      <c r="C315" s="15">
        <v>360554.1</v>
      </c>
      <c r="D315" s="15">
        <v>0</v>
      </c>
      <c r="E315" s="15">
        <v>360554.1</v>
      </c>
      <c r="F315" s="15">
        <v>360554.1</v>
      </c>
      <c r="G315" s="15">
        <v>360554.1</v>
      </c>
      <c r="H315" s="22">
        <f t="shared" si="152"/>
        <v>0.35016969907646134</v>
      </c>
      <c r="I315" s="38">
        <f t="shared" si="153"/>
        <v>1.9533882323074256</v>
      </c>
      <c r="J315" s="22">
        <f t="shared" si="143"/>
        <v>100</v>
      </c>
      <c r="K315" s="39">
        <f t="shared" si="144"/>
        <v>0</v>
      </c>
      <c r="L315" s="22" t="e">
        <f t="shared" si="145"/>
        <v>#DIV/0!</v>
      </c>
      <c r="M315" s="39">
        <f t="shared" si="146"/>
        <v>360554.1</v>
      </c>
      <c r="N315" s="22">
        <f t="shared" si="147"/>
        <v>100</v>
      </c>
      <c r="O315" s="39">
        <f t="shared" si="148"/>
        <v>0</v>
      </c>
      <c r="P315" s="22">
        <f t="shared" si="149"/>
        <v>100</v>
      </c>
      <c r="Q315" s="22">
        <f t="shared" si="150"/>
        <v>0</v>
      </c>
    </row>
    <row r="316" spans="1:18" ht="89.25" hidden="1" outlineLevel="7">
      <c r="A316" s="6"/>
      <c r="B316" s="18" t="s">
        <v>440</v>
      </c>
      <c r="C316" s="15">
        <v>34100</v>
      </c>
      <c r="D316" s="15">
        <v>0</v>
      </c>
      <c r="E316" s="15">
        <v>34100</v>
      </c>
      <c r="F316" s="15">
        <v>34100</v>
      </c>
      <c r="G316" s="15">
        <v>34100</v>
      </c>
      <c r="H316" s="22">
        <f t="shared" si="152"/>
        <v>3.3117878117340314E-2</v>
      </c>
      <c r="I316" s="38">
        <f t="shared" si="153"/>
        <v>0.18474492100265461</v>
      </c>
      <c r="J316" s="22">
        <f t="shared" si="143"/>
        <v>100</v>
      </c>
      <c r="K316" s="39">
        <f t="shared" si="144"/>
        <v>0</v>
      </c>
      <c r="L316" s="22" t="e">
        <f t="shared" si="145"/>
        <v>#DIV/0!</v>
      </c>
      <c r="M316" s="39">
        <f t="shared" si="146"/>
        <v>34100</v>
      </c>
      <c r="N316" s="22">
        <f t="shared" si="147"/>
        <v>100</v>
      </c>
      <c r="O316" s="39">
        <f t="shared" si="148"/>
        <v>0</v>
      </c>
      <c r="P316" s="22">
        <f t="shared" si="149"/>
        <v>100</v>
      </c>
      <c r="Q316" s="22">
        <f t="shared" si="150"/>
        <v>0</v>
      </c>
    </row>
    <row r="317" spans="1:18" ht="63.75" hidden="1" outlineLevel="7">
      <c r="A317" s="6"/>
      <c r="B317" s="18" t="s">
        <v>441</v>
      </c>
      <c r="C317" s="15">
        <v>0</v>
      </c>
      <c r="D317" s="15">
        <v>0</v>
      </c>
      <c r="E317" s="15">
        <v>494187.45</v>
      </c>
      <c r="F317" s="15">
        <v>0</v>
      </c>
      <c r="G317" s="15">
        <v>0</v>
      </c>
      <c r="H317" s="22">
        <f t="shared" si="152"/>
        <v>0</v>
      </c>
      <c r="I317" s="38">
        <f t="shared" si="153"/>
        <v>0</v>
      </c>
      <c r="J317" s="22" t="e">
        <f t="shared" si="143"/>
        <v>#DIV/0!</v>
      </c>
      <c r="K317" s="39">
        <f t="shared" si="144"/>
        <v>0</v>
      </c>
      <c r="L317" s="22" t="e">
        <f t="shared" si="145"/>
        <v>#DIV/0!</v>
      </c>
      <c r="M317" s="39">
        <f t="shared" si="146"/>
        <v>0</v>
      </c>
      <c r="N317" s="22">
        <f t="shared" si="147"/>
        <v>0</v>
      </c>
      <c r="O317" s="39">
        <f t="shared" si="148"/>
        <v>-494187.45</v>
      </c>
      <c r="P317" s="22" t="e">
        <f t="shared" si="149"/>
        <v>#DIV/0!</v>
      </c>
      <c r="Q317" s="22">
        <f t="shared" si="150"/>
        <v>0</v>
      </c>
    </row>
    <row r="318" spans="1:18" ht="114.75" outlineLevel="1" collapsed="1">
      <c r="A318" s="11" t="s">
        <v>379</v>
      </c>
      <c r="B318" s="12" t="s">
        <v>380</v>
      </c>
      <c r="C318" s="13">
        <f t="shared" ref="C318:G318" si="169">C319</f>
        <v>4007718.04</v>
      </c>
      <c r="D318" s="13">
        <f>D319</f>
        <v>0</v>
      </c>
      <c r="E318" s="13">
        <f t="shared" si="169"/>
        <v>0</v>
      </c>
      <c r="F318" s="13">
        <f t="shared" si="169"/>
        <v>0</v>
      </c>
      <c r="G318" s="13">
        <f t="shared" si="169"/>
        <v>1206521.24</v>
      </c>
      <c r="H318" s="22">
        <f t="shared" si="152"/>
        <v>1.1717719464018272</v>
      </c>
      <c r="I318" s="38" t="s">
        <v>477</v>
      </c>
      <c r="J318" s="22">
        <f t="shared" si="143"/>
        <v>30.104943211024892</v>
      </c>
      <c r="K318" s="39">
        <f t="shared" si="144"/>
        <v>-2801196.8</v>
      </c>
      <c r="L318" s="22">
        <v>0</v>
      </c>
      <c r="M318" s="39">
        <f t="shared" si="146"/>
        <v>1206521.24</v>
      </c>
      <c r="N318" s="22">
        <v>0</v>
      </c>
      <c r="O318" s="39">
        <f t="shared" si="148"/>
        <v>1206521.24</v>
      </c>
      <c r="P318" s="22">
        <v>0</v>
      </c>
      <c r="Q318" s="22">
        <f t="shared" si="150"/>
        <v>1206521.24</v>
      </c>
    </row>
    <row r="319" spans="1:18" ht="127.5" hidden="1" outlineLevel="2">
      <c r="A319" s="6" t="s">
        <v>381</v>
      </c>
      <c r="B319" s="16" t="s">
        <v>382</v>
      </c>
      <c r="C319" s="15">
        <f t="shared" ref="C319:G319" si="170">C320</f>
        <v>4007718.04</v>
      </c>
      <c r="D319" s="15">
        <f>D320</f>
        <v>0</v>
      </c>
      <c r="E319" s="15">
        <f t="shared" si="170"/>
        <v>0</v>
      </c>
      <c r="F319" s="15">
        <f t="shared" si="170"/>
        <v>0</v>
      </c>
      <c r="G319" s="15">
        <f t="shared" si="170"/>
        <v>1206521.24</v>
      </c>
      <c r="H319" s="22">
        <f t="shared" si="152"/>
        <v>1.1717719464018272</v>
      </c>
      <c r="I319" s="38">
        <f t="shared" si="153"/>
        <v>6.5366179229274151</v>
      </c>
      <c r="J319" s="22">
        <f t="shared" si="143"/>
        <v>30.104943211024892</v>
      </c>
      <c r="K319" s="39">
        <f t="shared" si="144"/>
        <v>-2801196.8</v>
      </c>
      <c r="L319" s="22" t="e">
        <f t="shared" si="145"/>
        <v>#DIV/0!</v>
      </c>
      <c r="M319" s="39">
        <f t="shared" si="146"/>
        <v>1206521.24</v>
      </c>
      <c r="N319" s="22" t="e">
        <f t="shared" si="147"/>
        <v>#DIV/0!</v>
      </c>
      <c r="O319" s="39">
        <f t="shared" si="148"/>
        <v>1206521.24</v>
      </c>
      <c r="P319" s="22" t="e">
        <f t="shared" si="149"/>
        <v>#DIV/0!</v>
      </c>
      <c r="Q319" s="22">
        <f t="shared" si="150"/>
        <v>1206521.24</v>
      </c>
    </row>
    <row r="320" spans="1:18" ht="114.75" hidden="1" outlineLevel="3">
      <c r="A320" s="6" t="s">
        <v>383</v>
      </c>
      <c r="B320" s="16" t="s">
        <v>384</v>
      </c>
      <c r="C320" s="15">
        <f t="shared" ref="C320:G320" si="171">C321</f>
        <v>4007718.04</v>
      </c>
      <c r="D320" s="15">
        <f>D321</f>
        <v>0</v>
      </c>
      <c r="E320" s="15">
        <f t="shared" si="171"/>
        <v>0</v>
      </c>
      <c r="F320" s="15">
        <f t="shared" si="171"/>
        <v>0</v>
      </c>
      <c r="G320" s="15">
        <f t="shared" si="171"/>
        <v>1206521.24</v>
      </c>
      <c r="H320" s="22">
        <f t="shared" si="152"/>
        <v>1.1717719464018272</v>
      </c>
      <c r="I320" s="38">
        <f t="shared" si="153"/>
        <v>6.5366179229274151</v>
      </c>
      <c r="J320" s="22">
        <f t="shared" si="143"/>
        <v>30.104943211024892</v>
      </c>
      <c r="K320" s="39">
        <f t="shared" si="144"/>
        <v>-2801196.8</v>
      </c>
      <c r="L320" s="22" t="e">
        <f t="shared" si="145"/>
        <v>#DIV/0!</v>
      </c>
      <c r="M320" s="39">
        <f t="shared" si="146"/>
        <v>1206521.24</v>
      </c>
      <c r="N320" s="22" t="e">
        <f t="shared" si="147"/>
        <v>#DIV/0!</v>
      </c>
      <c r="O320" s="39">
        <f t="shared" si="148"/>
        <v>1206521.24</v>
      </c>
      <c r="P320" s="22" t="e">
        <f t="shared" si="149"/>
        <v>#DIV/0!</v>
      </c>
      <c r="Q320" s="22">
        <f t="shared" si="150"/>
        <v>1206521.24</v>
      </c>
    </row>
    <row r="321" spans="1:17" ht="38.25" hidden="1" outlineLevel="4">
      <c r="A321" s="6" t="s">
        <v>385</v>
      </c>
      <c r="B321" s="14" t="s">
        <v>386</v>
      </c>
      <c r="C321" s="15">
        <f t="shared" ref="C321:G321" si="172">C322</f>
        <v>4007718.04</v>
      </c>
      <c r="D321" s="15">
        <f>D322</f>
        <v>0</v>
      </c>
      <c r="E321" s="15">
        <f t="shared" si="172"/>
        <v>0</v>
      </c>
      <c r="F321" s="15">
        <f t="shared" si="172"/>
        <v>0</v>
      </c>
      <c r="G321" s="15">
        <f t="shared" si="172"/>
        <v>1206521.24</v>
      </c>
      <c r="H321" s="22">
        <f t="shared" si="152"/>
        <v>1.1717719464018272</v>
      </c>
      <c r="I321" s="38">
        <f t="shared" si="153"/>
        <v>6.5366179229274151</v>
      </c>
      <c r="J321" s="22">
        <f t="shared" si="143"/>
        <v>30.104943211024892</v>
      </c>
      <c r="K321" s="39">
        <f t="shared" si="144"/>
        <v>-2801196.8</v>
      </c>
      <c r="L321" s="22" t="e">
        <f t="shared" si="145"/>
        <v>#DIV/0!</v>
      </c>
      <c r="M321" s="39">
        <f t="shared" si="146"/>
        <v>1206521.24</v>
      </c>
      <c r="N321" s="22" t="e">
        <f t="shared" si="147"/>
        <v>#DIV/0!</v>
      </c>
      <c r="O321" s="39">
        <f t="shared" si="148"/>
        <v>1206521.24</v>
      </c>
      <c r="P321" s="22" t="e">
        <f t="shared" si="149"/>
        <v>#DIV/0!</v>
      </c>
      <c r="Q321" s="22">
        <f t="shared" si="150"/>
        <v>1206521.24</v>
      </c>
    </row>
    <row r="322" spans="1:17" ht="51" hidden="1" outlineLevel="5">
      <c r="A322" s="6" t="s">
        <v>387</v>
      </c>
      <c r="B322" s="14" t="s">
        <v>388</v>
      </c>
      <c r="C322" s="15">
        <v>4007718.04</v>
      </c>
      <c r="D322" s="15">
        <v>0</v>
      </c>
      <c r="E322" s="15">
        <v>0</v>
      </c>
      <c r="F322" s="15">
        <v>0</v>
      </c>
      <c r="G322" s="15">
        <v>1206521.24</v>
      </c>
      <c r="H322" s="22">
        <f t="shared" si="152"/>
        <v>1.1717719464018272</v>
      </c>
      <c r="I322" s="38">
        <f t="shared" si="153"/>
        <v>6.5366179229274151</v>
      </c>
      <c r="J322" s="22">
        <f t="shared" si="143"/>
        <v>30.104943211024892</v>
      </c>
      <c r="K322" s="39">
        <f t="shared" si="144"/>
        <v>-2801196.8</v>
      </c>
      <c r="L322" s="22" t="e">
        <f t="shared" si="145"/>
        <v>#DIV/0!</v>
      </c>
      <c r="M322" s="39">
        <f t="shared" si="146"/>
        <v>1206521.24</v>
      </c>
      <c r="N322" s="22" t="e">
        <f t="shared" si="147"/>
        <v>#DIV/0!</v>
      </c>
      <c r="O322" s="39">
        <f t="shared" si="148"/>
        <v>1206521.24</v>
      </c>
      <c r="P322" s="22" t="e">
        <f t="shared" si="149"/>
        <v>#DIV/0!</v>
      </c>
      <c r="Q322" s="22">
        <f t="shared" si="150"/>
        <v>1206521.24</v>
      </c>
    </row>
    <row r="323" spans="1:17" ht="76.5" outlineLevel="1" collapsed="1">
      <c r="A323" s="11" t="s">
        <v>389</v>
      </c>
      <c r="B323" s="12" t="s">
        <v>390</v>
      </c>
      <c r="C323" s="13">
        <f t="shared" ref="C323:G323" si="173">C324</f>
        <v>-5276492.84</v>
      </c>
      <c r="D323" s="13">
        <f>D324</f>
        <v>0</v>
      </c>
      <c r="E323" s="13">
        <f t="shared" si="173"/>
        <v>0</v>
      </c>
      <c r="F323" s="13">
        <f t="shared" si="173"/>
        <v>0</v>
      </c>
      <c r="G323" s="13">
        <f t="shared" si="173"/>
        <v>-1704473.3800000001</v>
      </c>
      <c r="H323" s="22">
        <f t="shared" si="152"/>
        <v>-1.6553824531698267</v>
      </c>
      <c r="I323" s="38" t="s">
        <v>477</v>
      </c>
      <c r="J323" s="22">
        <f t="shared" si="143"/>
        <v>32.303149680764093</v>
      </c>
      <c r="K323" s="39">
        <f t="shared" si="144"/>
        <v>3572019.46</v>
      </c>
      <c r="L323" s="22">
        <v>0</v>
      </c>
      <c r="M323" s="39">
        <f t="shared" si="146"/>
        <v>-1704473.3800000001</v>
      </c>
      <c r="N323" s="22">
        <v>0</v>
      </c>
      <c r="O323" s="39">
        <f t="shared" si="148"/>
        <v>-1704473.3800000001</v>
      </c>
      <c r="P323" s="22">
        <v>0</v>
      </c>
      <c r="Q323" s="22">
        <f t="shared" si="150"/>
        <v>-1704473.3800000001</v>
      </c>
    </row>
    <row r="324" spans="1:17" ht="63.75" hidden="1" outlineLevel="2">
      <c r="A324" s="6" t="s">
        <v>391</v>
      </c>
      <c r="B324" s="14" t="s">
        <v>392</v>
      </c>
      <c r="C324" s="15">
        <f t="shared" ref="C324" si="174">C325+C326</f>
        <v>-5276492.84</v>
      </c>
      <c r="D324" s="15">
        <f>D325+D326</f>
        <v>0</v>
      </c>
      <c r="E324" s="15">
        <f t="shared" ref="E324:G324" si="175">E325+E326</f>
        <v>0</v>
      </c>
      <c r="F324" s="15">
        <f t="shared" si="175"/>
        <v>0</v>
      </c>
      <c r="G324" s="15">
        <f t="shared" si="175"/>
        <v>-1704473.3800000001</v>
      </c>
      <c r="H324" s="15"/>
      <c r="I324" s="15"/>
      <c r="J324" s="15"/>
      <c r="K324" s="15"/>
      <c r="L324" s="15"/>
      <c r="M324" s="15"/>
      <c r="N324" s="15"/>
      <c r="O324" s="10">
        <f t="shared" si="148"/>
        <v>-1704473.3800000001</v>
      </c>
      <c r="P324" s="15"/>
      <c r="Q324" s="23">
        <v>0</v>
      </c>
    </row>
    <row r="325" spans="1:17" ht="191.25" hidden="1" outlineLevel="3">
      <c r="A325" s="6" t="s">
        <v>393</v>
      </c>
      <c r="B325" s="16" t="s">
        <v>394</v>
      </c>
      <c r="C325" s="15">
        <v>0</v>
      </c>
      <c r="D325" s="15">
        <v>0</v>
      </c>
      <c r="E325" s="15">
        <v>0</v>
      </c>
      <c r="F325" s="15">
        <v>0</v>
      </c>
      <c r="G325" s="15">
        <v>-51918.33</v>
      </c>
      <c r="H325" s="15"/>
      <c r="I325" s="15"/>
      <c r="J325" s="15"/>
      <c r="K325" s="15"/>
      <c r="L325" s="15"/>
      <c r="M325" s="15"/>
      <c r="N325" s="15"/>
      <c r="O325" s="10">
        <f t="shared" si="148"/>
        <v>-51918.33</v>
      </c>
      <c r="P325" s="15"/>
      <c r="Q325" s="23">
        <v>0</v>
      </c>
    </row>
    <row r="326" spans="1:17" ht="63.75" hidden="1" outlineLevel="3">
      <c r="A326" s="6" t="s">
        <v>395</v>
      </c>
      <c r="B326" s="14" t="s">
        <v>396</v>
      </c>
      <c r="C326" s="15">
        <v>-5276492.84</v>
      </c>
      <c r="D326" s="15">
        <v>0</v>
      </c>
      <c r="E326" s="15">
        <v>0</v>
      </c>
      <c r="F326" s="15">
        <v>0</v>
      </c>
      <c r="G326" s="15">
        <v>-1652555.05</v>
      </c>
      <c r="H326" s="15"/>
      <c r="I326" s="15"/>
      <c r="J326" s="15"/>
      <c r="K326" s="15"/>
      <c r="L326" s="15"/>
      <c r="M326" s="15"/>
      <c r="N326" s="15"/>
      <c r="O326" s="10">
        <f t="shared" si="148"/>
        <v>-1652555.05</v>
      </c>
      <c r="P326" s="15"/>
      <c r="Q326" s="23">
        <v>0</v>
      </c>
    </row>
  </sheetData>
  <mergeCells count="14">
    <mergeCell ref="A5:A6"/>
    <mergeCell ref="A3:G3"/>
    <mergeCell ref="A2:Q2"/>
    <mergeCell ref="E5:F5"/>
    <mergeCell ref="D5:D6"/>
    <mergeCell ref="G5:G6"/>
    <mergeCell ref="B5:B6"/>
    <mergeCell ref="C5:C6"/>
    <mergeCell ref="J5:K5"/>
    <mergeCell ref="L5:M5"/>
    <mergeCell ref="N5:O5"/>
    <mergeCell ref="P5:Q5"/>
    <mergeCell ref="H5:H6"/>
    <mergeCell ref="I5:I6"/>
  </mergeCells>
  <pageMargins left="0.55118110236220474" right="0.35433070866141736" top="0.39370078740157483" bottom="0.98425196850393704" header="0" footer="0"/>
  <pageSetup paperSize="9" scale="6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Викторовна Кушпелева</dc:creator>
  <dc:description>POI HSSF rep:2.56.0.215</dc:description>
  <cp:lastModifiedBy>ksv</cp:lastModifiedBy>
  <cp:lastPrinted>2024-04-05T07:52:16Z</cp:lastPrinted>
  <dcterms:created xsi:type="dcterms:W3CDTF">2024-04-04T05:21:49Z</dcterms:created>
  <dcterms:modified xsi:type="dcterms:W3CDTF">2024-04-05T07:54:34Z</dcterms:modified>
</cp:coreProperties>
</file>