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APPT" localSheetId="0">ДЧБ!$A$22</definedName>
    <definedName name="FIO" localSheetId="0">ДЧБ!$G$22</definedName>
    <definedName name="LAST_CELL" localSheetId="0">ДЧБ!$L$332</definedName>
    <definedName name="SIGN" localSheetId="0">ДЧБ!$A$22:$J$23</definedName>
  </definedNames>
  <calcPr calcId="124519"/>
</workbook>
</file>

<file path=xl/calcChain.xml><?xml version="1.0" encoding="utf-8"?>
<calcChain xmlns="http://schemas.openxmlformats.org/spreadsheetml/2006/main">
  <c r="K16" i="1"/>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15"/>
  <c r="J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S311"/>
  <c r="S312"/>
  <c r="S313"/>
  <c r="S314"/>
  <c r="S315"/>
  <c r="S316"/>
  <c r="S317"/>
  <c r="S318"/>
  <c r="S319"/>
  <c r="S320"/>
  <c r="S321"/>
  <c r="S322"/>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9"/>
  <c r="R230"/>
  <c r="R231"/>
  <c r="R233"/>
  <c r="R234"/>
  <c r="R235"/>
  <c r="R236"/>
  <c r="R237"/>
  <c r="R239"/>
  <c r="R240"/>
  <c r="R241"/>
  <c r="R243"/>
  <c r="R244"/>
  <c r="R246"/>
  <c r="R247"/>
  <c r="R248"/>
  <c r="R249"/>
  <c r="R250"/>
  <c r="R251"/>
  <c r="R252"/>
  <c r="R253"/>
  <c r="R254"/>
  <c r="R255"/>
  <c r="R256"/>
  <c r="R257"/>
  <c r="R258"/>
  <c r="R259"/>
  <c r="R260"/>
  <c r="R261"/>
  <c r="R262"/>
  <c r="R263"/>
  <c r="R264"/>
  <c r="R265"/>
  <c r="R266"/>
  <c r="R267"/>
  <c r="R268"/>
  <c r="R269"/>
  <c r="R270"/>
  <c r="R271"/>
  <c r="R272"/>
  <c r="R273"/>
  <c r="R274"/>
  <c r="R275"/>
  <c r="R276"/>
  <c r="R277"/>
  <c r="R278"/>
  <c r="R279"/>
  <c r="R280"/>
  <c r="R281"/>
  <c r="R282"/>
  <c r="R283"/>
  <c r="R284"/>
  <c r="R285"/>
  <c r="R286"/>
  <c r="R287"/>
  <c r="R288"/>
  <c r="R289"/>
  <c r="R290"/>
  <c r="R291"/>
  <c r="R292"/>
  <c r="R293"/>
  <c r="R294"/>
  <c r="R295"/>
  <c r="R296"/>
  <c r="R297"/>
  <c r="R298"/>
  <c r="R299"/>
  <c r="R300"/>
  <c r="R301"/>
  <c r="R302"/>
  <c r="R303"/>
  <c r="R304"/>
  <c r="R305"/>
  <c r="R306"/>
  <c r="R307"/>
  <c r="R308"/>
  <c r="R309"/>
  <c r="R310"/>
  <c r="R311"/>
  <c r="R312"/>
  <c r="R313"/>
  <c r="R317"/>
  <c r="R318"/>
  <c r="R319"/>
  <c r="R320"/>
  <c r="R321"/>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2"/>
  <c r="P143"/>
  <c r="P144"/>
  <c r="P145"/>
  <c r="P146"/>
  <c r="P147"/>
  <c r="P148"/>
  <c r="P149"/>
  <c r="P150"/>
  <c r="P151"/>
  <c r="P152"/>
  <c r="P153"/>
  <c r="P154"/>
  <c r="P155"/>
  <c r="P156"/>
  <c r="P157"/>
  <c r="P158"/>
  <c r="P159"/>
  <c r="P160"/>
  <c r="P161"/>
  <c r="P162"/>
  <c r="P163"/>
  <c r="P164"/>
  <c r="P165"/>
  <c r="P166"/>
  <c r="P167"/>
  <c r="P168"/>
  <c r="P169"/>
  <c r="P170"/>
  <c r="P171"/>
  <c r="P172"/>
  <c r="P173"/>
  <c r="P174"/>
  <c r="P175"/>
  <c r="P176"/>
  <c r="P177"/>
  <c r="P178"/>
  <c r="P179"/>
  <c r="P180"/>
  <c r="P181"/>
  <c r="P182"/>
  <c r="P183"/>
  <c r="P184"/>
  <c r="P185"/>
  <c r="P186"/>
  <c r="P187"/>
  <c r="P188"/>
  <c r="P189"/>
  <c r="P191"/>
  <c r="P192"/>
  <c r="P193"/>
  <c r="P194"/>
  <c r="P195"/>
  <c r="P196"/>
  <c r="P197"/>
  <c r="P198"/>
  <c r="P199"/>
  <c r="P200"/>
  <c r="P201"/>
  <c r="P202"/>
  <c r="P203"/>
  <c r="P204"/>
  <c r="P205"/>
  <c r="P206"/>
  <c r="P207"/>
  <c r="P208"/>
  <c r="P209"/>
  <c r="P210"/>
  <c r="P211"/>
  <c r="P212"/>
  <c r="P213"/>
  <c r="P214"/>
  <c r="P215"/>
  <c r="P216"/>
  <c r="P217"/>
  <c r="P218"/>
  <c r="P219"/>
  <c r="P220"/>
  <c r="P221"/>
  <c r="P222"/>
  <c r="P223"/>
  <c r="P224"/>
  <c r="P225"/>
  <c r="P226"/>
  <c r="P227"/>
  <c r="P229"/>
  <c r="P230"/>
  <c r="P231"/>
  <c r="P233"/>
  <c r="P234"/>
  <c r="P235"/>
  <c r="P236"/>
  <c r="P237"/>
  <c r="P239"/>
  <c r="P240"/>
  <c r="P241"/>
  <c r="P243"/>
  <c r="P244"/>
  <c r="P246"/>
  <c r="P247"/>
  <c r="P248"/>
  <c r="P249"/>
  <c r="P250"/>
  <c r="P251"/>
  <c r="P252"/>
  <c r="P253"/>
  <c r="P254"/>
  <c r="P255"/>
  <c r="P256"/>
  <c r="P257"/>
  <c r="P258"/>
  <c r="P259"/>
  <c r="P260"/>
  <c r="P261"/>
  <c r="P262"/>
  <c r="P263"/>
  <c r="P264"/>
  <c r="P265"/>
  <c r="P266"/>
  <c r="P267"/>
  <c r="P268"/>
  <c r="P269"/>
  <c r="P270"/>
  <c r="P271"/>
  <c r="P272"/>
  <c r="P273"/>
  <c r="P274"/>
  <c r="P275"/>
  <c r="P276"/>
  <c r="P277"/>
  <c r="P278"/>
  <c r="P279"/>
  <c r="P280"/>
  <c r="P281"/>
  <c r="P282"/>
  <c r="P283"/>
  <c r="P284"/>
  <c r="P285"/>
  <c r="P286"/>
  <c r="P287"/>
  <c r="P288"/>
  <c r="P289"/>
  <c r="P290"/>
  <c r="P291"/>
  <c r="P292"/>
  <c r="P293"/>
  <c r="P294"/>
  <c r="P295"/>
  <c r="P296"/>
  <c r="P297"/>
  <c r="P298"/>
  <c r="P299"/>
  <c r="P300"/>
  <c r="P301"/>
  <c r="P302"/>
  <c r="P303"/>
  <c r="P304"/>
  <c r="P305"/>
  <c r="P306"/>
  <c r="P307"/>
  <c r="P308"/>
  <c r="P309"/>
  <c r="P310"/>
  <c r="P311"/>
  <c r="P312"/>
  <c r="P313"/>
  <c r="P317"/>
  <c r="P318"/>
  <c r="P319"/>
  <c r="P320"/>
  <c r="P321"/>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O75"/>
  <c r="O76"/>
  <c r="O77"/>
  <c r="O78"/>
  <c r="O79"/>
  <c r="O80"/>
  <c r="O81"/>
  <c r="O82"/>
  <c r="O83"/>
  <c r="O84"/>
  <c r="O85"/>
  <c r="O86"/>
  <c r="O87"/>
  <c r="O88"/>
  <c r="O89"/>
  <c r="O90"/>
  <c r="O91"/>
  <c r="O92"/>
  <c r="O93"/>
  <c r="O94"/>
  <c r="O95"/>
  <c r="O96"/>
  <c r="O97"/>
  <c r="O98"/>
  <c r="O99"/>
  <c r="O100"/>
  <c r="O101"/>
  <c r="O102"/>
  <c r="O103"/>
  <c r="O104"/>
  <c r="O105"/>
  <c r="O106"/>
  <c r="O107"/>
  <c r="O108"/>
  <c r="O109"/>
  <c r="O110"/>
  <c r="O111"/>
  <c r="O112"/>
  <c r="O113"/>
  <c r="O114"/>
  <c r="O115"/>
  <c r="O116"/>
  <c r="O117"/>
  <c r="O118"/>
  <c r="O119"/>
  <c r="O120"/>
  <c r="O121"/>
  <c r="O122"/>
  <c r="O123"/>
  <c r="O124"/>
  <c r="O125"/>
  <c r="O126"/>
  <c r="O127"/>
  <c r="O128"/>
  <c r="O129"/>
  <c r="O130"/>
  <c r="O131"/>
  <c r="O132"/>
  <c r="O133"/>
  <c r="O134"/>
  <c r="O135"/>
  <c r="O136"/>
  <c r="O137"/>
  <c r="O138"/>
  <c r="O139"/>
  <c r="O140"/>
  <c r="O141"/>
  <c r="O142"/>
  <c r="O143"/>
  <c r="O144"/>
  <c r="O145"/>
  <c r="O146"/>
  <c r="O147"/>
  <c r="O148"/>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5"/>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299"/>
  <c r="O300"/>
  <c r="O301"/>
  <c r="O302"/>
  <c r="O303"/>
  <c r="O304"/>
  <c r="O305"/>
  <c r="O306"/>
  <c r="O307"/>
  <c r="O308"/>
  <c r="O309"/>
  <c r="O310"/>
  <c r="O311"/>
  <c r="O312"/>
  <c r="O313"/>
  <c r="O314"/>
  <c r="O315"/>
  <c r="O316"/>
  <c r="O317"/>
  <c r="O318"/>
  <c r="O319"/>
  <c r="O320"/>
  <c r="O321"/>
  <c r="O322"/>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9"/>
  <c r="N230"/>
  <c r="N231"/>
  <c r="N233"/>
  <c r="N234"/>
  <c r="N235"/>
  <c r="N236"/>
  <c r="N237"/>
  <c r="N239"/>
  <c r="N240"/>
  <c r="N241"/>
  <c r="N243"/>
  <c r="N244"/>
  <c r="N246"/>
  <c r="N247"/>
  <c r="N248"/>
  <c r="N249"/>
  <c r="N250"/>
  <c r="N251"/>
  <c r="N252"/>
  <c r="N253"/>
  <c r="N254"/>
  <c r="N255"/>
  <c r="N256"/>
  <c r="N257"/>
  <c r="N258"/>
  <c r="N259"/>
  <c r="N260"/>
  <c r="N261"/>
  <c r="N262"/>
  <c r="N263"/>
  <c r="N264"/>
  <c r="N265"/>
  <c r="N266"/>
  <c r="N267"/>
  <c r="N268"/>
  <c r="N269"/>
  <c r="N270"/>
  <c r="N271"/>
  <c r="N272"/>
  <c r="N273"/>
  <c r="N274"/>
  <c r="N275"/>
  <c r="N276"/>
  <c r="N277"/>
  <c r="N278"/>
  <c r="N279"/>
  <c r="N280"/>
  <c r="N281"/>
  <c r="N282"/>
  <c r="N283"/>
  <c r="N284"/>
  <c r="N285"/>
  <c r="N286"/>
  <c r="N287"/>
  <c r="N288"/>
  <c r="N289"/>
  <c r="N290"/>
  <c r="N291"/>
  <c r="N292"/>
  <c r="N293"/>
  <c r="N294"/>
  <c r="N295"/>
  <c r="N296"/>
  <c r="N297"/>
  <c r="N298"/>
  <c r="N299"/>
  <c r="N300"/>
  <c r="N301"/>
  <c r="N302"/>
  <c r="N303"/>
  <c r="N304"/>
  <c r="N305"/>
  <c r="N306"/>
  <c r="N307"/>
  <c r="N308"/>
  <c r="N309"/>
  <c r="N310"/>
  <c r="N311"/>
  <c r="N312"/>
  <c r="N313"/>
  <c r="N317"/>
  <c r="N318"/>
  <c r="N319"/>
  <c r="N320"/>
  <c r="N321"/>
  <c r="M317"/>
  <c r="M318"/>
  <c r="M319"/>
  <c r="M320"/>
  <c r="M321"/>
  <c r="M322"/>
  <c r="M323"/>
  <c r="M324"/>
  <c r="M325"/>
  <c r="M326"/>
  <c r="M327"/>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6"/>
  <c r="M237"/>
  <c r="M238"/>
  <c r="M239"/>
  <c r="M240"/>
  <c r="M241"/>
  <c r="M242"/>
  <c r="M243"/>
  <c r="M244"/>
  <c r="M245"/>
  <c r="M246"/>
  <c r="M247"/>
  <c r="M248"/>
  <c r="M249"/>
  <c r="M250"/>
  <c r="M251"/>
  <c r="M252"/>
  <c r="M253"/>
  <c r="M254"/>
  <c r="M255"/>
  <c r="M256"/>
  <c r="M257"/>
  <c r="M258"/>
  <c r="M259"/>
  <c r="M260"/>
  <c r="M261"/>
  <c r="M262"/>
  <c r="M263"/>
  <c r="M264"/>
  <c r="M265"/>
  <c r="M266"/>
  <c r="M267"/>
  <c r="M268"/>
  <c r="M269"/>
  <c r="M270"/>
  <c r="M271"/>
  <c r="M272"/>
  <c r="M273"/>
  <c r="M274"/>
  <c r="M275"/>
  <c r="M276"/>
  <c r="M277"/>
  <c r="M278"/>
  <c r="M279"/>
  <c r="M280"/>
  <c r="M281"/>
  <c r="M282"/>
  <c r="M283"/>
  <c r="M284"/>
  <c r="M285"/>
  <c r="M286"/>
  <c r="M287"/>
  <c r="M288"/>
  <c r="M289"/>
  <c r="M290"/>
  <c r="M291"/>
  <c r="M292"/>
  <c r="M293"/>
  <c r="M294"/>
  <c r="M295"/>
  <c r="M296"/>
  <c r="M297"/>
  <c r="M298"/>
  <c r="M299"/>
  <c r="M300"/>
  <c r="M301"/>
  <c r="M302"/>
  <c r="M303"/>
  <c r="M304"/>
  <c r="M305"/>
  <c r="M306"/>
  <c r="M307"/>
  <c r="M308"/>
  <c r="M309"/>
  <c r="M310"/>
  <c r="M311"/>
  <c r="M312"/>
  <c r="M313"/>
  <c r="M314"/>
  <c r="M315"/>
  <c r="M316"/>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3"/>
  <c r="L244"/>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S14"/>
  <c r="R14"/>
  <c r="Q14"/>
  <c r="P14"/>
  <c r="O14"/>
  <c r="N14"/>
  <c r="M14"/>
  <c r="L14"/>
  <c r="F260"/>
  <c r="G260"/>
  <c r="D314"/>
  <c r="D260" s="1"/>
  <c r="E314"/>
  <c r="E260" s="1"/>
  <c r="F314"/>
  <c r="G314"/>
  <c r="H314"/>
  <c r="H260" s="1"/>
  <c r="I314"/>
  <c r="I260" s="1"/>
  <c r="C314"/>
  <c r="C260" s="1"/>
  <c r="D58"/>
  <c r="E58"/>
  <c r="F58"/>
  <c r="G58"/>
  <c r="H58"/>
  <c r="I58"/>
  <c r="C58"/>
  <c r="D261"/>
  <c r="E261"/>
  <c r="F261"/>
  <c r="G261"/>
  <c r="I261"/>
  <c r="D241"/>
  <c r="E241"/>
  <c r="F241"/>
  <c r="G241"/>
  <c r="I241"/>
  <c r="D161"/>
  <c r="D160" s="1"/>
  <c r="E161"/>
  <c r="F161"/>
  <c r="G161"/>
  <c r="I161"/>
  <c r="E160"/>
  <c r="F160"/>
  <c r="G160"/>
  <c r="I160"/>
  <c r="D144"/>
  <c r="E144"/>
  <c r="F144"/>
  <c r="G144"/>
  <c r="I144"/>
  <c r="C144"/>
  <c r="D149"/>
  <c r="E149"/>
  <c r="F149"/>
  <c r="G149"/>
  <c r="I149"/>
  <c r="C149"/>
  <c r="H137"/>
  <c r="D132"/>
  <c r="E132"/>
  <c r="I132"/>
  <c r="F132"/>
  <c r="G132"/>
  <c r="D124"/>
  <c r="E124"/>
  <c r="F124"/>
  <c r="G124"/>
  <c r="I124"/>
  <c r="D100"/>
  <c r="D99" s="1"/>
  <c r="E100"/>
  <c r="E99" s="1"/>
  <c r="F100"/>
  <c r="G100"/>
  <c r="I100"/>
  <c r="I99" s="1"/>
  <c r="F99"/>
  <c r="G99"/>
  <c r="D91"/>
  <c r="E91"/>
  <c r="F91"/>
  <c r="G91"/>
  <c r="I91"/>
  <c r="D82"/>
  <c r="D77" s="1"/>
  <c r="E82"/>
  <c r="E77" s="1"/>
  <c r="F82"/>
  <c r="G82"/>
  <c r="H82"/>
  <c r="H77" s="1"/>
  <c r="I82"/>
  <c r="I77" s="1"/>
  <c r="F77"/>
  <c r="G77"/>
  <c r="G16" s="1"/>
  <c r="C261"/>
  <c r="C241"/>
  <c r="C161"/>
  <c r="C160" s="1"/>
  <c r="C132"/>
  <c r="C137"/>
  <c r="C124"/>
  <c r="C100"/>
  <c r="C99" s="1"/>
  <c r="C91"/>
  <c r="C82"/>
  <c r="C77" s="1"/>
  <c r="C17"/>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9"/>
  <c r="H60"/>
  <c r="H61"/>
  <c r="H62"/>
  <c r="H63"/>
  <c r="H64"/>
  <c r="H65"/>
  <c r="H66"/>
  <c r="H67"/>
  <c r="H69"/>
  <c r="H70"/>
  <c r="H71"/>
  <c r="H72"/>
  <c r="H73"/>
  <c r="H74"/>
  <c r="H75"/>
  <c r="H76"/>
  <c r="H78"/>
  <c r="H79"/>
  <c r="H80"/>
  <c r="H81"/>
  <c r="H83"/>
  <c r="H84"/>
  <c r="H85"/>
  <c r="H86"/>
  <c r="H87"/>
  <c r="H88"/>
  <c r="H89"/>
  <c r="H90"/>
  <c r="H92"/>
  <c r="H91" s="1"/>
  <c r="H93"/>
  <c r="H94"/>
  <c r="H95"/>
  <c r="H96"/>
  <c r="H97"/>
  <c r="H101"/>
  <c r="H100" s="1"/>
  <c r="H99" s="1"/>
  <c r="H102"/>
  <c r="H103"/>
  <c r="H104"/>
  <c r="H105"/>
  <c r="H106"/>
  <c r="H107"/>
  <c r="H108"/>
  <c r="H109"/>
  <c r="H110"/>
  <c r="H111"/>
  <c r="H112"/>
  <c r="H113"/>
  <c r="H114"/>
  <c r="H115"/>
  <c r="H116"/>
  <c r="H117"/>
  <c r="H118"/>
  <c r="H119"/>
  <c r="H120"/>
  <c r="H121"/>
  <c r="H122"/>
  <c r="H123"/>
  <c r="H125"/>
  <c r="H124" s="1"/>
  <c r="H126"/>
  <c r="H127"/>
  <c r="H128"/>
  <c r="H129"/>
  <c r="H130"/>
  <c r="H131"/>
  <c r="H133"/>
  <c r="H134"/>
  <c r="H135"/>
  <c r="H136"/>
  <c r="H138"/>
  <c r="H139"/>
  <c r="H140"/>
  <c r="H141"/>
  <c r="H142"/>
  <c r="H143"/>
  <c r="H145"/>
  <c r="H144" s="1"/>
  <c r="H146"/>
  <c r="H147"/>
  <c r="H148"/>
  <c r="H150"/>
  <c r="H151"/>
  <c r="H152"/>
  <c r="H153"/>
  <c r="H149" s="1"/>
  <c r="H154"/>
  <c r="H155"/>
  <c r="H156"/>
  <c r="H157"/>
  <c r="H158"/>
  <c r="H159"/>
  <c r="H162"/>
  <c r="H161" s="1"/>
  <c r="H160" s="1"/>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2"/>
  <c r="H243"/>
  <c r="H244"/>
  <c r="H245"/>
  <c r="H246"/>
  <c r="H247"/>
  <c r="H248"/>
  <c r="H241" s="1"/>
  <c r="H249"/>
  <c r="H250"/>
  <c r="H251"/>
  <c r="H252"/>
  <c r="H253"/>
  <c r="H254"/>
  <c r="H255"/>
  <c r="H256"/>
  <c r="H257"/>
  <c r="H258"/>
  <c r="H259"/>
  <c r="H262"/>
  <c r="H261" s="1"/>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6"/>
  <c r="H317"/>
  <c r="H318"/>
  <c r="H319"/>
  <c r="H320"/>
  <c r="H321"/>
  <c r="H322"/>
  <c r="H323"/>
  <c r="H324"/>
  <c r="H325"/>
  <c r="H326"/>
  <c r="H327"/>
  <c r="C16" l="1"/>
  <c r="H16"/>
  <c r="H132"/>
  <c r="G98"/>
  <c r="G15" s="1"/>
  <c r="G14" s="1"/>
  <c r="C98"/>
  <c r="F98"/>
  <c r="H98"/>
  <c r="D98"/>
  <c r="I98"/>
  <c r="E98"/>
  <c r="F16"/>
  <c r="I16"/>
  <c r="E16"/>
  <c r="D16"/>
  <c r="C15" l="1"/>
  <c r="C14" s="1"/>
  <c r="H15"/>
  <c r="H14" s="1"/>
  <c r="F15"/>
  <c r="F14" s="1"/>
  <c r="I15"/>
  <c r="I14" s="1"/>
  <c r="D15"/>
  <c r="D14" s="1"/>
  <c r="E15"/>
  <c r="E14" s="1"/>
</calcChain>
</file>

<file path=xl/sharedStrings.xml><?xml version="1.0" encoding="utf-8"?>
<sst xmlns="http://schemas.openxmlformats.org/spreadsheetml/2006/main" count="650" uniqueCount="450">
  <si>
    <t>КВД</t>
  </si>
  <si>
    <t>Наименование КВД</t>
  </si>
  <si>
    <t>КП - доходы 1кв</t>
  </si>
  <si>
    <t>КП - доходы 2кв</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</si>
  <si>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</si>
  <si>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</si>
  <si>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</si>
  <si>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</si>
  <si>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</si>
  <si>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</si>
  <si>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</si>
  <si>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</si>
  <si>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</si>
  <si>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</si>
  <si>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</si>
  <si>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</si>
  <si>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</si>
  <si>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</si>
  <si>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</si>
  <si>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</si>
  <si>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</si>
  <si>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</si>
  <si>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</si>
  <si>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</si>
  <si>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</si>
  <si>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</si>
  <si>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</si>
  <si>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</si>
  <si>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</si>
  <si>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</si>
  <si>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</si>
  <si>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</si>
  <si>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1 01 02 080 01 1000 110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</si>
  <si>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</si>
  <si>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1 01 02 130 01 0000 110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</si>
  <si>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</si>
  <si>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1 01 02 130 01 1000 110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</si>
  <si>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</si>
  <si>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1 01 02 140 01 0000 110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</si>
  <si>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</si>
  <si>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1 01 02 140 01 1000 110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</si>
  <si>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</si>
  <si>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</si>
  <si>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</si>
  <si>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</si>
  <si>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</si>
  <si>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</si>
  <si>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</si>
  <si>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</si>
  <si>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</si>
  <si>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</si>
  <si>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</si>
  <si>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</si>
  <si>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</si>
  <si>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</si>
  <si>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</si>
  <si>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</si>
  <si>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</si>
  <si>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</si>
  <si>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</si>
  <si>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</si>
  <si>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</si>
  <si>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</si>
  <si>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</si>
  <si>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</si>
  <si>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</si>
  <si>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</si>
  <si>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</si>
  <si>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</si>
  <si>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</si>
  <si>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</si>
  <si>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</si>
  <si>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</si>
  <si>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</si>
  <si>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</si>
  <si>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</si>
  <si>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</si>
  <si>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</si>
  <si>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</si>
  <si>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</si>
  <si>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</si>
  <si>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</si>
  <si>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1 05 04 000 02 0000 110</t>
  </si>
  <si>
    <t>Налог, взимаемый в связи с применением патентной системы налогообложения</t>
  </si>
  <si>
    <t>1 05 04 060 02 0000 110</t>
  </si>
  <si>
    <t>Налог, взимаемый в связи с применением патентной системы налогообложения, зачисляемый в бюджеты муниципальных округов</t>
  </si>
  <si>
    <t>1 05 04 060 02 1000 110</t>
  </si>
  <si>
    <t>Налог, взимаемый в связи с применением патентной системы налогообложения, зачисляемый в бюджеты муниципальных округов (сумма платежа (перерасчеты, недоимка и задолженность по соответствующему платежу, в том числе по отмененному)</t>
  </si>
  <si>
    <t>1 06 00 000 00 0000 000</t>
  </si>
  <si>
    <t>НАЛОГИ НА ИМУЩЕСТВО</t>
  </si>
  <si>
    <t>1 06 01 000 00 0000 110</t>
  </si>
  <si>
    <t>Налог на имущество физических лиц</t>
  </si>
  <si>
    <t>1 06 01 020 14 0000 110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</si>
  <si>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</si>
  <si>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1 06 01 020 14 1000 110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</si>
  <si>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</si>
  <si>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1 06 06 000 00 0000 110</t>
  </si>
  <si>
    <t>Земельный налог</t>
  </si>
  <si>
    <t>1 06 06 030 00 0000 110</t>
  </si>
  <si>
    <t>Земельный налог с организаций</t>
  </si>
  <si>
    <t>1 06 06 032 14 0000 110</t>
  </si>
  <si>
    <t>Земельный налог с организаций, обладающих земельным участком, расположенным в границах муниципальных округов</t>
  </si>
  <si>
    <t>1 06 06 032 14 1000 110</t>
  </si>
  <si>
    <t>Земельный налог с организаций, обладающих земельным участком,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</si>
  <si>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1 06 06 040 00 0000 110</t>
  </si>
  <si>
    <t>Земельный налог с физических лиц</t>
  </si>
  <si>
    <t>1 06 06 042 14 0000 110</t>
  </si>
  <si>
    <t>Земельный налог с физических лиц, обладающих земельным участком, расположенным в границах муниципальных округов</t>
  </si>
  <si>
    <t>1 06 06 042 14 1000 110</t>
  </si>
  <si>
    <t>Земельный налог с физических лиц, обладающих земельным участком,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</si>
  <si>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</si>
  <si>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</si>
  <si>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</si>
  <si>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</si>
  <si>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</si>
  <si>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</si>
  <si>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</si>
  <si>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</si>
  <si>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1 08 03 010 01 1060 110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</si>
  <si>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</si>
  <si>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</si>
  <si>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</si>
  <si>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</si>
  <si>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</si>
  <si>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</si>
  <si>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</si>
  <si>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1 11 05 012 14 0000 120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</si>
  <si>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</si>
  <si>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</si>
  <si>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</si>
  <si>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1 11 05 024 14 0000 120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</si>
  <si>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</si>
  <si>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</si>
  <si>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</si>
  <si>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1 11 05 034 14 0000 120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</si>
  <si>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</si>
  <si>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</si>
  <si>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</si>
  <si>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1 11 05 074 14 0000 120</t>
  </si>
  <si>
    <t>Доходы от сдачи в аренду имущества, составляющего казну муниципальных округов (за исключением земельных участков)</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</si>
  <si>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</si>
  <si>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</si>
  <si>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</si>
  <si>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</si>
  <si>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1 11 05 312 14 0000 120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</si>
  <si>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</si>
  <si>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1 11 05 320 00 0000 120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</si>
  <si>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</si>
  <si>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1 11 05 324 14 0000 120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</si>
  <si>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</si>
  <si>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</si>
  <si>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</si>
  <si>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</si>
  <si>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</si>
  <si>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1 11 09 044 14 0000 120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</si>
  <si>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</si>
  <si>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</si>
  <si>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</si>
  <si>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</si>
  <si>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</si>
  <si>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</si>
  <si>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</si>
  <si>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</si>
  <si>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</si>
  <si>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</si>
  <si>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</si>
  <si>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1 12 01 070 01 6000 120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</si>
  <si>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</si>
  <si>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</si>
  <si>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</si>
  <si>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</si>
  <si>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</si>
  <si>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</si>
  <si>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</si>
  <si>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1 13 01 994 14 0000 130</t>
  </si>
  <si>
    <t>Прочие доходы от оказания платных услуг (работ) получателями средств бюджетов муниципальных округов</t>
  </si>
  <si>
    <t>1 13 02 000 00 0000 130</t>
  </si>
  <si>
    <t>Доходы от компенсации затрат государства</t>
  </si>
  <si>
    <t>1 13 02 060 00 0000 130</t>
  </si>
  <si>
    <t>Доходы, поступающие в порядке возмещения расходов, понесенных в связи с эксплуатацией имущества</t>
  </si>
  <si>
    <t>1 13 02 064 14 0000 130</t>
  </si>
  <si>
    <t>Доходы, поступающие в порядке возмещения расходов, понесенных в связи с эксплуатацией имущества муниципальных округов</t>
  </si>
  <si>
    <t>1 13 02 990 00 0000 130</t>
  </si>
  <si>
    <t>Прочие доходы от компенсации затрат государства</t>
  </si>
  <si>
    <t>1 13 02 994 14 0000 130</t>
  </si>
  <si>
    <t>Прочие доходы от компенсации затрат бюджетов муниципальных округов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</si>
  <si>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</si>
  <si>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</si>
  <si>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</si>
  <si>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</si>
  <si>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1 14 02 040 14 0000 410</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</si>
  <si>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</si>
  <si>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1 14 02 043 14 0000 410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</si>
  <si>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</si>
  <si>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</si>
  <si>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</si>
  <si>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</si>
  <si>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</si>
  <si>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1 14 06 012 14 0000 430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</si>
  <si>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</si>
  <si>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</si>
  <si>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</si>
  <si>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1 14 06 024 14 0000 430</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</si>
  <si>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</si>
  <si>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</si>
  <si>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</si>
  <si>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</si>
  <si>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</si>
  <si>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1 14 06 312 14 0000 430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</si>
  <si>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</si>
  <si>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1 16 00 000 00 0000 000</t>
  </si>
  <si>
    <t>ШТРАФЫ, САНКЦИИ, ВОЗМЕЩЕНИЕ УЩЕРБА</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</si>
  <si>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</si>
  <si>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</si>
  <si>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</si>
  <si>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</si>
  <si>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</si>
  <si>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</si>
  <si>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</si>
  <si>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</si>
  <si>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1 16 01 053 01 0059 140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</si>
  <si>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</si>
  <si>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1 16 01 053 01 9000 140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</si>
  <si>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</si>
  <si>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</si>
  <si>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</si>
  <si>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</si>
  <si>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</si>
  <si>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1 16 01 063 01 0009 140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</si>
  <si>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</si>
  <si>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1 16 01 063 01 0023 140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</si>
  <si>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</si>
  <si>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1 16 01 063 01 0101 140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</si>
  <si>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</si>
  <si>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1 16 01 063 01 9000 140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</si>
  <si>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</si>
  <si>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</si>
  <si>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</si>
  <si>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</si>
  <si>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</si>
  <si>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1 16 01 073 01 0017 140</t>
  </si>
  <si>
    <t>1 16 01 073 01 0019 140</t>
  </si>
  <si>
    <t>1 16 01 073 01 0027 140</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</si>
  <si>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</si>
  <si>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</si>
  <si>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</si>
  <si>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</si>
  <si>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</si>
  <si>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</si>
  <si>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1 16 01 083 01 0281 140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</si>
  <si>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</si>
  <si>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</si>
  <si>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</si>
  <si>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</si>
  <si>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</si>
  <si>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1 16 01 143 01 0002 140</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</si>
  <si>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</si>
  <si>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</si>
  <si>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</si>
  <si>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</si>
  <si>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1 16 01 153 01 0005 140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</si>
  <si>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</si>
  <si>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</si>
  <si>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</si>
  <si>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</si>
  <si>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</si>
  <si>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1 16 01 173 01 0007 140</t>
  </si>
  <si>
    <t>1 16 01 173 01 0008 140</t>
  </si>
  <si>
    <t>1 16 01 173 01 9000 140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</si>
  <si>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</si>
  <si>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</si>
  <si>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</si>
  <si>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</si>
  <si>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</si>
  <si>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1 16 01 193 01 0005 140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</si>
  <si>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</si>
  <si>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1 16 01 193 01 0013 140</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</si>
  <si>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</si>
  <si>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</si>
  <si>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</si>
  <si>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</si>
  <si>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1 16 01 203 01 0008 140</t>
  </si>
  <si>
    <t>1 16 01 203 01 0021 140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</si>
  <si>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</si>
  <si>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1 16 01 203 01 9000 140</t>
  </si>
  <si>
    <t>1 16 01 330 00 0000 140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</si>
  <si>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</si>
  <si>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1 16 01 333 01 0000 140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</si>
  <si>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</si>
  <si>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1 16 01 333 01 0016 140</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</si>
  <si>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</si>
  <si>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</si>
  <si>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</si>
  <si>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</si>
  <si>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1 16 07 090 14 0000 140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</si>
  <si>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</si>
  <si>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1 16 10 000 00 0000 140</t>
  </si>
  <si>
    <t>Платежи в целях возмещения причиненного ущерба (убытков)</t>
  </si>
  <si>
    <t>1 16 10 030 14 0000 140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</si>
  <si>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</si>
  <si>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1 16 10 031 14 0000 140</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</si>
  <si>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</si>
  <si>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1 16 10 032 14 0000 140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</si>
  <si>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</si>
  <si>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1 16 11 000 01 0000 140</t>
  </si>
  <si>
    <t>Платежи, уплачиваемые в целях возмещения вреда</t>
  </si>
  <si>
    <t>1 16 11 050 01 0000 140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</si>
  <si>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</si>
  <si>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1 17 00 000 00 0000 000</t>
  </si>
  <si>
    <t>ПРОЧИЕ НЕНАЛОГОВЫЕ ДОХОДЫ</t>
  </si>
  <si>
    <t>1 17 05 000 00 0000 180</t>
  </si>
  <si>
    <t>Прочие неналоговые доходы</t>
  </si>
  <si>
    <t>1 17 05 040 14 0000 180</t>
  </si>
  <si>
    <t>Прочие неналоговые доходы бюджетов муниципальных округов</t>
  </si>
  <si>
    <t>1 17 14 000 00 0000 150</t>
  </si>
  <si>
    <t>Средства самообложения граждан</t>
  </si>
  <si>
    <t>1 17 14 020 14 0000 150</t>
  </si>
  <si>
    <t>Средства самообложения граждан, зачисляемые в бюджеты муниципальных округов</t>
  </si>
  <si>
    <t>1 17 15 000 00 0000 150</t>
  </si>
  <si>
    <t>Инициативные платежи</t>
  </si>
  <si>
    <t>1 17 15 020 14 0000 150</t>
  </si>
  <si>
    <t>Инициативные платежи, зачисляемые в бюджеты муниципальных округов</t>
  </si>
  <si>
    <t>1 17 15 020 14 0001 150</t>
  </si>
  <si>
    <t>Инициативные платежи, зачисляемые в бюджеты муниципальных округов (Установка памятного знака "Пограничникам всех поколений" в с. Уинское)</t>
  </si>
  <si>
    <t>1 17 15 020 14 0002 150</t>
  </si>
  <si>
    <t>Инициативные платежи, зачисляемые в бюджеты муниципальных округов (Текущий ремонт и оснащение актового зала МБОУ "Аспинская СОШ")</t>
  </si>
  <si>
    <t>1 17 15 020 14 0003 150</t>
  </si>
  <si>
    <t>Инициативные платежи, зачисляемые в бюджеты муниципальных округов (Устройство ограждения и частичная вырубка зеленых насаждений на территории мусульманского кладбища в с. Нижний Сып)</t>
  </si>
  <si>
    <t>1 17 15 020 14 0004 150</t>
  </si>
  <si>
    <t>Инициативные платежи, зачисляемые в бюджеты муниципальных округов (Ремонт ограждения кладбища в селе Барсаи)</t>
  </si>
  <si>
    <t>1 17 15 020 14 0005 150</t>
  </si>
  <si>
    <t>Инициативные платежи, зачисляемые в бюджеты муниципальных округов (Ремонт мемориального комплекса, посвященного землякам, погибшим в годы ВОВ 1941-1945 гг.и благоустройство прилегающей территории в с. Чайка)</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</si>
  <si>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</si>
  <si>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</si>
  <si>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</si>
  <si>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</si>
  <si>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</si>
  <si>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</si>
  <si>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</si>
  <si>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</si>
  <si>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2 02 15 001 14 0000 150</t>
  </si>
  <si>
    <t>Дотации бюджетам муниципальных округов на выравнивание бюджетной обеспеченности из бюджета субъекта Российской Федерации</t>
  </si>
  <si>
    <t>2 02 19 999 00 0000 150</t>
  </si>
  <si>
    <t>Прочие дотации</t>
  </si>
  <si>
    <t>2 02 19 999 14 0000 150</t>
  </si>
  <si>
    <t>Прочие дотации бюджетам муниципальных округов</t>
  </si>
  <si>
    <t>2 02 20 000 00 0000 150</t>
  </si>
  <si>
    <t>Субсидии бюджетам бюджетной системы Российской Федерации (межбюджетные субсидии)</t>
  </si>
  <si>
    <t>2 02 20 077 00 0000 150</t>
  </si>
  <si>
    <t>Субсидии бюджетам на софинансирование капитальных вложений в объекты муниципальной собственности</t>
  </si>
  <si>
    <t>2 02 20 077 14 0000 150</t>
  </si>
  <si>
    <t>Субсидии бюджетам муниципальных округов на софинансирование капитальных вложений в объекты муниципальной собственности</t>
  </si>
  <si>
    <t>2 02 25 497 00 0000 150</t>
  </si>
  <si>
    <t>Субсидии бюджетам на реализацию мероприятий по обеспечению жильем молодых семей</t>
  </si>
  <si>
    <t>2 02 25 497 14 0000 150</t>
  </si>
  <si>
    <t>Субсидии бюджетам муниципальных округов на реализацию мероприятий по обеспечению жильем молодых семей</t>
  </si>
  <si>
    <t>2 02 25 555 00 0000 150</t>
  </si>
  <si>
    <t>Субсидии бюджетам на реализацию программ формирования современной городской среды</t>
  </si>
  <si>
    <t>2 02 25 555 14 0000 150</t>
  </si>
  <si>
    <t>Субсидии бюджетам муниципальных округов на реализацию программ формирования современной городской среды</t>
  </si>
  <si>
    <t>2 02 25 576 00 0000 150</t>
  </si>
  <si>
    <t>Субсидии бюджетам на обеспечение комплексного развития сельских территорий</t>
  </si>
  <si>
    <t>2 02 25 576 14 0000 150</t>
  </si>
  <si>
    <t>Субсидии бюджетам муниципальных округов на обеспечение комплексного развития сельских территорий</t>
  </si>
  <si>
    <t>2 02 29 999 00 0000 150</t>
  </si>
  <si>
    <t>Прочие субсидии</t>
  </si>
  <si>
    <t>2 02 29 999 14 0000 150</t>
  </si>
  <si>
    <t>Прочие субсидии бюджетам муниципальных округов</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</si>
  <si>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</si>
  <si>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</si>
  <si>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</si>
  <si>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</si>
  <si>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2 02 30 024 14 0000 150</t>
  </si>
  <si>
    <t>Субвенции бюджетам муниципальных округов на выполнение передаваемых полномочий субъектов Российской Федерации</t>
  </si>
  <si>
    <t>2 02 35 082 00 0000 150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</si>
  <si>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</si>
  <si>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2 02 35 082 14 0000 150</t>
  </si>
  <si>
    <t>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</si>
  <si>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2 02 35 118 00 0000 150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</si>
  <si>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</si>
  <si>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2 02 35 118 14 0000 150</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</si>
  <si>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</si>
  <si>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</si>
  <si>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</si>
  <si>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2 02 35 120 14 0000 150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</si>
  <si>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</si>
  <si>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2 02 35 930 00 0000 150</t>
  </si>
  <si>
    <t>Субвенции бюджетам на государственную регистрацию актов гражданского состояния</t>
  </si>
  <si>
    <t>2 02 35 930 14 0000 150</t>
  </si>
  <si>
    <t>Субвенции бюджетам муниципальных округов на государственную регистрацию актов гражданского состояния</t>
  </si>
  <si>
    <t>2 02 39 999 00 0000 150</t>
  </si>
  <si>
    <t>Прочие субвенции</t>
  </si>
  <si>
    <t>2 02 39 999 14 0000 150</t>
  </si>
  <si>
    <t>Прочие субвенции бюджетам муниципальных округов</t>
  </si>
  <si>
    <t>2 02 40 000 00 0000 150</t>
  </si>
  <si>
    <t>Иные межбюджетные трансферты</t>
  </si>
  <si>
    <t>2 02 45 179 00 0000 150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</si>
  <si>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</si>
  <si>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2 02 45 179 14 0000 150</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</si>
  <si>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</si>
  <si>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</si>
  <si>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</si>
  <si>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2 02 45 303 14 0000 150</t>
  </si>
  <si>
    <t>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</si>
  <si>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2 02 49 999 00 0000 150</t>
  </si>
  <si>
    <t>Прочие межбюджетные трансферты, передаваемые бюджетам</t>
  </si>
  <si>
    <t>2 02 49 999 14 0000 150</t>
  </si>
  <si>
    <t>Прочие межбюджетные трансферты, передаваемые бюджетам муниципальных округов</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</si>
  <si>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</si>
  <si>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</si>
  <si>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</si>
  <si>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</si>
  <si>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2 18 00 000 14 0000 150</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</si>
  <si>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</si>
  <si>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2 18 04 000 14 0000 150</t>
  </si>
  <si>
    <t>Доходы бюджетов муниципальных округов от возврата организациями остатков субсидий прошлых лет</t>
  </si>
  <si>
    <t>2 18 04 010 14 0000 150</t>
  </si>
  <si>
    <t>Доходы бюджетов муниципальных округов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</si>
  <si>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</si>
  <si>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</si>
  <si>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2 19 00 000 14 0000 150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</si>
  <si>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</si>
  <si>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2 19 45 303 14 0000 150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</si>
  <si>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округов</t>
  </si>
  <si>
    <t>2 19 60 010 14 0000 150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</si>
  <si>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</si>
  <si>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Факт за 1 полугодие 2023 года</t>
  </si>
  <si>
    <t>Первоначальный бюджет на 2024 год</t>
  </si>
  <si>
    <t>Уточненный бюджет на 2024 год</t>
  </si>
  <si>
    <t>План на 1 полугодие 2024 года</t>
  </si>
  <si>
    <t>Факт за 1 полугодие 2024 года</t>
  </si>
  <si>
    <t>Уд. вес в общих доходах, %</t>
  </si>
  <si>
    <t>Уд. вес в налог. и неналог. доходах, %</t>
  </si>
  <si>
    <t>Исполнение к первоначальному плану</t>
  </si>
  <si>
    <t>Исполнение к уточненному плану</t>
  </si>
  <si>
    <t>%</t>
  </si>
  <si>
    <t>откл. (+,-)</t>
  </si>
  <si>
    <t>Исполнение к факту 1 полугодия 2023 года</t>
  </si>
  <si>
    <t>Исполнение к плану 1 полугодия 2024 года</t>
  </si>
  <si>
    <t>ВСЕГО ДОХОДОВ</t>
  </si>
  <si>
    <t>НАЛОГОВЫЕ ДОХОДЫ</t>
  </si>
  <si>
    <t>НЕНАЛОГОВЫЕ ДОХОДЫ</t>
  </si>
  <si>
    <t>1 05 02 000 02 0000 110</t>
  </si>
  <si>
    <t>Единый налог на вмененный доход для отдельных видов деятельности</t>
  </si>
  <si>
    <t>2 07 00 000 00 0000 000</t>
  </si>
  <si>
    <t>2 07 04 000 14 0000 150</t>
  </si>
  <si>
    <t>ПРОЧИЕ БЕЗВОЗМЕЗДНЫЕ ПОСТУПЛЕНИЯ</t>
  </si>
  <si>
    <t>Прочие безвозмездные поступления в бюджеты муниципальных округов</t>
  </si>
  <si>
    <t>Анализ исполнения доходной части бюджета Уинского муниципального округа Пермского края за 1 полугодие 2024 года</t>
  </si>
  <si>
    <t>x</t>
  </si>
</sst>
</file>

<file path=xl/styles.xml><?xml version="1.0" encoding="utf-8"?>
<styleSheet xmlns="http://schemas.openxmlformats.org/spreadsheetml/2006/main">
  <numFmts count="3">
    <numFmt numFmtId="172" formatCode="dd/mm/yyyy\ hh:mm"/>
    <numFmt numFmtId="173" formatCode="?"/>
    <numFmt numFmtId="175" formatCode="#,##0.0"/>
  </numFmts>
  <fonts count="4">
    <font>
      <sz val="10"/>
      <name val="Arial"/>
    </font>
    <font>
      <sz val="9"/>
      <name val="Times New Roman"/>
      <family val="1"/>
      <charset val="204"/>
    </font>
    <font>
      <b/>
      <sz val="9"/>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top style="hair">
        <color indexed="64"/>
      </top>
      <bottom/>
      <diagonal/>
    </border>
  </borders>
  <cellStyleXfs count="1">
    <xf numFmtId="0" fontId="0" fillId="0" borderId="0"/>
  </cellStyleXfs>
  <cellXfs count="64">
    <xf numFmtId="0" fontId="0" fillId="0" borderId="0" xfId="0"/>
    <xf numFmtId="0" fontId="1" fillId="0" borderId="1" xfId="0" applyFont="1" applyBorder="1" applyAlignment="1" applyProtection="1">
      <alignment horizontal="left" wrapText="1"/>
    </xf>
    <xf numFmtId="0" fontId="1" fillId="0" borderId="0" xfId="0" applyFont="1" applyBorder="1" applyAlignment="1" applyProtection="1"/>
    <xf numFmtId="0" fontId="1" fillId="0" borderId="0" xfId="0" applyFont="1"/>
    <xf numFmtId="0" fontId="2" fillId="0" borderId="0" xfId="0" applyFont="1" applyBorder="1" applyAlignment="1" applyProtection="1">
      <alignment horizontal="left"/>
    </xf>
    <xf numFmtId="0" fontId="2" fillId="0" borderId="0" xfId="0" applyFont="1" applyBorder="1" applyAlignment="1" applyProtection="1">
      <alignment horizontal="center"/>
    </xf>
    <xf numFmtId="49" fontId="2" fillId="0" borderId="0" xfId="0" applyNumberFormat="1" applyFont="1" applyBorder="1" applyAlignment="1" applyProtection="1"/>
    <xf numFmtId="172" fontId="2" fillId="0" borderId="0" xfId="0" applyNumberFormat="1" applyFont="1" applyBorder="1" applyAlignment="1" applyProtection="1">
      <alignment horizontal="center"/>
    </xf>
    <xf numFmtId="0" fontId="1" fillId="0" borderId="0" xfId="0" applyFont="1" applyBorder="1" applyAlignment="1" applyProtection="1">
      <alignment wrapText="1"/>
    </xf>
    <xf numFmtId="0" fontId="1" fillId="0" borderId="0" xfId="0" applyFont="1" applyBorder="1" applyAlignment="1" applyProtection="1">
      <alignment wrapText="1"/>
    </xf>
    <xf numFmtId="49" fontId="2" fillId="0" borderId="3" xfId="0" applyNumberFormat="1" applyFont="1" applyBorder="1" applyAlignment="1" applyProtection="1">
      <alignment horizontal="center"/>
    </xf>
    <xf numFmtId="49" fontId="2" fillId="0" borderId="4" xfId="0" applyNumberFormat="1" applyFont="1" applyBorder="1" applyAlignment="1" applyProtection="1">
      <alignment horizontal="left"/>
    </xf>
    <xf numFmtId="4" fontId="2" fillId="0" borderId="4" xfId="0" applyNumberFormat="1" applyFont="1" applyBorder="1" applyAlignment="1" applyProtection="1">
      <alignment horizontal="right"/>
    </xf>
    <xf numFmtId="49" fontId="2" fillId="0" borderId="3" xfId="0" applyNumberFormat="1" applyFont="1" applyBorder="1" applyAlignment="1" applyProtection="1">
      <alignment horizontal="center" vertical="center" wrapText="1"/>
    </xf>
    <xf numFmtId="49" fontId="2" fillId="0" borderId="4" xfId="0" applyNumberFormat="1" applyFont="1" applyBorder="1" applyAlignment="1" applyProtection="1">
      <alignment horizontal="left" vertical="center" wrapText="1"/>
    </xf>
    <xf numFmtId="4" fontId="2" fillId="0" borderId="4" xfId="0" applyNumberFormat="1" applyFont="1" applyBorder="1" applyAlignment="1" applyProtection="1">
      <alignment horizontal="right" vertical="center" wrapText="1"/>
    </xf>
    <xf numFmtId="173" fontId="2" fillId="0" borderId="4" xfId="0" applyNumberFormat="1" applyFont="1" applyBorder="1" applyAlignment="1" applyProtection="1">
      <alignment horizontal="left" vertical="center" wrapText="1"/>
    </xf>
    <xf numFmtId="49" fontId="1" fillId="0" borderId="5" xfId="0" applyNumberFormat="1" applyFont="1" applyBorder="1" applyAlignment="1" applyProtection="1">
      <alignment horizontal="center" vertical="center" wrapText="1"/>
    </xf>
    <xf numFmtId="173" fontId="1" fillId="0" borderId="5" xfId="0" applyNumberFormat="1" applyFont="1" applyBorder="1" applyAlignment="1" applyProtection="1">
      <alignment horizontal="left" vertical="center" wrapText="1"/>
    </xf>
    <xf numFmtId="4" fontId="1" fillId="0" borderId="5" xfId="0" applyNumberFormat="1" applyFont="1" applyBorder="1" applyAlignment="1" applyProtection="1">
      <alignment horizontal="right" vertical="center" wrapText="1"/>
    </xf>
    <xf numFmtId="49" fontId="1" fillId="0" borderId="5" xfId="0" applyNumberFormat="1" applyFont="1" applyBorder="1" applyAlignment="1" applyProtection="1">
      <alignment horizontal="left" vertical="center" wrapText="1"/>
    </xf>
    <xf numFmtId="49" fontId="1" fillId="0" borderId="2" xfId="0" applyNumberFormat="1" applyFont="1" applyBorder="1" applyAlignment="1" applyProtection="1">
      <alignment horizontal="center" vertical="center" wrapText="1"/>
    </xf>
    <xf numFmtId="0" fontId="1" fillId="0" borderId="0" xfId="0" applyFont="1" applyBorder="1" applyAlignment="1" applyProtection="1">
      <alignment horizontal="left" wrapText="1"/>
    </xf>
    <xf numFmtId="0" fontId="1" fillId="0" borderId="2" xfId="0" applyFont="1" applyBorder="1"/>
    <xf numFmtId="49" fontId="1" fillId="0" borderId="6" xfId="0" applyNumberFormat="1" applyFont="1" applyBorder="1" applyAlignment="1" applyProtection="1">
      <alignment horizontal="center" vertical="center" wrapText="1"/>
    </xf>
    <xf numFmtId="4" fontId="2" fillId="0" borderId="7" xfId="0" applyNumberFormat="1" applyFont="1" applyBorder="1" applyAlignment="1" applyProtection="1">
      <alignment horizontal="right" vertical="center" wrapText="1"/>
    </xf>
    <xf numFmtId="4" fontId="1" fillId="0" borderId="8" xfId="0" applyNumberFormat="1" applyFont="1" applyBorder="1" applyAlignment="1" applyProtection="1">
      <alignment horizontal="right" vertical="center" wrapText="1"/>
    </xf>
    <xf numFmtId="49" fontId="1" fillId="0" borderId="9" xfId="0" applyNumberFormat="1" applyFont="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49" fontId="1" fillId="2" borderId="2" xfId="0" applyNumberFormat="1" applyFont="1" applyFill="1" applyBorder="1" applyAlignment="1" applyProtection="1">
      <alignment horizontal="center" vertical="center" wrapText="1"/>
    </xf>
    <xf numFmtId="49" fontId="1" fillId="0" borderId="2" xfId="0" applyNumberFormat="1" applyFont="1" applyBorder="1" applyAlignment="1" applyProtection="1">
      <alignment horizontal="center" vertical="center" wrapText="1"/>
    </xf>
    <xf numFmtId="0" fontId="2" fillId="0" borderId="0" xfId="0" applyFont="1"/>
    <xf numFmtId="49" fontId="1" fillId="0" borderId="3" xfId="0" applyNumberFormat="1" applyFont="1" applyBorder="1" applyAlignment="1" applyProtection="1">
      <alignment horizontal="center" vertical="center" wrapText="1"/>
    </xf>
    <xf numFmtId="49" fontId="1" fillId="0" borderId="4" xfId="0" applyNumberFormat="1" applyFont="1" applyBorder="1" applyAlignment="1" applyProtection="1">
      <alignment horizontal="left" vertical="center" wrapText="1"/>
    </xf>
    <xf numFmtId="4" fontId="1" fillId="0" borderId="4" xfId="0" applyNumberFormat="1" applyFont="1" applyBorder="1" applyAlignment="1" applyProtection="1">
      <alignment horizontal="right" vertical="center" wrapText="1"/>
    </xf>
    <xf numFmtId="4" fontId="1" fillId="0" borderId="7" xfId="0" applyNumberFormat="1" applyFont="1" applyBorder="1" applyAlignment="1" applyProtection="1">
      <alignment horizontal="right" vertical="center" wrapText="1"/>
    </xf>
    <xf numFmtId="173" fontId="1" fillId="0" borderId="4" xfId="0" applyNumberFormat="1" applyFont="1" applyBorder="1" applyAlignment="1" applyProtection="1">
      <alignment horizontal="left" vertical="center" wrapText="1"/>
    </xf>
    <xf numFmtId="173" fontId="1" fillId="0" borderId="11" xfId="0" applyNumberFormat="1" applyFont="1" applyBorder="1" applyAlignment="1" applyProtection="1">
      <alignment horizontal="left" vertical="center" wrapText="1"/>
    </xf>
    <xf numFmtId="4" fontId="1" fillId="0" borderId="11" xfId="0" applyNumberFormat="1" applyFont="1" applyBorder="1" applyAlignment="1" applyProtection="1">
      <alignment horizontal="right" vertical="center" wrapText="1"/>
    </xf>
    <xf numFmtId="4" fontId="1" fillId="0" borderId="12" xfId="0" applyNumberFormat="1" applyFont="1" applyBorder="1" applyAlignment="1" applyProtection="1">
      <alignment horizontal="right" vertical="center" wrapText="1"/>
    </xf>
    <xf numFmtId="49" fontId="2" fillId="0" borderId="10" xfId="0" applyNumberFormat="1" applyFont="1" applyBorder="1" applyAlignment="1" applyProtection="1">
      <alignment horizontal="center" vertical="center" wrapText="1"/>
    </xf>
    <xf numFmtId="173" fontId="2" fillId="0" borderId="11" xfId="0" applyNumberFormat="1" applyFont="1" applyBorder="1" applyAlignment="1" applyProtection="1">
      <alignment horizontal="left" vertical="center" wrapText="1"/>
    </xf>
    <xf numFmtId="4" fontId="2" fillId="0" borderId="11" xfId="0" applyNumberFormat="1" applyFont="1" applyBorder="1" applyAlignment="1" applyProtection="1">
      <alignment horizontal="right" vertical="center" wrapText="1"/>
    </xf>
    <xf numFmtId="4" fontId="2" fillId="0" borderId="4" xfId="0" applyNumberFormat="1" applyFont="1" applyBorder="1" applyAlignment="1" applyProtection="1">
      <alignment horizontal="right" vertical="center"/>
    </xf>
    <xf numFmtId="4" fontId="2" fillId="0" borderId="2" xfId="0" applyNumberFormat="1" applyFont="1" applyBorder="1" applyAlignment="1">
      <alignment horizontal="right" vertical="center"/>
    </xf>
    <xf numFmtId="4" fontId="1" fillId="0" borderId="4" xfId="0" applyNumberFormat="1" applyFont="1" applyBorder="1" applyAlignment="1" applyProtection="1">
      <alignment horizontal="right" vertical="center"/>
    </xf>
    <xf numFmtId="4" fontId="1" fillId="0" borderId="2" xfId="0" applyNumberFormat="1" applyFont="1" applyBorder="1" applyAlignment="1">
      <alignment horizontal="right" vertical="center"/>
    </xf>
    <xf numFmtId="49" fontId="1" fillId="0" borderId="13" xfId="0" applyNumberFormat="1" applyFont="1" applyBorder="1" applyAlignment="1" applyProtection="1">
      <alignment horizontal="center" vertical="center" wrapText="1"/>
    </xf>
    <xf numFmtId="49" fontId="1" fillId="0" borderId="13" xfId="0" applyNumberFormat="1" applyFont="1" applyBorder="1" applyAlignment="1" applyProtection="1">
      <alignment horizontal="left" vertical="center" wrapText="1"/>
    </xf>
    <xf numFmtId="4" fontId="1" fillId="0" borderId="13" xfId="0" applyNumberFormat="1" applyFont="1" applyBorder="1" applyAlignment="1" applyProtection="1">
      <alignment horizontal="right" vertical="center" wrapText="1"/>
    </xf>
    <xf numFmtId="4" fontId="1" fillId="0" borderId="14" xfId="0" applyNumberFormat="1" applyFont="1" applyBorder="1" applyAlignment="1" applyProtection="1">
      <alignment horizontal="right" vertical="center"/>
    </xf>
    <xf numFmtId="4" fontId="1" fillId="0" borderId="15" xfId="0" applyNumberFormat="1" applyFont="1" applyBorder="1" applyAlignment="1" applyProtection="1">
      <alignment horizontal="right" vertical="center" wrapText="1"/>
    </xf>
    <xf numFmtId="49" fontId="1" fillId="0" borderId="2" xfId="0" applyNumberFormat="1" applyFont="1" applyBorder="1" applyAlignment="1" applyProtection="1">
      <alignment horizontal="left" vertical="center" wrapText="1"/>
    </xf>
    <xf numFmtId="4" fontId="1" fillId="0" borderId="2" xfId="0" applyNumberFormat="1" applyFont="1" applyBorder="1" applyAlignment="1" applyProtection="1">
      <alignment horizontal="right" vertical="center" wrapText="1"/>
    </xf>
    <xf numFmtId="4" fontId="1" fillId="0" borderId="2" xfId="0" applyNumberFormat="1" applyFont="1" applyBorder="1" applyAlignment="1" applyProtection="1">
      <alignment horizontal="right" vertical="center"/>
    </xf>
    <xf numFmtId="175" fontId="1" fillId="0" borderId="0" xfId="0" applyNumberFormat="1" applyFont="1" applyBorder="1" applyAlignment="1" applyProtection="1"/>
    <xf numFmtId="175" fontId="2" fillId="0" borderId="0" xfId="0" applyNumberFormat="1" applyFont="1" applyBorder="1" applyAlignment="1" applyProtection="1">
      <alignment horizontal="center"/>
    </xf>
    <xf numFmtId="175" fontId="1" fillId="0" borderId="0" xfId="0" applyNumberFormat="1" applyFont="1" applyBorder="1" applyAlignment="1" applyProtection="1">
      <alignment wrapText="1"/>
    </xf>
    <xf numFmtId="175" fontId="1" fillId="0" borderId="0" xfId="0" applyNumberFormat="1" applyFont="1"/>
    <xf numFmtId="175" fontId="1" fillId="0" borderId="2" xfId="0" applyNumberFormat="1" applyFont="1" applyBorder="1" applyAlignment="1" applyProtection="1">
      <alignment horizontal="center" vertical="center" wrapText="1"/>
    </xf>
    <xf numFmtId="175" fontId="2" fillId="0" borderId="2" xfId="0" applyNumberFormat="1" applyFont="1" applyBorder="1" applyAlignment="1">
      <alignment horizontal="right" vertical="center"/>
    </xf>
    <xf numFmtId="175" fontId="1" fillId="0" borderId="2" xfId="0" applyNumberFormat="1" applyFont="1" applyBorder="1"/>
    <xf numFmtId="0" fontId="3" fillId="0" borderId="0" xfId="0" applyFont="1" applyBorder="1" applyAlignment="1" applyProtection="1">
      <alignment horizontal="center" wrapText="1"/>
    </xf>
    <xf numFmtId="175" fontId="1" fillId="0" borderId="2" xfId="0" applyNumberFormat="1" applyFont="1" applyBorder="1" applyAlignment="1">
      <alignment horizontal="righ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S327"/>
  <sheetViews>
    <sheetView showGridLines="0" tabSelected="1" workbookViewId="0">
      <selection activeCell="I15" sqref="I15"/>
    </sheetView>
  </sheetViews>
  <sheetFormatPr defaultRowHeight="12.75" customHeight="1" outlineLevelRow="7"/>
  <cols>
    <col min="1" max="1" width="18.140625" style="3" customWidth="1"/>
    <col min="2" max="2" width="28.140625" style="3" customWidth="1"/>
    <col min="3" max="3" width="12.5703125" style="3" customWidth="1"/>
    <col min="4" max="4" width="12.42578125" style="3" customWidth="1"/>
    <col min="5" max="5" width="12" style="3" customWidth="1"/>
    <col min="6" max="7" width="15.42578125" style="3" hidden="1" customWidth="1"/>
    <col min="8" max="8" width="11.85546875" style="3" customWidth="1"/>
    <col min="9" max="9" width="12" style="3" customWidth="1"/>
    <col min="10" max="11" width="6.7109375" style="3" customWidth="1"/>
    <col min="12" max="12" width="5.85546875" style="58" customWidth="1"/>
    <col min="13" max="13" width="10.85546875" style="3" bestFit="1" customWidth="1"/>
    <col min="14" max="14" width="4.42578125" style="58" customWidth="1"/>
    <col min="15" max="15" width="12.7109375" style="3" customWidth="1"/>
    <col min="16" max="16" width="4.85546875" style="58" customWidth="1"/>
    <col min="17" max="17" width="12.28515625" style="3" bestFit="1" customWidth="1"/>
    <col min="18" max="18" width="5.28515625" style="58" customWidth="1"/>
    <col min="19" max="19" width="10.140625" style="3" customWidth="1"/>
    <col min="20" max="16384" width="9.140625" style="3"/>
  </cols>
  <sheetData>
    <row r="1" spans="1:19" ht="1.5" customHeight="1">
      <c r="A1" s="1"/>
      <c r="B1" s="1"/>
      <c r="C1" s="1"/>
      <c r="D1" s="1"/>
      <c r="E1" s="1"/>
      <c r="F1" s="1"/>
      <c r="G1" s="1"/>
      <c r="H1" s="22"/>
      <c r="I1" s="2"/>
      <c r="J1" s="2"/>
      <c r="K1" s="2"/>
      <c r="L1" s="55"/>
    </row>
    <row r="2" spans="1:19" ht="12" hidden="1">
      <c r="A2" s="2"/>
      <c r="B2" s="2"/>
      <c r="C2" s="2"/>
      <c r="D2" s="2"/>
      <c r="E2" s="2"/>
      <c r="F2" s="2"/>
      <c r="G2" s="2"/>
      <c r="H2" s="2"/>
      <c r="I2" s="2"/>
      <c r="J2" s="2"/>
      <c r="K2" s="2"/>
      <c r="L2" s="55"/>
    </row>
    <row r="3" spans="1:19" ht="12" hidden="1">
      <c r="A3" s="4"/>
      <c r="B3" s="5"/>
      <c r="C3" s="5"/>
      <c r="D3" s="5"/>
      <c r="E3" s="5"/>
      <c r="F3" s="5"/>
      <c r="G3" s="5"/>
      <c r="H3" s="5"/>
      <c r="I3" s="5"/>
      <c r="J3" s="5"/>
      <c r="K3" s="5"/>
      <c r="L3" s="56"/>
    </row>
    <row r="4" spans="1:19" ht="12" hidden="1">
      <c r="A4" s="6"/>
      <c r="B4" s="6"/>
      <c r="C4" s="6"/>
      <c r="D4" s="6"/>
      <c r="E4" s="6"/>
      <c r="F4" s="6"/>
      <c r="G4" s="6"/>
      <c r="H4" s="6"/>
      <c r="I4" s="7"/>
      <c r="J4" s="7"/>
      <c r="K4" s="5"/>
      <c r="L4" s="56"/>
    </row>
    <row r="5" spans="1:19" ht="12" hidden="1">
      <c r="A5" s="8"/>
      <c r="B5" s="8"/>
      <c r="C5" s="8"/>
      <c r="D5" s="8"/>
      <c r="E5" s="8"/>
      <c r="F5" s="8"/>
      <c r="G5" s="8"/>
      <c r="H5" s="8"/>
      <c r="I5" s="8"/>
      <c r="J5" s="8"/>
      <c r="K5" s="8"/>
      <c r="L5" s="57"/>
    </row>
    <row r="6" spans="1:19" ht="12" hidden="1">
      <c r="A6" s="9"/>
      <c r="B6" s="9"/>
      <c r="C6" s="9"/>
      <c r="D6" s="9"/>
      <c r="E6" s="9"/>
      <c r="F6" s="9"/>
      <c r="G6" s="9"/>
      <c r="H6" s="9"/>
      <c r="I6" s="9"/>
    </row>
    <row r="7" spans="1:19" ht="12" hidden="1">
      <c r="A7" s="9"/>
      <c r="B7" s="9"/>
      <c r="C7" s="9"/>
      <c r="D7" s="9"/>
      <c r="E7" s="9"/>
      <c r="F7" s="9"/>
      <c r="G7" s="9"/>
      <c r="H7" s="9"/>
      <c r="I7" s="9"/>
    </row>
    <row r="8" spans="1:19" ht="12">
      <c r="A8" s="62" t="s">
        <v>448</v>
      </c>
      <c r="B8" s="62"/>
      <c r="C8" s="62"/>
      <c r="D8" s="62"/>
      <c r="E8" s="62"/>
      <c r="F8" s="62"/>
      <c r="G8" s="62"/>
      <c r="H8" s="62"/>
      <c r="I8" s="62"/>
      <c r="J8" s="62"/>
      <c r="K8" s="62"/>
      <c r="L8" s="62"/>
      <c r="M8" s="62"/>
      <c r="N8" s="62"/>
      <c r="O8" s="62"/>
      <c r="P8" s="62"/>
      <c r="Q8" s="62"/>
      <c r="R8" s="62"/>
      <c r="S8" s="62"/>
    </row>
    <row r="9" spans="1:19" ht="12">
      <c r="A9" s="62"/>
      <c r="B9" s="62"/>
      <c r="C9" s="62"/>
      <c r="D9" s="62"/>
      <c r="E9" s="62"/>
      <c r="F9" s="62"/>
      <c r="G9" s="62"/>
      <c r="H9" s="62"/>
      <c r="I9" s="62"/>
      <c r="J9" s="62"/>
      <c r="K9" s="62"/>
      <c r="L9" s="62"/>
      <c r="M9" s="62"/>
      <c r="N9" s="62"/>
      <c r="O9" s="62"/>
      <c r="P9" s="62"/>
      <c r="Q9" s="62"/>
      <c r="R9" s="62"/>
      <c r="S9" s="62"/>
    </row>
    <row r="10" spans="1:19" ht="12">
      <c r="A10" s="2"/>
      <c r="B10" s="2"/>
      <c r="C10" s="2"/>
      <c r="D10" s="2"/>
      <c r="E10" s="2"/>
      <c r="F10" s="2"/>
      <c r="G10" s="2"/>
      <c r="H10" s="2"/>
      <c r="I10" s="2"/>
      <c r="J10" s="2"/>
      <c r="K10" s="2"/>
      <c r="L10" s="55"/>
    </row>
    <row r="11" spans="1:19" ht="3" customHeight="1">
      <c r="A11" s="2"/>
      <c r="B11" s="2"/>
      <c r="C11" s="2"/>
      <c r="D11" s="2"/>
      <c r="E11" s="2"/>
      <c r="F11" s="2"/>
      <c r="G11" s="2"/>
      <c r="H11" s="2"/>
      <c r="I11" s="2"/>
      <c r="J11" s="2"/>
      <c r="K11" s="2"/>
      <c r="L11" s="55"/>
    </row>
    <row r="12" spans="1:19" ht="48">
      <c r="A12" s="21" t="s">
        <v>0</v>
      </c>
      <c r="B12" s="21" t="s">
        <v>1</v>
      </c>
      <c r="C12" s="21" t="s">
        <v>426</v>
      </c>
      <c r="D12" s="21" t="s">
        <v>427</v>
      </c>
      <c r="E12" s="21" t="s">
        <v>428</v>
      </c>
      <c r="F12" s="21" t="s">
        <v>2</v>
      </c>
      <c r="G12" s="21" t="s">
        <v>3</v>
      </c>
      <c r="H12" s="21" t="s">
        <v>429</v>
      </c>
      <c r="I12" s="24" t="s">
        <v>430</v>
      </c>
      <c r="J12" s="28" t="s">
        <v>431</v>
      </c>
      <c r="K12" s="28" t="s">
        <v>432</v>
      </c>
      <c r="L12" s="29" t="s">
        <v>437</v>
      </c>
      <c r="M12" s="29"/>
      <c r="N12" s="29" t="s">
        <v>433</v>
      </c>
      <c r="O12" s="29"/>
      <c r="P12" s="29" t="s">
        <v>434</v>
      </c>
      <c r="Q12" s="29"/>
      <c r="R12" s="30" t="s">
        <v>438</v>
      </c>
      <c r="S12" s="30"/>
    </row>
    <row r="13" spans="1:19" ht="12">
      <c r="A13" s="24"/>
      <c r="B13" s="27"/>
      <c r="C13" s="27"/>
      <c r="D13" s="27"/>
      <c r="E13" s="27"/>
      <c r="F13" s="27"/>
      <c r="G13" s="27"/>
      <c r="H13" s="27"/>
      <c r="I13" s="27"/>
      <c r="J13" s="21"/>
      <c r="K13" s="21"/>
      <c r="L13" s="59" t="s">
        <v>435</v>
      </c>
      <c r="M13" s="21" t="s">
        <v>436</v>
      </c>
      <c r="N13" s="59" t="s">
        <v>435</v>
      </c>
      <c r="O13" s="21" t="s">
        <v>436</v>
      </c>
      <c r="P13" s="59" t="s">
        <v>435</v>
      </c>
      <c r="Q13" s="21" t="s">
        <v>436</v>
      </c>
      <c r="R13" s="59" t="s">
        <v>435</v>
      </c>
      <c r="S13" s="21" t="s">
        <v>436</v>
      </c>
    </row>
    <row r="14" spans="1:19" s="31" customFormat="1" ht="12">
      <c r="A14" s="10"/>
      <c r="B14" s="11" t="s">
        <v>439</v>
      </c>
      <c r="C14" s="43">
        <f>C15+C260</f>
        <v>271085927.06</v>
      </c>
      <c r="D14" s="43">
        <f>D15+D260</f>
        <v>511794950.10000002</v>
      </c>
      <c r="E14" s="43">
        <f t="shared" ref="E14:I14" si="0">E15+E260</f>
        <v>617453957.54999995</v>
      </c>
      <c r="F14" s="43">
        <f t="shared" si="0"/>
        <v>103030850.50999999</v>
      </c>
      <c r="G14" s="43">
        <f t="shared" si="0"/>
        <v>188296140.41</v>
      </c>
      <c r="H14" s="43">
        <f t="shared" si="0"/>
        <v>291326990.92000002</v>
      </c>
      <c r="I14" s="43">
        <f t="shared" si="0"/>
        <v>292600951.63</v>
      </c>
      <c r="J14" s="60">
        <f>I14/I14*100</f>
        <v>100</v>
      </c>
      <c r="K14" s="44" t="s">
        <v>449</v>
      </c>
      <c r="L14" s="60">
        <f>I14/C14*100</f>
        <v>107.93660696567183</v>
      </c>
      <c r="M14" s="44">
        <f>I14-C14</f>
        <v>21515024.569999993</v>
      </c>
      <c r="N14" s="60">
        <f>I14/D14*100</f>
        <v>57.171519877800371</v>
      </c>
      <c r="O14" s="44">
        <f>I14-D14</f>
        <v>-219193998.47000003</v>
      </c>
      <c r="P14" s="60">
        <f>I14/E14*100</f>
        <v>47.38830289322518</v>
      </c>
      <c r="Q14" s="44">
        <f>I14-E14</f>
        <v>-324853005.91999996</v>
      </c>
      <c r="R14" s="60">
        <f>I14/H14*100</f>
        <v>100.43729580495678</v>
      </c>
      <c r="S14" s="44">
        <f>I14-H14</f>
        <v>1273960.7099999785</v>
      </c>
    </row>
    <row r="15" spans="1:19" s="31" customFormat="1" ht="24">
      <c r="A15" s="13" t="s">
        <v>4</v>
      </c>
      <c r="B15" s="14" t="s">
        <v>5</v>
      </c>
      <c r="C15" s="15">
        <f>C16+C98</f>
        <v>35087271.82</v>
      </c>
      <c r="D15" s="15">
        <f t="shared" ref="D15:I15" si="1">D16+D98</f>
        <v>85210969.789999992</v>
      </c>
      <c r="E15" s="15">
        <f t="shared" si="1"/>
        <v>85210969.789999992</v>
      </c>
      <c r="F15" s="15">
        <f t="shared" si="1"/>
        <v>18025246.789999999</v>
      </c>
      <c r="G15" s="15">
        <f t="shared" si="1"/>
        <v>19137774</v>
      </c>
      <c r="H15" s="15">
        <f t="shared" si="1"/>
        <v>37163020.789999999</v>
      </c>
      <c r="I15" s="15">
        <f t="shared" si="1"/>
        <v>38905051.789999999</v>
      </c>
      <c r="J15" s="60">
        <f>I15/$I$14*100</f>
        <v>13.2962834103138</v>
      </c>
      <c r="K15" s="60">
        <f>I15/$I$15*100</f>
        <v>100</v>
      </c>
      <c r="L15" s="60">
        <f t="shared" ref="L15:L78" si="2">I15/C15*100</f>
        <v>110.88081167890584</v>
      </c>
      <c r="M15" s="44">
        <f t="shared" ref="M15:M78" si="3">I15-C15</f>
        <v>3817779.9699999988</v>
      </c>
      <c r="N15" s="60">
        <f t="shared" ref="N15:N78" si="4">I15/D15*100</f>
        <v>45.657327789931735</v>
      </c>
      <c r="O15" s="44">
        <f t="shared" ref="O15:O78" si="5">I15-D15</f>
        <v>-46305917.999999993</v>
      </c>
      <c r="P15" s="60">
        <f t="shared" ref="P15:P78" si="6">I15/E15*100</f>
        <v>45.657327789931735</v>
      </c>
      <c r="Q15" s="44">
        <f t="shared" ref="Q15:Q78" si="7">I15-E15</f>
        <v>-46305917.999999993</v>
      </c>
      <c r="R15" s="60">
        <f t="shared" ref="R15:R78" si="8">I15/H15*100</f>
        <v>104.68753874945698</v>
      </c>
      <c r="S15" s="44">
        <f t="shared" ref="S15:S78" si="9">I15-H15</f>
        <v>1742031</v>
      </c>
    </row>
    <row r="16" spans="1:19" s="31" customFormat="1" ht="12">
      <c r="A16" s="13"/>
      <c r="B16" s="14" t="s">
        <v>440</v>
      </c>
      <c r="C16" s="15">
        <f>C17+C44+C58+C77+C91</f>
        <v>18037226.800000001</v>
      </c>
      <c r="D16" s="15">
        <f t="shared" ref="D16:I16" si="10">D17+D44+D58+D77+D91</f>
        <v>49369800</v>
      </c>
      <c r="E16" s="15">
        <f t="shared" si="10"/>
        <v>49369800</v>
      </c>
      <c r="F16" s="15">
        <f t="shared" si="10"/>
        <v>9383502</v>
      </c>
      <c r="G16" s="15">
        <f t="shared" si="10"/>
        <v>10940249</v>
      </c>
      <c r="H16" s="15">
        <f t="shared" si="10"/>
        <v>20323751</v>
      </c>
      <c r="I16" s="15">
        <f t="shared" si="10"/>
        <v>21142449.52</v>
      </c>
      <c r="J16" s="60">
        <f t="shared" ref="J16:J79" si="11">I16/$I$14*100</f>
        <v>7.225694039004722</v>
      </c>
      <c r="K16" s="60">
        <f t="shared" ref="K16:K79" si="12">I16/$I$15*100</f>
        <v>54.3437125700842</v>
      </c>
      <c r="L16" s="60">
        <f t="shared" si="2"/>
        <v>117.21563272686686</v>
      </c>
      <c r="M16" s="44">
        <f t="shared" si="3"/>
        <v>3105222.7199999988</v>
      </c>
      <c r="N16" s="60">
        <f t="shared" si="4"/>
        <v>42.824661068102358</v>
      </c>
      <c r="O16" s="44">
        <f t="shared" si="5"/>
        <v>-28227350.48</v>
      </c>
      <c r="P16" s="60">
        <f t="shared" si="6"/>
        <v>42.824661068102358</v>
      </c>
      <c r="Q16" s="44">
        <f t="shared" si="7"/>
        <v>-28227350.48</v>
      </c>
      <c r="R16" s="60">
        <f t="shared" si="8"/>
        <v>104.02828454255319</v>
      </c>
      <c r="S16" s="44">
        <f t="shared" si="9"/>
        <v>818698.51999999955</v>
      </c>
    </row>
    <row r="17" spans="1:19" ht="12" outlineLevel="1">
      <c r="A17" s="32" t="s">
        <v>6</v>
      </c>
      <c r="B17" s="33" t="s">
        <v>7</v>
      </c>
      <c r="C17" s="34">
        <f>C18</f>
        <v>10643652.939999999</v>
      </c>
      <c r="D17" s="34">
        <v>29431000</v>
      </c>
      <c r="E17" s="34">
        <v>29431000</v>
      </c>
      <c r="F17" s="34">
        <v>4853000</v>
      </c>
      <c r="G17" s="34">
        <v>6789000</v>
      </c>
      <c r="H17" s="45">
        <f t="shared" ref="H17:H80" si="13">G17+F17</f>
        <v>11642000</v>
      </c>
      <c r="I17" s="35">
        <v>12640808.76</v>
      </c>
      <c r="J17" s="63">
        <f t="shared" si="11"/>
        <v>4.3201529897908761</v>
      </c>
      <c r="K17" s="63">
        <f t="shared" si="12"/>
        <v>32.491432804747333</v>
      </c>
      <c r="L17" s="63">
        <f t="shared" si="2"/>
        <v>118.76381944486816</v>
      </c>
      <c r="M17" s="46">
        <f t="shared" si="3"/>
        <v>1997155.8200000003</v>
      </c>
      <c r="N17" s="63">
        <f t="shared" si="4"/>
        <v>42.95066005232578</v>
      </c>
      <c r="O17" s="46">
        <f t="shared" si="5"/>
        <v>-16790191.240000002</v>
      </c>
      <c r="P17" s="63">
        <f t="shared" si="6"/>
        <v>42.95066005232578</v>
      </c>
      <c r="Q17" s="46">
        <f t="shared" si="7"/>
        <v>-16790191.240000002</v>
      </c>
      <c r="R17" s="63">
        <f t="shared" si="8"/>
        <v>108.57935715512798</v>
      </c>
      <c r="S17" s="46">
        <f t="shared" si="9"/>
        <v>998808.75999999978</v>
      </c>
    </row>
    <row r="18" spans="1:19" ht="12" outlineLevel="2" collapsed="1">
      <c r="A18" s="32" t="s">
        <v>8</v>
      </c>
      <c r="B18" s="33" t="s">
        <v>9</v>
      </c>
      <c r="C18" s="34">
        <v>10643652.939999999</v>
      </c>
      <c r="D18" s="34">
        <v>29431000</v>
      </c>
      <c r="E18" s="34">
        <v>29431000</v>
      </c>
      <c r="F18" s="34">
        <v>4853000</v>
      </c>
      <c r="G18" s="34">
        <v>6789000</v>
      </c>
      <c r="H18" s="45">
        <f t="shared" si="13"/>
        <v>11642000</v>
      </c>
      <c r="I18" s="35">
        <v>12640808.76</v>
      </c>
      <c r="J18" s="63">
        <f t="shared" si="11"/>
        <v>4.3201529897908761</v>
      </c>
      <c r="K18" s="63">
        <f t="shared" si="12"/>
        <v>32.491432804747333</v>
      </c>
      <c r="L18" s="63">
        <f t="shared" si="2"/>
        <v>118.76381944486816</v>
      </c>
      <c r="M18" s="46">
        <f t="shared" si="3"/>
        <v>1997155.8200000003</v>
      </c>
      <c r="N18" s="63">
        <f t="shared" si="4"/>
        <v>42.95066005232578</v>
      </c>
      <c r="O18" s="46">
        <f t="shared" si="5"/>
        <v>-16790191.240000002</v>
      </c>
      <c r="P18" s="63">
        <f t="shared" si="6"/>
        <v>42.95066005232578</v>
      </c>
      <c r="Q18" s="46">
        <f t="shared" si="7"/>
        <v>-16790191.240000002</v>
      </c>
      <c r="R18" s="63">
        <f t="shared" si="8"/>
        <v>108.57935715512798</v>
      </c>
      <c r="S18" s="46">
        <f t="shared" si="9"/>
        <v>998808.75999999978</v>
      </c>
    </row>
    <row r="19" spans="1:19" ht="156" hidden="1" outlineLevel="3">
      <c r="A19" s="32" t="s">
        <v>10</v>
      </c>
      <c r="B19" s="36" t="s">
        <v>11</v>
      </c>
      <c r="C19" s="34"/>
      <c r="D19" s="34">
        <v>27711000</v>
      </c>
      <c r="E19" s="34">
        <v>27711000</v>
      </c>
      <c r="F19" s="34">
        <v>4713000</v>
      </c>
      <c r="G19" s="34">
        <v>6600000</v>
      </c>
      <c r="H19" s="45">
        <f t="shared" si="13"/>
        <v>11313000</v>
      </c>
      <c r="I19" s="35">
        <v>12427172.26</v>
      </c>
      <c r="J19" s="63">
        <f t="shared" si="11"/>
        <v>4.2471400693578119</v>
      </c>
      <c r="K19" s="63">
        <f t="shared" si="12"/>
        <v>31.942310029758737</v>
      </c>
      <c r="L19" s="63" t="e">
        <f t="shared" si="2"/>
        <v>#DIV/0!</v>
      </c>
      <c r="M19" s="46">
        <f t="shared" si="3"/>
        <v>12427172.26</v>
      </c>
      <c r="N19" s="63">
        <f t="shared" si="4"/>
        <v>44.845629028183751</v>
      </c>
      <c r="O19" s="46">
        <f t="shared" si="5"/>
        <v>-15283827.74</v>
      </c>
      <c r="P19" s="63">
        <f t="shared" si="6"/>
        <v>44.845629028183751</v>
      </c>
      <c r="Q19" s="46">
        <f t="shared" si="7"/>
        <v>-15283827.74</v>
      </c>
      <c r="R19" s="63">
        <f t="shared" si="8"/>
        <v>109.84860125519313</v>
      </c>
      <c r="S19" s="46">
        <f t="shared" si="9"/>
        <v>1114172.2599999998</v>
      </c>
    </row>
    <row r="20" spans="1:19" ht="192" hidden="1" outlineLevel="4">
      <c r="A20" s="32" t="s">
        <v>12</v>
      </c>
      <c r="B20" s="36" t="s">
        <v>13</v>
      </c>
      <c r="C20" s="34"/>
      <c r="D20" s="34">
        <v>27711000</v>
      </c>
      <c r="E20" s="34">
        <v>27711000</v>
      </c>
      <c r="F20" s="34">
        <v>4713000</v>
      </c>
      <c r="G20" s="34">
        <v>6600000</v>
      </c>
      <c r="H20" s="45">
        <f t="shared" si="13"/>
        <v>11313000</v>
      </c>
      <c r="I20" s="35">
        <v>12426782.6</v>
      </c>
      <c r="J20" s="63">
        <f t="shared" si="11"/>
        <v>4.2470068982256501</v>
      </c>
      <c r="K20" s="63">
        <f t="shared" si="12"/>
        <v>31.941308463170149</v>
      </c>
      <c r="L20" s="63" t="e">
        <f t="shared" si="2"/>
        <v>#DIV/0!</v>
      </c>
      <c r="M20" s="46">
        <f t="shared" si="3"/>
        <v>12426782.6</v>
      </c>
      <c r="N20" s="63">
        <f t="shared" si="4"/>
        <v>44.844222871783771</v>
      </c>
      <c r="O20" s="46">
        <f t="shared" si="5"/>
        <v>-15284217.4</v>
      </c>
      <c r="P20" s="63">
        <f t="shared" si="6"/>
        <v>44.844222871783771</v>
      </c>
      <c r="Q20" s="46">
        <f t="shared" si="7"/>
        <v>-15284217.4</v>
      </c>
      <c r="R20" s="63">
        <f t="shared" si="8"/>
        <v>109.84515689914258</v>
      </c>
      <c r="S20" s="46">
        <f t="shared" si="9"/>
        <v>1113782.5999999996</v>
      </c>
    </row>
    <row r="21" spans="1:19" ht="192" hidden="1" outlineLevel="7">
      <c r="A21" s="17" t="s">
        <v>12</v>
      </c>
      <c r="B21" s="18" t="s">
        <v>13</v>
      </c>
      <c r="C21" s="19"/>
      <c r="D21" s="19">
        <v>27711000</v>
      </c>
      <c r="E21" s="19">
        <v>27711000</v>
      </c>
      <c r="F21" s="19">
        <v>4713000</v>
      </c>
      <c r="G21" s="19">
        <v>6600000</v>
      </c>
      <c r="H21" s="45">
        <f t="shared" si="13"/>
        <v>11313000</v>
      </c>
      <c r="I21" s="26">
        <v>12426782.6</v>
      </c>
      <c r="J21" s="63">
        <f t="shared" si="11"/>
        <v>4.2470068982256501</v>
      </c>
      <c r="K21" s="63">
        <f t="shared" si="12"/>
        <v>31.941308463170149</v>
      </c>
      <c r="L21" s="63" t="e">
        <f t="shared" si="2"/>
        <v>#DIV/0!</v>
      </c>
      <c r="M21" s="46">
        <f t="shared" si="3"/>
        <v>12426782.6</v>
      </c>
      <c r="N21" s="63">
        <f t="shared" si="4"/>
        <v>44.844222871783771</v>
      </c>
      <c r="O21" s="46">
        <f t="shared" si="5"/>
        <v>-15284217.4</v>
      </c>
      <c r="P21" s="63">
        <f t="shared" si="6"/>
        <v>44.844222871783771</v>
      </c>
      <c r="Q21" s="46">
        <f t="shared" si="7"/>
        <v>-15284217.4</v>
      </c>
      <c r="R21" s="63">
        <f t="shared" si="8"/>
        <v>109.84515689914258</v>
      </c>
      <c r="S21" s="46">
        <f t="shared" si="9"/>
        <v>1113782.5999999996</v>
      </c>
    </row>
    <row r="22" spans="1:19" ht="204" hidden="1" outlineLevel="4">
      <c r="A22" s="32" t="s">
        <v>14</v>
      </c>
      <c r="B22" s="36" t="s">
        <v>15</v>
      </c>
      <c r="C22" s="34"/>
      <c r="D22" s="34">
        <v>0</v>
      </c>
      <c r="E22" s="34">
        <v>0</v>
      </c>
      <c r="F22" s="34">
        <v>0</v>
      </c>
      <c r="G22" s="34">
        <v>0</v>
      </c>
      <c r="H22" s="45">
        <f t="shared" si="13"/>
        <v>0</v>
      </c>
      <c r="I22" s="35">
        <v>389.66</v>
      </c>
      <c r="J22" s="63">
        <f t="shared" si="11"/>
        <v>1.3317113216116031E-4</v>
      </c>
      <c r="K22" s="63">
        <f t="shared" si="12"/>
        <v>1.0015665885841508E-3</v>
      </c>
      <c r="L22" s="63" t="e">
        <f t="shared" si="2"/>
        <v>#DIV/0!</v>
      </c>
      <c r="M22" s="46">
        <f t="shared" si="3"/>
        <v>389.66</v>
      </c>
      <c r="N22" s="63" t="e">
        <f t="shared" si="4"/>
        <v>#DIV/0!</v>
      </c>
      <c r="O22" s="46">
        <f t="shared" si="5"/>
        <v>389.66</v>
      </c>
      <c r="P22" s="63" t="e">
        <f t="shared" si="6"/>
        <v>#DIV/0!</v>
      </c>
      <c r="Q22" s="46">
        <f t="shared" si="7"/>
        <v>389.66</v>
      </c>
      <c r="R22" s="63" t="e">
        <f t="shared" si="8"/>
        <v>#DIV/0!</v>
      </c>
      <c r="S22" s="46">
        <f t="shared" si="9"/>
        <v>389.66</v>
      </c>
    </row>
    <row r="23" spans="1:19" ht="204" hidden="1" outlineLevel="7">
      <c r="A23" s="17" t="s">
        <v>14</v>
      </c>
      <c r="B23" s="18" t="s">
        <v>15</v>
      </c>
      <c r="C23" s="19"/>
      <c r="D23" s="19">
        <v>0</v>
      </c>
      <c r="E23" s="19">
        <v>0</v>
      </c>
      <c r="F23" s="19">
        <v>0</v>
      </c>
      <c r="G23" s="19">
        <v>0</v>
      </c>
      <c r="H23" s="45">
        <f t="shared" si="13"/>
        <v>0</v>
      </c>
      <c r="I23" s="26">
        <v>389.66</v>
      </c>
      <c r="J23" s="63">
        <f t="shared" si="11"/>
        <v>1.3317113216116031E-4</v>
      </c>
      <c r="K23" s="63">
        <f t="shared" si="12"/>
        <v>1.0015665885841508E-3</v>
      </c>
      <c r="L23" s="63" t="e">
        <f t="shared" si="2"/>
        <v>#DIV/0!</v>
      </c>
      <c r="M23" s="46">
        <f t="shared" si="3"/>
        <v>389.66</v>
      </c>
      <c r="N23" s="63" t="e">
        <f t="shared" si="4"/>
        <v>#DIV/0!</v>
      </c>
      <c r="O23" s="46">
        <f t="shared" si="5"/>
        <v>389.66</v>
      </c>
      <c r="P23" s="63" t="e">
        <f t="shared" si="6"/>
        <v>#DIV/0!</v>
      </c>
      <c r="Q23" s="46">
        <f t="shared" si="7"/>
        <v>389.66</v>
      </c>
      <c r="R23" s="63" t="e">
        <f t="shared" si="8"/>
        <v>#DIV/0!</v>
      </c>
      <c r="S23" s="46">
        <f t="shared" si="9"/>
        <v>389.66</v>
      </c>
    </row>
    <row r="24" spans="1:19" ht="144" hidden="1" outlineLevel="3">
      <c r="A24" s="32" t="s">
        <v>16</v>
      </c>
      <c r="B24" s="36" t="s">
        <v>17</v>
      </c>
      <c r="C24" s="34"/>
      <c r="D24" s="34">
        <v>67000</v>
      </c>
      <c r="E24" s="34">
        <v>67000</v>
      </c>
      <c r="F24" s="34">
        <v>0</v>
      </c>
      <c r="G24" s="34">
        <v>34000</v>
      </c>
      <c r="H24" s="45">
        <f t="shared" si="13"/>
        <v>34000</v>
      </c>
      <c r="I24" s="35">
        <v>6137.87</v>
      </c>
      <c r="J24" s="63">
        <f t="shared" si="11"/>
        <v>2.0976931092696735E-3</v>
      </c>
      <c r="K24" s="63">
        <f t="shared" si="12"/>
        <v>1.5776537281406867E-2</v>
      </c>
      <c r="L24" s="63" t="e">
        <f t="shared" si="2"/>
        <v>#DIV/0!</v>
      </c>
      <c r="M24" s="46">
        <f t="shared" si="3"/>
        <v>6137.87</v>
      </c>
      <c r="N24" s="63">
        <f t="shared" si="4"/>
        <v>9.1609999999999996</v>
      </c>
      <c r="O24" s="46">
        <f t="shared" si="5"/>
        <v>-60862.13</v>
      </c>
      <c r="P24" s="63">
        <f t="shared" si="6"/>
        <v>9.1609999999999996</v>
      </c>
      <c r="Q24" s="46">
        <f t="shared" si="7"/>
        <v>-60862.13</v>
      </c>
      <c r="R24" s="63">
        <f t="shared" si="8"/>
        <v>18.052558823529409</v>
      </c>
      <c r="S24" s="46">
        <f t="shared" si="9"/>
        <v>-27862.13</v>
      </c>
    </row>
    <row r="25" spans="1:19" ht="180" hidden="1" outlineLevel="4">
      <c r="A25" s="32" t="s">
        <v>18</v>
      </c>
      <c r="B25" s="36" t="s">
        <v>19</v>
      </c>
      <c r="C25" s="34"/>
      <c r="D25" s="34">
        <v>67000</v>
      </c>
      <c r="E25" s="34">
        <v>67000</v>
      </c>
      <c r="F25" s="34">
        <v>0</v>
      </c>
      <c r="G25" s="34">
        <v>34000</v>
      </c>
      <c r="H25" s="45">
        <f t="shared" si="13"/>
        <v>34000</v>
      </c>
      <c r="I25" s="35">
        <v>6137.87</v>
      </c>
      <c r="J25" s="63">
        <f t="shared" si="11"/>
        <v>2.0976931092696735E-3</v>
      </c>
      <c r="K25" s="63">
        <f t="shared" si="12"/>
        <v>1.5776537281406867E-2</v>
      </c>
      <c r="L25" s="63" t="e">
        <f t="shared" si="2"/>
        <v>#DIV/0!</v>
      </c>
      <c r="M25" s="46">
        <f t="shared" si="3"/>
        <v>6137.87</v>
      </c>
      <c r="N25" s="63">
        <f t="shared" si="4"/>
        <v>9.1609999999999996</v>
      </c>
      <c r="O25" s="46">
        <f t="shared" si="5"/>
        <v>-60862.13</v>
      </c>
      <c r="P25" s="63">
        <f t="shared" si="6"/>
        <v>9.1609999999999996</v>
      </c>
      <c r="Q25" s="46">
        <f t="shared" si="7"/>
        <v>-60862.13</v>
      </c>
      <c r="R25" s="63">
        <f t="shared" si="8"/>
        <v>18.052558823529409</v>
      </c>
      <c r="S25" s="46">
        <f t="shared" si="9"/>
        <v>-27862.13</v>
      </c>
    </row>
    <row r="26" spans="1:19" ht="180" hidden="1" outlineLevel="7">
      <c r="A26" s="17" t="s">
        <v>18</v>
      </c>
      <c r="B26" s="18" t="s">
        <v>19</v>
      </c>
      <c r="C26" s="19"/>
      <c r="D26" s="19">
        <v>67000</v>
      </c>
      <c r="E26" s="19">
        <v>67000</v>
      </c>
      <c r="F26" s="19">
        <v>0</v>
      </c>
      <c r="G26" s="19">
        <v>34000</v>
      </c>
      <c r="H26" s="45">
        <f t="shared" si="13"/>
        <v>34000</v>
      </c>
      <c r="I26" s="26">
        <v>6137.87</v>
      </c>
      <c r="J26" s="63">
        <f t="shared" si="11"/>
        <v>2.0976931092696735E-3</v>
      </c>
      <c r="K26" s="63">
        <f t="shared" si="12"/>
        <v>1.5776537281406867E-2</v>
      </c>
      <c r="L26" s="63" t="e">
        <f t="shared" si="2"/>
        <v>#DIV/0!</v>
      </c>
      <c r="M26" s="46">
        <f t="shared" si="3"/>
        <v>6137.87</v>
      </c>
      <c r="N26" s="63">
        <f t="shared" si="4"/>
        <v>9.1609999999999996</v>
      </c>
      <c r="O26" s="46">
        <f t="shared" si="5"/>
        <v>-60862.13</v>
      </c>
      <c r="P26" s="63">
        <f t="shared" si="6"/>
        <v>9.1609999999999996</v>
      </c>
      <c r="Q26" s="46">
        <f t="shared" si="7"/>
        <v>-60862.13</v>
      </c>
      <c r="R26" s="63">
        <f t="shared" si="8"/>
        <v>18.052558823529409</v>
      </c>
      <c r="S26" s="46">
        <f t="shared" si="9"/>
        <v>-27862.13</v>
      </c>
    </row>
    <row r="27" spans="1:19" ht="108" hidden="1" outlineLevel="3">
      <c r="A27" s="32" t="s">
        <v>20</v>
      </c>
      <c r="B27" s="36" t="s">
        <v>21</v>
      </c>
      <c r="C27" s="34"/>
      <c r="D27" s="34">
        <v>1011000</v>
      </c>
      <c r="E27" s="34">
        <v>1011000</v>
      </c>
      <c r="F27" s="34">
        <v>0</v>
      </c>
      <c r="G27" s="34">
        <v>0</v>
      </c>
      <c r="H27" s="45">
        <f t="shared" si="13"/>
        <v>0</v>
      </c>
      <c r="I27" s="35">
        <v>41650.129999999997</v>
      </c>
      <c r="J27" s="63">
        <f t="shared" si="11"/>
        <v>1.4234447894984105E-2</v>
      </c>
      <c r="K27" s="63">
        <f t="shared" si="12"/>
        <v>0.10705584000971714</v>
      </c>
      <c r="L27" s="63" t="e">
        <f t="shared" si="2"/>
        <v>#DIV/0!</v>
      </c>
      <c r="M27" s="46">
        <f t="shared" si="3"/>
        <v>41650.129999999997</v>
      </c>
      <c r="N27" s="63">
        <f t="shared" si="4"/>
        <v>4.1196963402571711</v>
      </c>
      <c r="O27" s="46">
        <f t="shared" si="5"/>
        <v>-969349.87</v>
      </c>
      <c r="P27" s="63">
        <f t="shared" si="6"/>
        <v>4.1196963402571711</v>
      </c>
      <c r="Q27" s="46">
        <f t="shared" si="7"/>
        <v>-969349.87</v>
      </c>
      <c r="R27" s="63" t="e">
        <f t="shared" si="8"/>
        <v>#DIV/0!</v>
      </c>
      <c r="S27" s="46">
        <f t="shared" si="9"/>
        <v>41650.129999999997</v>
      </c>
    </row>
    <row r="28" spans="1:19" ht="144" hidden="1" outlineLevel="4">
      <c r="A28" s="32" t="s">
        <v>22</v>
      </c>
      <c r="B28" s="36" t="s">
        <v>23</v>
      </c>
      <c r="C28" s="34"/>
      <c r="D28" s="34">
        <v>1011000</v>
      </c>
      <c r="E28" s="34">
        <v>1011000</v>
      </c>
      <c r="F28" s="34">
        <v>0</v>
      </c>
      <c r="G28" s="34">
        <v>0</v>
      </c>
      <c r="H28" s="45">
        <f t="shared" si="13"/>
        <v>0</v>
      </c>
      <c r="I28" s="35">
        <v>40244.089999999997</v>
      </c>
      <c r="J28" s="63">
        <f t="shared" si="11"/>
        <v>1.3753916306769053E-2</v>
      </c>
      <c r="K28" s="63">
        <f t="shared" si="12"/>
        <v>0.10344181063484455</v>
      </c>
      <c r="L28" s="63" t="e">
        <f t="shared" si="2"/>
        <v>#DIV/0!</v>
      </c>
      <c r="M28" s="46">
        <f t="shared" si="3"/>
        <v>40244.089999999997</v>
      </c>
      <c r="N28" s="63">
        <f t="shared" si="4"/>
        <v>3.9806221562809094</v>
      </c>
      <c r="O28" s="46">
        <f t="shared" si="5"/>
        <v>-970755.91</v>
      </c>
      <c r="P28" s="63">
        <f t="shared" si="6"/>
        <v>3.9806221562809094</v>
      </c>
      <c r="Q28" s="46">
        <f t="shared" si="7"/>
        <v>-970755.91</v>
      </c>
      <c r="R28" s="63" t="e">
        <f t="shared" si="8"/>
        <v>#DIV/0!</v>
      </c>
      <c r="S28" s="46">
        <f t="shared" si="9"/>
        <v>40244.089999999997</v>
      </c>
    </row>
    <row r="29" spans="1:19" ht="144" hidden="1" outlineLevel="7">
      <c r="A29" s="17" t="s">
        <v>22</v>
      </c>
      <c r="B29" s="18" t="s">
        <v>23</v>
      </c>
      <c r="C29" s="19"/>
      <c r="D29" s="19">
        <v>1011000</v>
      </c>
      <c r="E29" s="19">
        <v>1011000</v>
      </c>
      <c r="F29" s="19">
        <v>0</v>
      </c>
      <c r="G29" s="19">
        <v>0</v>
      </c>
      <c r="H29" s="45">
        <f t="shared" si="13"/>
        <v>0</v>
      </c>
      <c r="I29" s="26">
        <v>40244.089999999997</v>
      </c>
      <c r="J29" s="63">
        <f t="shared" si="11"/>
        <v>1.3753916306769053E-2</v>
      </c>
      <c r="K29" s="63">
        <f t="shared" si="12"/>
        <v>0.10344181063484455</v>
      </c>
      <c r="L29" s="63" t="e">
        <f t="shared" si="2"/>
        <v>#DIV/0!</v>
      </c>
      <c r="M29" s="46">
        <f t="shared" si="3"/>
        <v>40244.089999999997</v>
      </c>
      <c r="N29" s="63">
        <f t="shared" si="4"/>
        <v>3.9806221562809094</v>
      </c>
      <c r="O29" s="46">
        <f t="shared" si="5"/>
        <v>-970755.91</v>
      </c>
      <c r="P29" s="63">
        <f t="shared" si="6"/>
        <v>3.9806221562809094</v>
      </c>
      <c r="Q29" s="46">
        <f t="shared" si="7"/>
        <v>-970755.91</v>
      </c>
      <c r="R29" s="63" t="e">
        <f t="shared" si="8"/>
        <v>#DIV/0!</v>
      </c>
      <c r="S29" s="46">
        <f t="shared" si="9"/>
        <v>40244.089999999997</v>
      </c>
    </row>
    <row r="30" spans="1:19" ht="156" hidden="1" outlineLevel="4">
      <c r="A30" s="32" t="s">
        <v>24</v>
      </c>
      <c r="B30" s="36" t="s">
        <v>25</v>
      </c>
      <c r="C30" s="34"/>
      <c r="D30" s="34">
        <v>0</v>
      </c>
      <c r="E30" s="34">
        <v>0</v>
      </c>
      <c r="F30" s="34">
        <v>0</v>
      </c>
      <c r="G30" s="34">
        <v>0</v>
      </c>
      <c r="H30" s="45">
        <f t="shared" si="13"/>
        <v>0</v>
      </c>
      <c r="I30" s="35">
        <v>1406.04</v>
      </c>
      <c r="J30" s="63">
        <f t="shared" si="11"/>
        <v>4.8053158821505368E-4</v>
      </c>
      <c r="K30" s="63">
        <f t="shared" si="12"/>
        <v>3.6140293748726043E-3</v>
      </c>
      <c r="L30" s="63" t="e">
        <f t="shared" si="2"/>
        <v>#DIV/0!</v>
      </c>
      <c r="M30" s="46">
        <f t="shared" si="3"/>
        <v>1406.04</v>
      </c>
      <c r="N30" s="63" t="e">
        <f t="shared" si="4"/>
        <v>#DIV/0!</v>
      </c>
      <c r="O30" s="46">
        <f t="shared" si="5"/>
        <v>1406.04</v>
      </c>
      <c r="P30" s="63" t="e">
        <f t="shared" si="6"/>
        <v>#DIV/0!</v>
      </c>
      <c r="Q30" s="46">
        <f t="shared" si="7"/>
        <v>1406.04</v>
      </c>
      <c r="R30" s="63" t="e">
        <f t="shared" si="8"/>
        <v>#DIV/0!</v>
      </c>
      <c r="S30" s="46">
        <f t="shared" si="9"/>
        <v>1406.04</v>
      </c>
    </row>
    <row r="31" spans="1:19" ht="156" hidden="1" outlineLevel="7">
      <c r="A31" s="17" t="s">
        <v>24</v>
      </c>
      <c r="B31" s="18" t="s">
        <v>25</v>
      </c>
      <c r="C31" s="19"/>
      <c r="D31" s="19">
        <v>0</v>
      </c>
      <c r="E31" s="19">
        <v>0</v>
      </c>
      <c r="F31" s="19">
        <v>0</v>
      </c>
      <c r="G31" s="19">
        <v>0</v>
      </c>
      <c r="H31" s="45">
        <f t="shared" si="13"/>
        <v>0</v>
      </c>
      <c r="I31" s="26">
        <v>1406.04</v>
      </c>
      <c r="J31" s="63">
        <f t="shared" si="11"/>
        <v>4.8053158821505368E-4</v>
      </c>
      <c r="K31" s="63">
        <f t="shared" si="12"/>
        <v>3.6140293748726043E-3</v>
      </c>
      <c r="L31" s="63" t="e">
        <f t="shared" si="2"/>
        <v>#DIV/0!</v>
      </c>
      <c r="M31" s="46">
        <f t="shared" si="3"/>
        <v>1406.04</v>
      </c>
      <c r="N31" s="63" t="e">
        <f t="shared" si="4"/>
        <v>#DIV/0!</v>
      </c>
      <c r="O31" s="46">
        <f t="shared" si="5"/>
        <v>1406.04</v>
      </c>
      <c r="P31" s="63" t="e">
        <f t="shared" si="6"/>
        <v>#DIV/0!</v>
      </c>
      <c r="Q31" s="46">
        <f t="shared" si="7"/>
        <v>1406.04</v>
      </c>
      <c r="R31" s="63" t="e">
        <f t="shared" si="8"/>
        <v>#DIV/0!</v>
      </c>
      <c r="S31" s="46">
        <f t="shared" si="9"/>
        <v>1406.04</v>
      </c>
    </row>
    <row r="32" spans="1:19" ht="108" hidden="1" outlineLevel="3">
      <c r="A32" s="32" t="s">
        <v>26</v>
      </c>
      <c r="B32" s="36" t="s">
        <v>27</v>
      </c>
      <c r="C32" s="34"/>
      <c r="D32" s="34">
        <v>122000</v>
      </c>
      <c r="E32" s="34">
        <v>122000</v>
      </c>
      <c r="F32" s="34">
        <v>10000</v>
      </c>
      <c r="G32" s="34">
        <v>25000</v>
      </c>
      <c r="H32" s="45">
        <f t="shared" si="13"/>
        <v>35000</v>
      </c>
      <c r="I32" s="35">
        <v>63580</v>
      </c>
      <c r="J32" s="63">
        <f t="shared" si="11"/>
        <v>2.1729252637701001E-2</v>
      </c>
      <c r="K32" s="63">
        <f t="shared" si="12"/>
        <v>0.16342350690904967</v>
      </c>
      <c r="L32" s="63" t="e">
        <f t="shared" si="2"/>
        <v>#DIV/0!</v>
      </c>
      <c r="M32" s="46">
        <f t="shared" si="3"/>
        <v>63580</v>
      </c>
      <c r="N32" s="63">
        <f t="shared" si="4"/>
        <v>52.114754098360663</v>
      </c>
      <c r="O32" s="46">
        <f t="shared" si="5"/>
        <v>-58420</v>
      </c>
      <c r="P32" s="63">
        <f t="shared" si="6"/>
        <v>52.114754098360663</v>
      </c>
      <c r="Q32" s="46">
        <f t="shared" si="7"/>
        <v>-58420</v>
      </c>
      <c r="R32" s="63">
        <f t="shared" si="8"/>
        <v>181.65714285714284</v>
      </c>
      <c r="S32" s="46">
        <f t="shared" si="9"/>
        <v>28580</v>
      </c>
    </row>
    <row r="33" spans="1:19" ht="144" hidden="1" outlineLevel="4">
      <c r="A33" s="32" t="s">
        <v>28</v>
      </c>
      <c r="B33" s="36" t="s">
        <v>29</v>
      </c>
      <c r="C33" s="34"/>
      <c r="D33" s="34">
        <v>122000</v>
      </c>
      <c r="E33" s="34">
        <v>122000</v>
      </c>
      <c r="F33" s="34">
        <v>10000</v>
      </c>
      <c r="G33" s="34">
        <v>25000</v>
      </c>
      <c r="H33" s="45">
        <f t="shared" si="13"/>
        <v>35000</v>
      </c>
      <c r="I33" s="35">
        <v>63580</v>
      </c>
      <c r="J33" s="63">
        <f t="shared" si="11"/>
        <v>2.1729252637701001E-2</v>
      </c>
      <c r="K33" s="63">
        <f t="shared" si="12"/>
        <v>0.16342350690904967</v>
      </c>
      <c r="L33" s="63" t="e">
        <f t="shared" si="2"/>
        <v>#DIV/0!</v>
      </c>
      <c r="M33" s="46">
        <f t="shared" si="3"/>
        <v>63580</v>
      </c>
      <c r="N33" s="63">
        <f t="shared" si="4"/>
        <v>52.114754098360663</v>
      </c>
      <c r="O33" s="46">
        <f t="shared" si="5"/>
        <v>-58420</v>
      </c>
      <c r="P33" s="63">
        <f t="shared" si="6"/>
        <v>52.114754098360663</v>
      </c>
      <c r="Q33" s="46">
        <f t="shared" si="7"/>
        <v>-58420</v>
      </c>
      <c r="R33" s="63">
        <f t="shared" si="8"/>
        <v>181.65714285714284</v>
      </c>
      <c r="S33" s="46">
        <f t="shared" si="9"/>
        <v>28580</v>
      </c>
    </row>
    <row r="34" spans="1:19" ht="144" hidden="1" outlineLevel="7">
      <c r="A34" s="17" t="s">
        <v>28</v>
      </c>
      <c r="B34" s="18" t="s">
        <v>29</v>
      </c>
      <c r="C34" s="19"/>
      <c r="D34" s="19">
        <v>122000</v>
      </c>
      <c r="E34" s="19">
        <v>122000</v>
      </c>
      <c r="F34" s="19">
        <v>10000</v>
      </c>
      <c r="G34" s="19">
        <v>25000</v>
      </c>
      <c r="H34" s="45">
        <f t="shared" si="13"/>
        <v>35000</v>
      </c>
      <c r="I34" s="26">
        <v>63580</v>
      </c>
      <c r="J34" s="63">
        <f t="shared" si="11"/>
        <v>2.1729252637701001E-2</v>
      </c>
      <c r="K34" s="63">
        <f t="shared" si="12"/>
        <v>0.16342350690904967</v>
      </c>
      <c r="L34" s="63" t="e">
        <f t="shared" si="2"/>
        <v>#DIV/0!</v>
      </c>
      <c r="M34" s="46">
        <f t="shared" si="3"/>
        <v>63580</v>
      </c>
      <c r="N34" s="63">
        <f t="shared" si="4"/>
        <v>52.114754098360663</v>
      </c>
      <c r="O34" s="46">
        <f t="shared" si="5"/>
        <v>-58420</v>
      </c>
      <c r="P34" s="63">
        <f t="shared" si="6"/>
        <v>52.114754098360663</v>
      </c>
      <c r="Q34" s="46">
        <f t="shared" si="7"/>
        <v>-58420</v>
      </c>
      <c r="R34" s="63">
        <f t="shared" si="8"/>
        <v>181.65714285714284</v>
      </c>
      <c r="S34" s="46">
        <f t="shared" si="9"/>
        <v>28580</v>
      </c>
    </row>
    <row r="35" spans="1:19" ht="180" hidden="1" outlineLevel="3">
      <c r="A35" s="32" t="s">
        <v>30</v>
      </c>
      <c r="B35" s="36" t="s">
        <v>31</v>
      </c>
      <c r="C35" s="34"/>
      <c r="D35" s="34">
        <v>234000</v>
      </c>
      <c r="E35" s="34">
        <v>234000</v>
      </c>
      <c r="F35" s="34">
        <v>58500</v>
      </c>
      <c r="G35" s="34">
        <v>58500</v>
      </c>
      <c r="H35" s="45">
        <f t="shared" si="13"/>
        <v>117000</v>
      </c>
      <c r="I35" s="35">
        <v>0</v>
      </c>
      <c r="J35" s="63">
        <f t="shared" si="11"/>
        <v>0</v>
      </c>
      <c r="K35" s="63">
        <f t="shared" si="12"/>
        <v>0</v>
      </c>
      <c r="L35" s="63" t="e">
        <f t="shared" si="2"/>
        <v>#DIV/0!</v>
      </c>
      <c r="M35" s="46">
        <f t="shared" si="3"/>
        <v>0</v>
      </c>
      <c r="N35" s="63">
        <f t="shared" si="4"/>
        <v>0</v>
      </c>
      <c r="O35" s="46">
        <f t="shared" si="5"/>
        <v>-234000</v>
      </c>
      <c r="P35" s="63">
        <f t="shared" si="6"/>
        <v>0</v>
      </c>
      <c r="Q35" s="46">
        <f t="shared" si="7"/>
        <v>-234000</v>
      </c>
      <c r="R35" s="63">
        <f t="shared" si="8"/>
        <v>0</v>
      </c>
      <c r="S35" s="46">
        <f t="shared" si="9"/>
        <v>-117000</v>
      </c>
    </row>
    <row r="36" spans="1:19" ht="216" hidden="1" outlineLevel="4">
      <c r="A36" s="32" t="s">
        <v>32</v>
      </c>
      <c r="B36" s="36" t="s">
        <v>33</v>
      </c>
      <c r="C36" s="34"/>
      <c r="D36" s="34">
        <v>234000</v>
      </c>
      <c r="E36" s="34">
        <v>234000</v>
      </c>
      <c r="F36" s="34">
        <v>58500</v>
      </c>
      <c r="G36" s="34">
        <v>58500</v>
      </c>
      <c r="H36" s="45">
        <f t="shared" si="13"/>
        <v>117000</v>
      </c>
      <c r="I36" s="35">
        <v>0</v>
      </c>
      <c r="J36" s="63">
        <f t="shared" si="11"/>
        <v>0</v>
      </c>
      <c r="K36" s="63">
        <f t="shared" si="12"/>
        <v>0</v>
      </c>
      <c r="L36" s="63" t="e">
        <f t="shared" si="2"/>
        <v>#DIV/0!</v>
      </c>
      <c r="M36" s="46">
        <f t="shared" si="3"/>
        <v>0</v>
      </c>
      <c r="N36" s="63">
        <f t="shared" si="4"/>
        <v>0</v>
      </c>
      <c r="O36" s="46">
        <f t="shared" si="5"/>
        <v>-234000</v>
      </c>
      <c r="P36" s="63">
        <f t="shared" si="6"/>
        <v>0</v>
      </c>
      <c r="Q36" s="46">
        <f t="shared" si="7"/>
        <v>-234000</v>
      </c>
      <c r="R36" s="63">
        <f t="shared" si="8"/>
        <v>0</v>
      </c>
      <c r="S36" s="46">
        <f t="shared" si="9"/>
        <v>-117000</v>
      </c>
    </row>
    <row r="37" spans="1:19" ht="216" hidden="1" outlineLevel="7">
      <c r="A37" s="17" t="s">
        <v>32</v>
      </c>
      <c r="B37" s="18" t="s">
        <v>33</v>
      </c>
      <c r="C37" s="19"/>
      <c r="D37" s="19">
        <v>234000</v>
      </c>
      <c r="E37" s="19">
        <v>234000</v>
      </c>
      <c r="F37" s="19">
        <v>58500</v>
      </c>
      <c r="G37" s="19">
        <v>58500</v>
      </c>
      <c r="H37" s="45">
        <f t="shared" si="13"/>
        <v>117000</v>
      </c>
      <c r="I37" s="26">
        <v>0</v>
      </c>
      <c r="J37" s="63">
        <f t="shared" si="11"/>
        <v>0</v>
      </c>
      <c r="K37" s="63">
        <f t="shared" si="12"/>
        <v>0</v>
      </c>
      <c r="L37" s="63" t="e">
        <f t="shared" si="2"/>
        <v>#DIV/0!</v>
      </c>
      <c r="M37" s="46">
        <f t="shared" si="3"/>
        <v>0</v>
      </c>
      <c r="N37" s="63">
        <f t="shared" si="4"/>
        <v>0</v>
      </c>
      <c r="O37" s="46">
        <f t="shared" si="5"/>
        <v>-234000</v>
      </c>
      <c r="P37" s="63">
        <f t="shared" si="6"/>
        <v>0</v>
      </c>
      <c r="Q37" s="46">
        <f t="shared" si="7"/>
        <v>-234000</v>
      </c>
      <c r="R37" s="63">
        <f t="shared" si="8"/>
        <v>0</v>
      </c>
      <c r="S37" s="46">
        <f t="shared" si="9"/>
        <v>-117000</v>
      </c>
    </row>
    <row r="38" spans="1:19" ht="96" hidden="1" outlineLevel="3">
      <c r="A38" s="32" t="s">
        <v>34</v>
      </c>
      <c r="B38" s="33" t="s">
        <v>35</v>
      </c>
      <c r="C38" s="34"/>
      <c r="D38" s="34">
        <v>286000</v>
      </c>
      <c r="E38" s="34">
        <v>286000</v>
      </c>
      <c r="F38" s="34">
        <v>71500</v>
      </c>
      <c r="G38" s="34">
        <v>71500</v>
      </c>
      <c r="H38" s="45">
        <f t="shared" si="13"/>
        <v>143000</v>
      </c>
      <c r="I38" s="35">
        <v>137182.5</v>
      </c>
      <c r="J38" s="63">
        <f t="shared" si="11"/>
        <v>4.6883818810497288E-2</v>
      </c>
      <c r="K38" s="63">
        <f t="shared" si="12"/>
        <v>0.35260844977273836</v>
      </c>
      <c r="L38" s="63" t="e">
        <f t="shared" si="2"/>
        <v>#DIV/0!</v>
      </c>
      <c r="M38" s="46">
        <f t="shared" si="3"/>
        <v>137182.5</v>
      </c>
      <c r="N38" s="63">
        <f t="shared" si="4"/>
        <v>47.965909090909093</v>
      </c>
      <c r="O38" s="46">
        <f t="shared" si="5"/>
        <v>-148817.5</v>
      </c>
      <c r="P38" s="63">
        <f t="shared" si="6"/>
        <v>47.965909090909093</v>
      </c>
      <c r="Q38" s="46">
        <f t="shared" si="7"/>
        <v>-148817.5</v>
      </c>
      <c r="R38" s="63">
        <f t="shared" si="8"/>
        <v>95.931818181818187</v>
      </c>
      <c r="S38" s="46">
        <f t="shared" si="9"/>
        <v>-5817.5</v>
      </c>
    </row>
    <row r="39" spans="1:19" ht="132" hidden="1" outlineLevel="4">
      <c r="A39" s="32" t="s">
        <v>36</v>
      </c>
      <c r="B39" s="36" t="s">
        <v>37</v>
      </c>
      <c r="C39" s="34"/>
      <c r="D39" s="34">
        <v>286000</v>
      </c>
      <c r="E39" s="34">
        <v>286000</v>
      </c>
      <c r="F39" s="34">
        <v>71500</v>
      </c>
      <c r="G39" s="34">
        <v>71500</v>
      </c>
      <c r="H39" s="45">
        <f t="shared" si="13"/>
        <v>143000</v>
      </c>
      <c r="I39" s="35">
        <v>137182.5</v>
      </c>
      <c r="J39" s="63">
        <f t="shared" si="11"/>
        <v>4.6883818810497288E-2</v>
      </c>
      <c r="K39" s="63">
        <f t="shared" si="12"/>
        <v>0.35260844977273836</v>
      </c>
      <c r="L39" s="63" t="e">
        <f t="shared" si="2"/>
        <v>#DIV/0!</v>
      </c>
      <c r="M39" s="46">
        <f t="shared" si="3"/>
        <v>137182.5</v>
      </c>
      <c r="N39" s="63">
        <f t="shared" si="4"/>
        <v>47.965909090909093</v>
      </c>
      <c r="O39" s="46">
        <f t="shared" si="5"/>
        <v>-148817.5</v>
      </c>
      <c r="P39" s="63">
        <f t="shared" si="6"/>
        <v>47.965909090909093</v>
      </c>
      <c r="Q39" s="46">
        <f t="shared" si="7"/>
        <v>-148817.5</v>
      </c>
      <c r="R39" s="63">
        <f t="shared" si="8"/>
        <v>95.931818181818187</v>
      </c>
      <c r="S39" s="46">
        <f t="shared" si="9"/>
        <v>-5817.5</v>
      </c>
    </row>
    <row r="40" spans="1:19" ht="132" hidden="1" outlineLevel="7">
      <c r="A40" s="17" t="s">
        <v>36</v>
      </c>
      <c r="B40" s="18" t="s">
        <v>37</v>
      </c>
      <c r="C40" s="19"/>
      <c r="D40" s="19">
        <v>286000</v>
      </c>
      <c r="E40" s="19">
        <v>286000</v>
      </c>
      <c r="F40" s="19">
        <v>71500</v>
      </c>
      <c r="G40" s="19">
        <v>71500</v>
      </c>
      <c r="H40" s="45">
        <f t="shared" si="13"/>
        <v>143000</v>
      </c>
      <c r="I40" s="26">
        <v>137182.5</v>
      </c>
      <c r="J40" s="63">
        <f t="shared" si="11"/>
        <v>4.6883818810497288E-2</v>
      </c>
      <c r="K40" s="63">
        <f t="shared" si="12"/>
        <v>0.35260844977273836</v>
      </c>
      <c r="L40" s="63" t="e">
        <f t="shared" si="2"/>
        <v>#DIV/0!</v>
      </c>
      <c r="M40" s="46">
        <f t="shared" si="3"/>
        <v>137182.5</v>
      </c>
      <c r="N40" s="63">
        <f t="shared" si="4"/>
        <v>47.965909090909093</v>
      </c>
      <c r="O40" s="46">
        <f t="shared" si="5"/>
        <v>-148817.5</v>
      </c>
      <c r="P40" s="63">
        <f t="shared" si="6"/>
        <v>47.965909090909093</v>
      </c>
      <c r="Q40" s="46">
        <f t="shared" si="7"/>
        <v>-148817.5</v>
      </c>
      <c r="R40" s="63">
        <f t="shared" si="8"/>
        <v>95.931818181818187</v>
      </c>
      <c r="S40" s="46">
        <f t="shared" si="9"/>
        <v>-5817.5</v>
      </c>
    </row>
    <row r="41" spans="1:19" ht="84" hidden="1" outlineLevel="3">
      <c r="A41" s="32" t="s">
        <v>38</v>
      </c>
      <c r="B41" s="33" t="s">
        <v>39</v>
      </c>
      <c r="C41" s="34"/>
      <c r="D41" s="34">
        <v>0</v>
      </c>
      <c r="E41" s="34">
        <v>0</v>
      </c>
      <c r="F41" s="34">
        <v>0</v>
      </c>
      <c r="G41" s="34">
        <v>0</v>
      </c>
      <c r="H41" s="45">
        <f t="shared" si="13"/>
        <v>0</v>
      </c>
      <c r="I41" s="35">
        <v>-34914</v>
      </c>
      <c r="J41" s="63">
        <f t="shared" si="11"/>
        <v>-1.1932292019388058E-2</v>
      </c>
      <c r="K41" s="63">
        <f t="shared" si="12"/>
        <v>-8.9741558984312048E-2</v>
      </c>
      <c r="L41" s="63" t="e">
        <f t="shared" si="2"/>
        <v>#DIV/0!</v>
      </c>
      <c r="M41" s="46">
        <f t="shared" si="3"/>
        <v>-34914</v>
      </c>
      <c r="N41" s="63" t="e">
        <f t="shared" si="4"/>
        <v>#DIV/0!</v>
      </c>
      <c r="O41" s="46">
        <f t="shared" si="5"/>
        <v>-34914</v>
      </c>
      <c r="P41" s="63" t="e">
        <f t="shared" si="6"/>
        <v>#DIV/0!</v>
      </c>
      <c r="Q41" s="46">
        <f t="shared" si="7"/>
        <v>-34914</v>
      </c>
      <c r="R41" s="63" t="e">
        <f t="shared" si="8"/>
        <v>#DIV/0!</v>
      </c>
      <c r="S41" s="46">
        <f t="shared" si="9"/>
        <v>-34914</v>
      </c>
    </row>
    <row r="42" spans="1:19" ht="120" hidden="1" outlineLevel="4">
      <c r="A42" s="32" t="s">
        <v>40</v>
      </c>
      <c r="B42" s="36" t="s">
        <v>41</v>
      </c>
      <c r="C42" s="34"/>
      <c r="D42" s="34">
        <v>0</v>
      </c>
      <c r="E42" s="34">
        <v>0</v>
      </c>
      <c r="F42" s="34">
        <v>0</v>
      </c>
      <c r="G42" s="34">
        <v>0</v>
      </c>
      <c r="H42" s="45">
        <f t="shared" si="13"/>
        <v>0</v>
      </c>
      <c r="I42" s="35">
        <v>-34914</v>
      </c>
      <c r="J42" s="63">
        <f t="shared" si="11"/>
        <v>-1.1932292019388058E-2</v>
      </c>
      <c r="K42" s="63">
        <f t="shared" si="12"/>
        <v>-8.9741558984312048E-2</v>
      </c>
      <c r="L42" s="63" t="e">
        <f t="shared" si="2"/>
        <v>#DIV/0!</v>
      </c>
      <c r="M42" s="46">
        <f t="shared" si="3"/>
        <v>-34914</v>
      </c>
      <c r="N42" s="63" t="e">
        <f t="shared" si="4"/>
        <v>#DIV/0!</v>
      </c>
      <c r="O42" s="46">
        <f t="shared" si="5"/>
        <v>-34914</v>
      </c>
      <c r="P42" s="63" t="e">
        <f t="shared" si="6"/>
        <v>#DIV/0!</v>
      </c>
      <c r="Q42" s="46">
        <f t="shared" si="7"/>
        <v>-34914</v>
      </c>
      <c r="R42" s="63" t="e">
        <f t="shared" si="8"/>
        <v>#DIV/0!</v>
      </c>
      <c r="S42" s="46">
        <f t="shared" si="9"/>
        <v>-34914</v>
      </c>
    </row>
    <row r="43" spans="1:19" ht="120" hidden="1" outlineLevel="7">
      <c r="A43" s="17" t="s">
        <v>40</v>
      </c>
      <c r="B43" s="18" t="s">
        <v>41</v>
      </c>
      <c r="C43" s="19"/>
      <c r="D43" s="19">
        <v>0</v>
      </c>
      <c r="E43" s="19">
        <v>0</v>
      </c>
      <c r="F43" s="19">
        <v>0</v>
      </c>
      <c r="G43" s="19">
        <v>0</v>
      </c>
      <c r="H43" s="45">
        <f t="shared" si="13"/>
        <v>0</v>
      </c>
      <c r="I43" s="26">
        <v>-34914</v>
      </c>
      <c r="J43" s="63">
        <f t="shared" si="11"/>
        <v>-1.1932292019388058E-2</v>
      </c>
      <c r="K43" s="63">
        <f t="shared" si="12"/>
        <v>-8.9741558984312048E-2</v>
      </c>
      <c r="L43" s="63" t="e">
        <f t="shared" si="2"/>
        <v>#DIV/0!</v>
      </c>
      <c r="M43" s="46">
        <f t="shared" si="3"/>
        <v>-34914</v>
      </c>
      <c r="N43" s="63" t="e">
        <f t="shared" si="4"/>
        <v>#DIV/0!</v>
      </c>
      <c r="O43" s="46">
        <f t="shared" si="5"/>
        <v>-34914</v>
      </c>
      <c r="P43" s="63" t="e">
        <f t="shared" si="6"/>
        <v>#DIV/0!</v>
      </c>
      <c r="Q43" s="46">
        <f t="shared" si="7"/>
        <v>-34914</v>
      </c>
      <c r="R43" s="63" t="e">
        <f t="shared" si="8"/>
        <v>#DIV/0!</v>
      </c>
      <c r="S43" s="46">
        <f t="shared" si="9"/>
        <v>-34914</v>
      </c>
    </row>
    <row r="44" spans="1:19" ht="48" outlineLevel="1" collapsed="1">
      <c r="A44" s="32" t="s">
        <v>42</v>
      </c>
      <c r="B44" s="33" t="s">
        <v>43</v>
      </c>
      <c r="C44" s="34">
        <v>5572574.1500000004</v>
      </c>
      <c r="D44" s="34">
        <v>11537500</v>
      </c>
      <c r="E44" s="34">
        <v>11537500</v>
      </c>
      <c r="F44" s="34">
        <v>2884375</v>
      </c>
      <c r="G44" s="34">
        <v>2884375</v>
      </c>
      <c r="H44" s="45">
        <f t="shared" si="13"/>
        <v>5768750</v>
      </c>
      <c r="I44" s="35">
        <v>5557968.7599999998</v>
      </c>
      <c r="J44" s="63">
        <f t="shared" si="11"/>
        <v>1.899504676604117</v>
      </c>
      <c r="K44" s="63">
        <f t="shared" si="12"/>
        <v>14.285982164991227</v>
      </c>
      <c r="L44" s="63">
        <f t="shared" si="2"/>
        <v>99.737905865281292</v>
      </c>
      <c r="M44" s="46">
        <f t="shared" si="3"/>
        <v>-14605.390000000596</v>
      </c>
      <c r="N44" s="63">
        <f t="shared" si="4"/>
        <v>48.173077009750806</v>
      </c>
      <c r="O44" s="46">
        <f t="shared" si="5"/>
        <v>-5979531.2400000002</v>
      </c>
      <c r="P44" s="63">
        <f t="shared" si="6"/>
        <v>48.173077009750806</v>
      </c>
      <c r="Q44" s="46">
        <f t="shared" si="7"/>
        <v>-5979531.2400000002</v>
      </c>
      <c r="R44" s="63">
        <f t="shared" si="8"/>
        <v>96.346154019501611</v>
      </c>
      <c r="S44" s="46">
        <f t="shared" si="9"/>
        <v>-210781.24000000022</v>
      </c>
    </row>
    <row r="45" spans="1:19" ht="36" hidden="1" outlineLevel="2">
      <c r="A45" s="32" t="s">
        <v>44</v>
      </c>
      <c r="B45" s="33" t="s">
        <v>45</v>
      </c>
      <c r="C45" s="34"/>
      <c r="D45" s="34">
        <v>11537500</v>
      </c>
      <c r="E45" s="34">
        <v>11537500</v>
      </c>
      <c r="F45" s="34">
        <v>2884375</v>
      </c>
      <c r="G45" s="34">
        <v>2884375</v>
      </c>
      <c r="H45" s="45">
        <f t="shared" si="13"/>
        <v>5768750</v>
      </c>
      <c r="I45" s="35">
        <v>5557968.7599999998</v>
      </c>
      <c r="J45" s="63">
        <f t="shared" si="11"/>
        <v>1.899504676604117</v>
      </c>
      <c r="K45" s="63">
        <f t="shared" si="12"/>
        <v>14.285982164991227</v>
      </c>
      <c r="L45" s="63" t="e">
        <f t="shared" si="2"/>
        <v>#DIV/0!</v>
      </c>
      <c r="M45" s="46">
        <f t="shared" si="3"/>
        <v>5557968.7599999998</v>
      </c>
      <c r="N45" s="63">
        <f t="shared" si="4"/>
        <v>48.173077009750806</v>
      </c>
      <c r="O45" s="46">
        <f t="shared" si="5"/>
        <v>-5979531.2400000002</v>
      </c>
      <c r="P45" s="63">
        <f t="shared" si="6"/>
        <v>48.173077009750806</v>
      </c>
      <c r="Q45" s="46">
        <f t="shared" si="7"/>
        <v>-5979531.2400000002</v>
      </c>
      <c r="R45" s="63">
        <f t="shared" si="8"/>
        <v>96.346154019501611</v>
      </c>
      <c r="S45" s="46">
        <f t="shared" si="9"/>
        <v>-210781.24000000022</v>
      </c>
    </row>
    <row r="46" spans="1:19" ht="96" hidden="1" outlineLevel="3">
      <c r="A46" s="32" t="s">
        <v>46</v>
      </c>
      <c r="B46" s="33" t="s">
        <v>47</v>
      </c>
      <c r="C46" s="34"/>
      <c r="D46" s="34">
        <v>5920000</v>
      </c>
      <c r="E46" s="34">
        <v>5920000</v>
      </c>
      <c r="F46" s="34">
        <v>1480000</v>
      </c>
      <c r="G46" s="34">
        <v>1480000</v>
      </c>
      <c r="H46" s="45">
        <f t="shared" si="13"/>
        <v>2960000</v>
      </c>
      <c r="I46" s="35">
        <v>2839135.76</v>
      </c>
      <c r="J46" s="63">
        <f t="shared" si="11"/>
        <v>0.9703098175805478</v>
      </c>
      <c r="K46" s="63">
        <f t="shared" si="12"/>
        <v>7.2976018007249124</v>
      </c>
      <c r="L46" s="63" t="e">
        <f t="shared" si="2"/>
        <v>#DIV/0!</v>
      </c>
      <c r="M46" s="46">
        <f t="shared" si="3"/>
        <v>2839135.76</v>
      </c>
      <c r="N46" s="63">
        <f t="shared" si="4"/>
        <v>47.958374324324318</v>
      </c>
      <c r="O46" s="46">
        <f t="shared" si="5"/>
        <v>-3080864.24</v>
      </c>
      <c r="P46" s="63">
        <f t="shared" si="6"/>
        <v>47.958374324324318</v>
      </c>
      <c r="Q46" s="46">
        <f t="shared" si="7"/>
        <v>-3080864.24</v>
      </c>
      <c r="R46" s="63">
        <f t="shared" si="8"/>
        <v>95.916748648648635</v>
      </c>
      <c r="S46" s="46">
        <f t="shared" si="9"/>
        <v>-120864.24000000022</v>
      </c>
    </row>
    <row r="47" spans="1:19" ht="144" hidden="1" outlineLevel="4">
      <c r="A47" s="32" t="s">
        <v>48</v>
      </c>
      <c r="B47" s="36" t="s">
        <v>49</v>
      </c>
      <c r="C47" s="34"/>
      <c r="D47" s="34">
        <v>5920000</v>
      </c>
      <c r="E47" s="34">
        <v>5920000</v>
      </c>
      <c r="F47" s="34">
        <v>1480000</v>
      </c>
      <c r="G47" s="34">
        <v>1480000</v>
      </c>
      <c r="H47" s="45">
        <f t="shared" si="13"/>
        <v>2960000</v>
      </c>
      <c r="I47" s="35">
        <v>2839135.76</v>
      </c>
      <c r="J47" s="63">
        <f t="shared" si="11"/>
        <v>0.9703098175805478</v>
      </c>
      <c r="K47" s="63">
        <f t="shared" si="12"/>
        <v>7.2976018007249124</v>
      </c>
      <c r="L47" s="63" t="e">
        <f t="shared" si="2"/>
        <v>#DIV/0!</v>
      </c>
      <c r="M47" s="46">
        <f t="shared" si="3"/>
        <v>2839135.76</v>
      </c>
      <c r="N47" s="63">
        <f t="shared" si="4"/>
        <v>47.958374324324318</v>
      </c>
      <c r="O47" s="46">
        <f t="shared" si="5"/>
        <v>-3080864.24</v>
      </c>
      <c r="P47" s="63">
        <f t="shared" si="6"/>
        <v>47.958374324324318</v>
      </c>
      <c r="Q47" s="46">
        <f t="shared" si="7"/>
        <v>-3080864.24</v>
      </c>
      <c r="R47" s="63">
        <f t="shared" si="8"/>
        <v>95.916748648648635</v>
      </c>
      <c r="S47" s="46">
        <f t="shared" si="9"/>
        <v>-120864.24000000022</v>
      </c>
    </row>
    <row r="48" spans="1:19" ht="144" hidden="1" outlineLevel="7">
      <c r="A48" s="17" t="s">
        <v>48</v>
      </c>
      <c r="B48" s="18" t="s">
        <v>49</v>
      </c>
      <c r="C48" s="19"/>
      <c r="D48" s="19">
        <v>5920000</v>
      </c>
      <c r="E48" s="19">
        <v>5920000</v>
      </c>
      <c r="F48" s="19">
        <v>1480000</v>
      </c>
      <c r="G48" s="19">
        <v>1480000</v>
      </c>
      <c r="H48" s="45">
        <f t="shared" si="13"/>
        <v>2960000</v>
      </c>
      <c r="I48" s="26">
        <v>2839135.76</v>
      </c>
      <c r="J48" s="63">
        <f t="shared" si="11"/>
        <v>0.9703098175805478</v>
      </c>
      <c r="K48" s="63">
        <f t="shared" si="12"/>
        <v>7.2976018007249124</v>
      </c>
      <c r="L48" s="63" t="e">
        <f t="shared" si="2"/>
        <v>#DIV/0!</v>
      </c>
      <c r="M48" s="46">
        <f t="shared" si="3"/>
        <v>2839135.76</v>
      </c>
      <c r="N48" s="63">
        <f t="shared" si="4"/>
        <v>47.958374324324318</v>
      </c>
      <c r="O48" s="46">
        <f t="shared" si="5"/>
        <v>-3080864.24</v>
      </c>
      <c r="P48" s="63">
        <f t="shared" si="6"/>
        <v>47.958374324324318</v>
      </c>
      <c r="Q48" s="46">
        <f t="shared" si="7"/>
        <v>-3080864.24</v>
      </c>
      <c r="R48" s="63">
        <f t="shared" si="8"/>
        <v>95.916748648648635</v>
      </c>
      <c r="S48" s="46">
        <f t="shared" si="9"/>
        <v>-120864.24000000022</v>
      </c>
    </row>
    <row r="49" spans="1:19" ht="120" hidden="1" outlineLevel="3">
      <c r="A49" s="32" t="s">
        <v>50</v>
      </c>
      <c r="B49" s="36" t="s">
        <v>51</v>
      </c>
      <c r="C49" s="34"/>
      <c r="D49" s="34">
        <v>31500</v>
      </c>
      <c r="E49" s="34">
        <v>31500</v>
      </c>
      <c r="F49" s="34">
        <v>7875</v>
      </c>
      <c r="G49" s="34">
        <v>7875</v>
      </c>
      <c r="H49" s="45">
        <f t="shared" si="13"/>
        <v>15750</v>
      </c>
      <c r="I49" s="35">
        <v>16429.72</v>
      </c>
      <c r="J49" s="63">
        <f t="shared" si="11"/>
        <v>5.6150603436094515E-3</v>
      </c>
      <c r="K49" s="63">
        <f t="shared" si="12"/>
        <v>4.2230299778763004E-2</v>
      </c>
      <c r="L49" s="63" t="e">
        <f t="shared" si="2"/>
        <v>#DIV/0!</v>
      </c>
      <c r="M49" s="46">
        <f t="shared" si="3"/>
        <v>16429.72</v>
      </c>
      <c r="N49" s="63">
        <f t="shared" si="4"/>
        <v>52.157841269841278</v>
      </c>
      <c r="O49" s="46">
        <f t="shared" si="5"/>
        <v>-15070.279999999999</v>
      </c>
      <c r="P49" s="63">
        <f t="shared" si="6"/>
        <v>52.157841269841278</v>
      </c>
      <c r="Q49" s="46">
        <f t="shared" si="7"/>
        <v>-15070.279999999999</v>
      </c>
      <c r="R49" s="63">
        <f t="shared" si="8"/>
        <v>104.31568253968256</v>
      </c>
      <c r="S49" s="46">
        <f t="shared" si="9"/>
        <v>679.72000000000116</v>
      </c>
    </row>
    <row r="50" spans="1:19" ht="168" hidden="1" outlineLevel="4">
      <c r="A50" s="32" t="s">
        <v>52</v>
      </c>
      <c r="B50" s="36" t="s">
        <v>53</v>
      </c>
      <c r="C50" s="34"/>
      <c r="D50" s="34">
        <v>31500</v>
      </c>
      <c r="E50" s="34">
        <v>31500</v>
      </c>
      <c r="F50" s="34">
        <v>7875</v>
      </c>
      <c r="G50" s="34">
        <v>7875</v>
      </c>
      <c r="H50" s="45">
        <f t="shared" si="13"/>
        <v>15750</v>
      </c>
      <c r="I50" s="35">
        <v>16429.72</v>
      </c>
      <c r="J50" s="63">
        <f t="shared" si="11"/>
        <v>5.6150603436094515E-3</v>
      </c>
      <c r="K50" s="63">
        <f t="shared" si="12"/>
        <v>4.2230299778763004E-2</v>
      </c>
      <c r="L50" s="63" t="e">
        <f t="shared" si="2"/>
        <v>#DIV/0!</v>
      </c>
      <c r="M50" s="46">
        <f t="shared" si="3"/>
        <v>16429.72</v>
      </c>
      <c r="N50" s="63">
        <f t="shared" si="4"/>
        <v>52.157841269841278</v>
      </c>
      <c r="O50" s="46">
        <f t="shared" si="5"/>
        <v>-15070.279999999999</v>
      </c>
      <c r="P50" s="63">
        <f t="shared" si="6"/>
        <v>52.157841269841278</v>
      </c>
      <c r="Q50" s="46">
        <f t="shared" si="7"/>
        <v>-15070.279999999999</v>
      </c>
      <c r="R50" s="63">
        <f t="shared" si="8"/>
        <v>104.31568253968256</v>
      </c>
      <c r="S50" s="46">
        <f t="shared" si="9"/>
        <v>679.72000000000116</v>
      </c>
    </row>
    <row r="51" spans="1:19" ht="168" hidden="1" outlineLevel="7">
      <c r="A51" s="17" t="s">
        <v>52</v>
      </c>
      <c r="B51" s="18" t="s">
        <v>53</v>
      </c>
      <c r="C51" s="19"/>
      <c r="D51" s="19">
        <v>31500</v>
      </c>
      <c r="E51" s="19">
        <v>31500</v>
      </c>
      <c r="F51" s="19">
        <v>7875</v>
      </c>
      <c r="G51" s="19">
        <v>7875</v>
      </c>
      <c r="H51" s="45">
        <f t="shared" si="13"/>
        <v>15750</v>
      </c>
      <c r="I51" s="26">
        <v>16429.72</v>
      </c>
      <c r="J51" s="63">
        <f t="shared" si="11"/>
        <v>5.6150603436094515E-3</v>
      </c>
      <c r="K51" s="63">
        <f t="shared" si="12"/>
        <v>4.2230299778763004E-2</v>
      </c>
      <c r="L51" s="63" t="e">
        <f t="shared" si="2"/>
        <v>#DIV/0!</v>
      </c>
      <c r="M51" s="46">
        <f t="shared" si="3"/>
        <v>16429.72</v>
      </c>
      <c r="N51" s="63">
        <f t="shared" si="4"/>
        <v>52.157841269841278</v>
      </c>
      <c r="O51" s="46">
        <f t="shared" si="5"/>
        <v>-15070.279999999999</v>
      </c>
      <c r="P51" s="63">
        <f t="shared" si="6"/>
        <v>52.157841269841278</v>
      </c>
      <c r="Q51" s="46">
        <f t="shared" si="7"/>
        <v>-15070.279999999999</v>
      </c>
      <c r="R51" s="63">
        <f t="shared" si="8"/>
        <v>104.31568253968256</v>
      </c>
      <c r="S51" s="46">
        <f t="shared" si="9"/>
        <v>679.72000000000116</v>
      </c>
    </row>
    <row r="52" spans="1:19" ht="96" hidden="1" outlineLevel="3">
      <c r="A52" s="32" t="s">
        <v>54</v>
      </c>
      <c r="B52" s="33" t="s">
        <v>55</v>
      </c>
      <c r="C52" s="34"/>
      <c r="D52" s="34">
        <v>6278600</v>
      </c>
      <c r="E52" s="34">
        <v>6278600</v>
      </c>
      <c r="F52" s="34">
        <v>1569650</v>
      </c>
      <c r="G52" s="34">
        <v>1569650</v>
      </c>
      <c r="H52" s="45">
        <f t="shared" si="13"/>
        <v>3139300</v>
      </c>
      <c r="I52" s="35">
        <v>3071040.99</v>
      </c>
      <c r="J52" s="63">
        <f t="shared" si="11"/>
        <v>1.0495663028066278</v>
      </c>
      <c r="K52" s="63">
        <f t="shared" si="12"/>
        <v>7.8936817937596686</v>
      </c>
      <c r="L52" s="63" t="e">
        <f t="shared" si="2"/>
        <v>#DIV/0!</v>
      </c>
      <c r="M52" s="46">
        <f t="shared" si="3"/>
        <v>3071040.99</v>
      </c>
      <c r="N52" s="63">
        <f t="shared" si="4"/>
        <v>48.912830726595104</v>
      </c>
      <c r="O52" s="46">
        <f t="shared" si="5"/>
        <v>-3207559.01</v>
      </c>
      <c r="P52" s="63">
        <f t="shared" si="6"/>
        <v>48.912830726595104</v>
      </c>
      <c r="Q52" s="46">
        <f t="shared" si="7"/>
        <v>-3207559.01</v>
      </c>
      <c r="R52" s="63">
        <f t="shared" si="8"/>
        <v>97.825661453190207</v>
      </c>
      <c r="S52" s="46">
        <f t="shared" si="9"/>
        <v>-68259.009999999776</v>
      </c>
    </row>
    <row r="53" spans="1:19" ht="144" hidden="1" outlineLevel="4">
      <c r="A53" s="32" t="s">
        <v>56</v>
      </c>
      <c r="B53" s="36" t="s">
        <v>57</v>
      </c>
      <c r="C53" s="34"/>
      <c r="D53" s="34">
        <v>6278600</v>
      </c>
      <c r="E53" s="34">
        <v>6278600</v>
      </c>
      <c r="F53" s="34">
        <v>1569650</v>
      </c>
      <c r="G53" s="34">
        <v>1569650</v>
      </c>
      <c r="H53" s="45">
        <f t="shared" si="13"/>
        <v>3139300</v>
      </c>
      <c r="I53" s="35">
        <v>3071040.99</v>
      </c>
      <c r="J53" s="63">
        <f t="shared" si="11"/>
        <v>1.0495663028066278</v>
      </c>
      <c r="K53" s="63">
        <f t="shared" si="12"/>
        <v>7.8936817937596686</v>
      </c>
      <c r="L53" s="63" t="e">
        <f t="shared" si="2"/>
        <v>#DIV/0!</v>
      </c>
      <c r="M53" s="46">
        <f t="shared" si="3"/>
        <v>3071040.99</v>
      </c>
      <c r="N53" s="63">
        <f t="shared" si="4"/>
        <v>48.912830726595104</v>
      </c>
      <c r="O53" s="46">
        <f t="shared" si="5"/>
        <v>-3207559.01</v>
      </c>
      <c r="P53" s="63">
        <f t="shared" si="6"/>
        <v>48.912830726595104</v>
      </c>
      <c r="Q53" s="46">
        <f t="shared" si="7"/>
        <v>-3207559.01</v>
      </c>
      <c r="R53" s="63">
        <f t="shared" si="8"/>
        <v>97.825661453190207</v>
      </c>
      <c r="S53" s="46">
        <f t="shared" si="9"/>
        <v>-68259.009999999776</v>
      </c>
    </row>
    <row r="54" spans="1:19" ht="144" hidden="1" outlineLevel="7">
      <c r="A54" s="17" t="s">
        <v>56</v>
      </c>
      <c r="B54" s="18" t="s">
        <v>57</v>
      </c>
      <c r="C54" s="19"/>
      <c r="D54" s="19">
        <v>6278600</v>
      </c>
      <c r="E54" s="19">
        <v>6278600</v>
      </c>
      <c r="F54" s="19">
        <v>1569650</v>
      </c>
      <c r="G54" s="19">
        <v>1569650</v>
      </c>
      <c r="H54" s="45">
        <f t="shared" si="13"/>
        <v>3139300</v>
      </c>
      <c r="I54" s="26">
        <v>3071040.99</v>
      </c>
      <c r="J54" s="63">
        <f t="shared" si="11"/>
        <v>1.0495663028066278</v>
      </c>
      <c r="K54" s="63">
        <f t="shared" si="12"/>
        <v>7.8936817937596686</v>
      </c>
      <c r="L54" s="63" t="e">
        <f t="shared" si="2"/>
        <v>#DIV/0!</v>
      </c>
      <c r="M54" s="46">
        <f t="shared" si="3"/>
        <v>3071040.99</v>
      </c>
      <c r="N54" s="63">
        <f t="shared" si="4"/>
        <v>48.912830726595104</v>
      </c>
      <c r="O54" s="46">
        <f t="shared" si="5"/>
        <v>-3207559.01</v>
      </c>
      <c r="P54" s="63">
        <f t="shared" si="6"/>
        <v>48.912830726595104</v>
      </c>
      <c r="Q54" s="46">
        <f t="shared" si="7"/>
        <v>-3207559.01</v>
      </c>
      <c r="R54" s="63">
        <f t="shared" si="8"/>
        <v>97.825661453190207</v>
      </c>
      <c r="S54" s="46">
        <f t="shared" si="9"/>
        <v>-68259.009999999776</v>
      </c>
    </row>
    <row r="55" spans="1:19" ht="96" hidden="1" outlineLevel="3">
      <c r="A55" s="32" t="s">
        <v>58</v>
      </c>
      <c r="B55" s="33" t="s">
        <v>59</v>
      </c>
      <c r="C55" s="34"/>
      <c r="D55" s="34">
        <v>-692600</v>
      </c>
      <c r="E55" s="34">
        <v>-692600</v>
      </c>
      <c r="F55" s="34">
        <v>-173150</v>
      </c>
      <c r="G55" s="34">
        <v>-173150</v>
      </c>
      <c r="H55" s="45">
        <f t="shared" si="13"/>
        <v>-346300</v>
      </c>
      <c r="I55" s="35">
        <v>-368637.71</v>
      </c>
      <c r="J55" s="63">
        <f t="shared" si="11"/>
        <v>-0.12598650412666809</v>
      </c>
      <c r="K55" s="63">
        <f t="shared" si="12"/>
        <v>-0.94753172927211771</v>
      </c>
      <c r="L55" s="63" t="e">
        <f t="shared" si="2"/>
        <v>#DIV/0!</v>
      </c>
      <c r="M55" s="46">
        <f t="shared" si="3"/>
        <v>-368637.71</v>
      </c>
      <c r="N55" s="63">
        <f t="shared" si="4"/>
        <v>53.225196361536241</v>
      </c>
      <c r="O55" s="46">
        <f t="shared" si="5"/>
        <v>323962.28999999998</v>
      </c>
      <c r="P55" s="63">
        <f t="shared" si="6"/>
        <v>53.225196361536241</v>
      </c>
      <c r="Q55" s="46">
        <f t="shared" si="7"/>
        <v>323962.28999999998</v>
      </c>
      <c r="R55" s="63">
        <f t="shared" si="8"/>
        <v>106.45039272307248</v>
      </c>
      <c r="S55" s="46">
        <f t="shared" si="9"/>
        <v>-22337.710000000021</v>
      </c>
    </row>
    <row r="56" spans="1:19" ht="144" hidden="1" outlineLevel="4">
      <c r="A56" s="32" t="s">
        <v>60</v>
      </c>
      <c r="B56" s="36" t="s">
        <v>61</v>
      </c>
      <c r="C56" s="34"/>
      <c r="D56" s="34">
        <v>-692600</v>
      </c>
      <c r="E56" s="34">
        <v>-692600</v>
      </c>
      <c r="F56" s="34">
        <v>-173150</v>
      </c>
      <c r="G56" s="34">
        <v>-173150</v>
      </c>
      <c r="H56" s="45">
        <f t="shared" si="13"/>
        <v>-346300</v>
      </c>
      <c r="I56" s="35">
        <v>-368637.71</v>
      </c>
      <c r="J56" s="63">
        <f t="shared" si="11"/>
        <v>-0.12598650412666809</v>
      </c>
      <c r="K56" s="63">
        <f t="shared" si="12"/>
        <v>-0.94753172927211771</v>
      </c>
      <c r="L56" s="63" t="e">
        <f t="shared" si="2"/>
        <v>#DIV/0!</v>
      </c>
      <c r="M56" s="46">
        <f t="shared" si="3"/>
        <v>-368637.71</v>
      </c>
      <c r="N56" s="63">
        <f t="shared" si="4"/>
        <v>53.225196361536241</v>
      </c>
      <c r="O56" s="46">
        <f t="shared" si="5"/>
        <v>323962.28999999998</v>
      </c>
      <c r="P56" s="63">
        <f t="shared" si="6"/>
        <v>53.225196361536241</v>
      </c>
      <c r="Q56" s="46">
        <f t="shared" si="7"/>
        <v>323962.28999999998</v>
      </c>
      <c r="R56" s="63">
        <f t="shared" si="8"/>
        <v>106.45039272307248</v>
      </c>
      <c r="S56" s="46">
        <f t="shared" si="9"/>
        <v>-22337.710000000021</v>
      </c>
    </row>
    <row r="57" spans="1:19" ht="144" hidden="1" outlineLevel="7">
      <c r="A57" s="17" t="s">
        <v>60</v>
      </c>
      <c r="B57" s="18" t="s">
        <v>61</v>
      </c>
      <c r="C57" s="19"/>
      <c r="D57" s="19">
        <v>-692600</v>
      </c>
      <c r="E57" s="19">
        <v>-692600</v>
      </c>
      <c r="F57" s="19">
        <v>-173150</v>
      </c>
      <c r="G57" s="19">
        <v>-173150</v>
      </c>
      <c r="H57" s="45">
        <f t="shared" si="13"/>
        <v>-346300</v>
      </c>
      <c r="I57" s="26">
        <v>-368637.71</v>
      </c>
      <c r="J57" s="63">
        <f t="shared" si="11"/>
        <v>-0.12598650412666809</v>
      </c>
      <c r="K57" s="63">
        <f t="shared" si="12"/>
        <v>-0.94753172927211771</v>
      </c>
      <c r="L57" s="63" t="e">
        <f t="shared" si="2"/>
        <v>#DIV/0!</v>
      </c>
      <c r="M57" s="46">
        <f t="shared" si="3"/>
        <v>-368637.71</v>
      </c>
      <c r="N57" s="63">
        <f t="shared" si="4"/>
        <v>53.225196361536241</v>
      </c>
      <c r="O57" s="46">
        <f t="shared" si="5"/>
        <v>323962.28999999998</v>
      </c>
      <c r="P57" s="63">
        <f t="shared" si="6"/>
        <v>53.225196361536241</v>
      </c>
      <c r="Q57" s="46">
        <f t="shared" si="7"/>
        <v>323962.28999999998</v>
      </c>
      <c r="R57" s="63">
        <f t="shared" si="8"/>
        <v>106.45039272307248</v>
      </c>
      <c r="S57" s="46">
        <f t="shared" si="9"/>
        <v>-22337.710000000021</v>
      </c>
    </row>
    <row r="58" spans="1:19" ht="24" outlineLevel="1">
      <c r="A58" s="32" t="s">
        <v>62</v>
      </c>
      <c r="B58" s="33" t="s">
        <v>63</v>
      </c>
      <c r="C58" s="34">
        <f>C59+C69+C73+C68</f>
        <v>807286.71</v>
      </c>
      <c r="D58" s="34">
        <f t="shared" ref="D58:I58" si="14">D59+D69+D73+D68</f>
        <v>2379300</v>
      </c>
      <c r="E58" s="34">
        <f t="shared" si="14"/>
        <v>2379300</v>
      </c>
      <c r="F58" s="34">
        <f t="shared" si="14"/>
        <v>807127</v>
      </c>
      <c r="G58" s="34">
        <f t="shared" si="14"/>
        <v>904174</v>
      </c>
      <c r="H58" s="34">
        <f t="shared" si="14"/>
        <v>1711301</v>
      </c>
      <c r="I58" s="34">
        <f t="shared" si="14"/>
        <v>1712833.4300000002</v>
      </c>
      <c r="J58" s="63">
        <f t="shared" si="11"/>
        <v>0.5853820435163567</v>
      </c>
      <c r="K58" s="63">
        <f t="shared" si="12"/>
        <v>4.4025990229892464</v>
      </c>
      <c r="L58" s="63">
        <f t="shared" si="2"/>
        <v>212.17163726131454</v>
      </c>
      <c r="M58" s="46">
        <f t="shared" si="3"/>
        <v>905546.7200000002</v>
      </c>
      <c r="N58" s="63">
        <f t="shared" si="4"/>
        <v>71.98896440129451</v>
      </c>
      <c r="O58" s="46">
        <f t="shared" si="5"/>
        <v>-666466.56999999983</v>
      </c>
      <c r="P58" s="63">
        <f t="shared" si="6"/>
        <v>71.98896440129451</v>
      </c>
      <c r="Q58" s="46">
        <f t="shared" si="7"/>
        <v>-666466.56999999983</v>
      </c>
      <c r="R58" s="63">
        <f t="shared" si="8"/>
        <v>100.08954765993828</v>
      </c>
      <c r="S58" s="46">
        <f t="shared" si="9"/>
        <v>1532.4300000001676</v>
      </c>
    </row>
    <row r="59" spans="1:19" ht="36" outlineLevel="2" collapsed="1">
      <c r="A59" s="32" t="s">
        <v>64</v>
      </c>
      <c r="B59" s="33" t="s">
        <v>65</v>
      </c>
      <c r="C59" s="34">
        <v>428205.45</v>
      </c>
      <c r="D59" s="34">
        <v>763000</v>
      </c>
      <c r="E59" s="34">
        <v>763000</v>
      </c>
      <c r="F59" s="34">
        <v>72265</v>
      </c>
      <c r="G59" s="34">
        <v>435850</v>
      </c>
      <c r="H59" s="45">
        <f t="shared" si="13"/>
        <v>508115</v>
      </c>
      <c r="I59" s="35">
        <v>509685.84</v>
      </c>
      <c r="J59" s="63">
        <f t="shared" si="11"/>
        <v>0.17419144987761639</v>
      </c>
      <c r="K59" s="63">
        <f t="shared" si="12"/>
        <v>1.3100762408726767</v>
      </c>
      <c r="L59" s="63">
        <f t="shared" si="2"/>
        <v>119.02834025115747</v>
      </c>
      <c r="M59" s="46">
        <f t="shared" si="3"/>
        <v>81480.390000000014</v>
      </c>
      <c r="N59" s="63">
        <f t="shared" si="4"/>
        <v>66.800241153342071</v>
      </c>
      <c r="O59" s="46">
        <f t="shared" si="5"/>
        <v>-253314.15999999997</v>
      </c>
      <c r="P59" s="63">
        <f t="shared" si="6"/>
        <v>66.800241153342071</v>
      </c>
      <c r="Q59" s="46">
        <f t="shared" si="7"/>
        <v>-253314.15999999997</v>
      </c>
      <c r="R59" s="63">
        <f t="shared" si="8"/>
        <v>100.30915048758648</v>
      </c>
      <c r="S59" s="46">
        <f t="shared" si="9"/>
        <v>1570.8400000000256</v>
      </c>
    </row>
    <row r="60" spans="1:19" ht="48" hidden="1" outlineLevel="3">
      <c r="A60" s="32" t="s">
        <v>66</v>
      </c>
      <c r="B60" s="33" t="s">
        <v>67</v>
      </c>
      <c r="C60" s="34"/>
      <c r="D60" s="34">
        <v>538000</v>
      </c>
      <c r="E60" s="34">
        <v>538000</v>
      </c>
      <c r="F60" s="34">
        <v>16015</v>
      </c>
      <c r="G60" s="34">
        <v>369200</v>
      </c>
      <c r="H60" s="45">
        <f t="shared" si="13"/>
        <v>385215</v>
      </c>
      <c r="I60" s="35">
        <v>386194.83</v>
      </c>
      <c r="J60" s="63">
        <f t="shared" si="11"/>
        <v>0.13198686738666232</v>
      </c>
      <c r="K60" s="63">
        <f t="shared" si="12"/>
        <v>0.99265985323599026</v>
      </c>
      <c r="L60" s="63" t="e">
        <f t="shared" si="2"/>
        <v>#DIV/0!</v>
      </c>
      <c r="M60" s="46">
        <f t="shared" si="3"/>
        <v>386194.83</v>
      </c>
      <c r="N60" s="63">
        <f t="shared" si="4"/>
        <v>71.783425650557618</v>
      </c>
      <c r="O60" s="46">
        <f t="shared" si="5"/>
        <v>-151805.16999999998</v>
      </c>
      <c r="P60" s="63">
        <f t="shared" si="6"/>
        <v>71.783425650557618</v>
      </c>
      <c r="Q60" s="46">
        <f t="shared" si="7"/>
        <v>-151805.16999999998</v>
      </c>
      <c r="R60" s="63">
        <f t="shared" si="8"/>
        <v>100.25435925392314</v>
      </c>
      <c r="S60" s="46">
        <f t="shared" si="9"/>
        <v>979.8300000000163</v>
      </c>
    </row>
    <row r="61" spans="1:19" ht="48" hidden="1" outlineLevel="4">
      <c r="A61" s="32" t="s">
        <v>68</v>
      </c>
      <c r="B61" s="33" t="s">
        <v>67</v>
      </c>
      <c r="C61" s="34"/>
      <c r="D61" s="34">
        <v>538000</v>
      </c>
      <c r="E61" s="34">
        <v>538000</v>
      </c>
      <c r="F61" s="34">
        <v>16015</v>
      </c>
      <c r="G61" s="34">
        <v>369200</v>
      </c>
      <c r="H61" s="45">
        <f t="shared" si="13"/>
        <v>385215</v>
      </c>
      <c r="I61" s="35">
        <v>386194.83</v>
      </c>
      <c r="J61" s="63">
        <f t="shared" si="11"/>
        <v>0.13198686738666232</v>
      </c>
      <c r="K61" s="63">
        <f t="shared" si="12"/>
        <v>0.99265985323599026</v>
      </c>
      <c r="L61" s="63" t="e">
        <f t="shared" si="2"/>
        <v>#DIV/0!</v>
      </c>
      <c r="M61" s="46">
        <f t="shared" si="3"/>
        <v>386194.83</v>
      </c>
      <c r="N61" s="63">
        <f t="shared" si="4"/>
        <v>71.783425650557618</v>
      </c>
      <c r="O61" s="46">
        <f t="shared" si="5"/>
        <v>-151805.16999999998</v>
      </c>
      <c r="P61" s="63">
        <f t="shared" si="6"/>
        <v>71.783425650557618</v>
      </c>
      <c r="Q61" s="46">
        <f t="shared" si="7"/>
        <v>-151805.16999999998</v>
      </c>
      <c r="R61" s="63">
        <f t="shared" si="8"/>
        <v>100.25435925392314</v>
      </c>
      <c r="S61" s="46">
        <f t="shared" si="9"/>
        <v>979.8300000000163</v>
      </c>
    </row>
    <row r="62" spans="1:19" ht="84" hidden="1" outlineLevel="5">
      <c r="A62" s="32" t="s">
        <v>69</v>
      </c>
      <c r="B62" s="33" t="s">
        <v>70</v>
      </c>
      <c r="C62" s="34"/>
      <c r="D62" s="34">
        <v>538000</v>
      </c>
      <c r="E62" s="34">
        <v>538000</v>
      </c>
      <c r="F62" s="34">
        <v>16015</v>
      </c>
      <c r="G62" s="34">
        <v>369200</v>
      </c>
      <c r="H62" s="45">
        <f t="shared" si="13"/>
        <v>385215</v>
      </c>
      <c r="I62" s="35">
        <v>386194.83</v>
      </c>
      <c r="J62" s="63">
        <f t="shared" si="11"/>
        <v>0.13198686738666232</v>
      </c>
      <c r="K62" s="63">
        <f t="shared" si="12"/>
        <v>0.99265985323599026</v>
      </c>
      <c r="L62" s="63" t="e">
        <f t="shared" si="2"/>
        <v>#DIV/0!</v>
      </c>
      <c r="M62" s="46">
        <f t="shared" si="3"/>
        <v>386194.83</v>
      </c>
      <c r="N62" s="63">
        <f t="shared" si="4"/>
        <v>71.783425650557618</v>
      </c>
      <c r="O62" s="46">
        <f t="shared" si="5"/>
        <v>-151805.16999999998</v>
      </c>
      <c r="P62" s="63">
        <f t="shared" si="6"/>
        <v>71.783425650557618</v>
      </c>
      <c r="Q62" s="46">
        <f t="shared" si="7"/>
        <v>-151805.16999999998</v>
      </c>
      <c r="R62" s="63">
        <f t="shared" si="8"/>
        <v>100.25435925392314</v>
      </c>
      <c r="S62" s="46">
        <f t="shared" si="9"/>
        <v>979.8300000000163</v>
      </c>
    </row>
    <row r="63" spans="1:19" ht="84" hidden="1" outlineLevel="7">
      <c r="A63" s="17" t="s">
        <v>69</v>
      </c>
      <c r="B63" s="20" t="s">
        <v>70</v>
      </c>
      <c r="C63" s="19"/>
      <c r="D63" s="19">
        <v>538000</v>
      </c>
      <c r="E63" s="19">
        <v>538000</v>
      </c>
      <c r="F63" s="19">
        <v>16015</v>
      </c>
      <c r="G63" s="19">
        <v>369200</v>
      </c>
      <c r="H63" s="45">
        <f t="shared" si="13"/>
        <v>385215</v>
      </c>
      <c r="I63" s="26">
        <v>386194.83</v>
      </c>
      <c r="J63" s="63">
        <f t="shared" si="11"/>
        <v>0.13198686738666232</v>
      </c>
      <c r="K63" s="63">
        <f t="shared" si="12"/>
        <v>0.99265985323599026</v>
      </c>
      <c r="L63" s="63" t="e">
        <f t="shared" si="2"/>
        <v>#DIV/0!</v>
      </c>
      <c r="M63" s="46">
        <f t="shared" si="3"/>
        <v>386194.83</v>
      </c>
      <c r="N63" s="63">
        <f t="shared" si="4"/>
        <v>71.783425650557618</v>
      </c>
      <c r="O63" s="46">
        <f t="shared" si="5"/>
        <v>-151805.16999999998</v>
      </c>
      <c r="P63" s="63">
        <f t="shared" si="6"/>
        <v>71.783425650557618</v>
      </c>
      <c r="Q63" s="46">
        <f t="shared" si="7"/>
        <v>-151805.16999999998</v>
      </c>
      <c r="R63" s="63">
        <f t="shared" si="8"/>
        <v>100.25435925392314</v>
      </c>
      <c r="S63" s="46">
        <f t="shared" si="9"/>
        <v>979.8300000000163</v>
      </c>
    </row>
    <row r="64" spans="1:19" ht="60" hidden="1" outlineLevel="3">
      <c r="A64" s="32" t="s">
        <v>71</v>
      </c>
      <c r="B64" s="33" t="s">
        <v>72</v>
      </c>
      <c r="C64" s="34"/>
      <c r="D64" s="34">
        <v>225000</v>
      </c>
      <c r="E64" s="34">
        <v>225000</v>
      </c>
      <c r="F64" s="34">
        <v>56250</v>
      </c>
      <c r="G64" s="34">
        <v>66650</v>
      </c>
      <c r="H64" s="45">
        <f t="shared" si="13"/>
        <v>122900</v>
      </c>
      <c r="I64" s="35">
        <v>123491.01</v>
      </c>
      <c r="J64" s="63">
        <f t="shared" si="11"/>
        <v>4.220458249095408E-2</v>
      </c>
      <c r="K64" s="63">
        <f t="shared" si="12"/>
        <v>0.31741638763668639</v>
      </c>
      <c r="L64" s="63" t="e">
        <f t="shared" si="2"/>
        <v>#DIV/0!</v>
      </c>
      <c r="M64" s="46">
        <f t="shared" si="3"/>
        <v>123491.01</v>
      </c>
      <c r="N64" s="63">
        <f t="shared" si="4"/>
        <v>54.884893333333331</v>
      </c>
      <c r="O64" s="46">
        <f t="shared" si="5"/>
        <v>-101508.99</v>
      </c>
      <c r="P64" s="63">
        <f t="shared" si="6"/>
        <v>54.884893333333331</v>
      </c>
      <c r="Q64" s="46">
        <f t="shared" si="7"/>
        <v>-101508.99</v>
      </c>
      <c r="R64" s="63">
        <f t="shared" si="8"/>
        <v>100.48088689991863</v>
      </c>
      <c r="S64" s="46">
        <f t="shared" si="9"/>
        <v>591.00999999999476</v>
      </c>
    </row>
    <row r="65" spans="1:19" ht="84" hidden="1" outlineLevel="4">
      <c r="A65" s="32" t="s">
        <v>73</v>
      </c>
      <c r="B65" s="33" t="s">
        <v>74</v>
      </c>
      <c r="C65" s="34"/>
      <c r="D65" s="34">
        <v>225000</v>
      </c>
      <c r="E65" s="34">
        <v>225000</v>
      </c>
      <c r="F65" s="34">
        <v>56250</v>
      </c>
      <c r="G65" s="34">
        <v>66650</v>
      </c>
      <c r="H65" s="45">
        <f t="shared" si="13"/>
        <v>122900</v>
      </c>
      <c r="I65" s="35">
        <v>123491.01</v>
      </c>
      <c r="J65" s="63">
        <f t="shared" si="11"/>
        <v>4.220458249095408E-2</v>
      </c>
      <c r="K65" s="63">
        <f t="shared" si="12"/>
        <v>0.31741638763668639</v>
      </c>
      <c r="L65" s="63" t="e">
        <f t="shared" si="2"/>
        <v>#DIV/0!</v>
      </c>
      <c r="M65" s="46">
        <f t="shared" si="3"/>
        <v>123491.01</v>
      </c>
      <c r="N65" s="63">
        <f t="shared" si="4"/>
        <v>54.884893333333331</v>
      </c>
      <c r="O65" s="46">
        <f t="shared" si="5"/>
        <v>-101508.99</v>
      </c>
      <c r="P65" s="63">
        <f t="shared" si="6"/>
        <v>54.884893333333331</v>
      </c>
      <c r="Q65" s="46">
        <f t="shared" si="7"/>
        <v>-101508.99</v>
      </c>
      <c r="R65" s="63">
        <f t="shared" si="8"/>
        <v>100.48088689991863</v>
      </c>
      <c r="S65" s="46">
        <f t="shared" si="9"/>
        <v>591.00999999999476</v>
      </c>
    </row>
    <row r="66" spans="1:19" ht="120" hidden="1" outlineLevel="5">
      <c r="A66" s="32" t="s">
        <v>75</v>
      </c>
      <c r="B66" s="36" t="s">
        <v>76</v>
      </c>
      <c r="C66" s="34"/>
      <c r="D66" s="34">
        <v>225000</v>
      </c>
      <c r="E66" s="34">
        <v>225000</v>
      </c>
      <c r="F66" s="34">
        <v>56250</v>
      </c>
      <c r="G66" s="34">
        <v>66650</v>
      </c>
      <c r="H66" s="45">
        <f t="shared" si="13"/>
        <v>122900</v>
      </c>
      <c r="I66" s="35">
        <v>123491.01</v>
      </c>
      <c r="J66" s="63">
        <f t="shared" si="11"/>
        <v>4.220458249095408E-2</v>
      </c>
      <c r="K66" s="63">
        <f t="shared" si="12"/>
        <v>0.31741638763668639</v>
      </c>
      <c r="L66" s="63" t="e">
        <f t="shared" si="2"/>
        <v>#DIV/0!</v>
      </c>
      <c r="M66" s="46">
        <f t="shared" si="3"/>
        <v>123491.01</v>
      </c>
      <c r="N66" s="63">
        <f t="shared" si="4"/>
        <v>54.884893333333331</v>
      </c>
      <c r="O66" s="46">
        <f t="shared" si="5"/>
        <v>-101508.99</v>
      </c>
      <c r="P66" s="63">
        <f t="shared" si="6"/>
        <v>54.884893333333331</v>
      </c>
      <c r="Q66" s="46">
        <f t="shared" si="7"/>
        <v>-101508.99</v>
      </c>
      <c r="R66" s="63">
        <f t="shared" si="8"/>
        <v>100.48088689991863</v>
      </c>
      <c r="S66" s="46">
        <f t="shared" si="9"/>
        <v>591.00999999999476</v>
      </c>
    </row>
    <row r="67" spans="1:19" ht="120" hidden="1" outlineLevel="7">
      <c r="A67" s="17" t="s">
        <v>75</v>
      </c>
      <c r="B67" s="18" t="s">
        <v>76</v>
      </c>
      <c r="C67" s="19"/>
      <c r="D67" s="19">
        <v>225000</v>
      </c>
      <c r="E67" s="19">
        <v>225000</v>
      </c>
      <c r="F67" s="19">
        <v>56250</v>
      </c>
      <c r="G67" s="19">
        <v>66650</v>
      </c>
      <c r="H67" s="45">
        <f t="shared" si="13"/>
        <v>122900</v>
      </c>
      <c r="I67" s="26">
        <v>123491.01</v>
      </c>
      <c r="J67" s="63">
        <f t="shared" si="11"/>
        <v>4.220458249095408E-2</v>
      </c>
      <c r="K67" s="63">
        <f t="shared" si="12"/>
        <v>0.31741638763668639</v>
      </c>
      <c r="L67" s="63" t="e">
        <f t="shared" si="2"/>
        <v>#DIV/0!</v>
      </c>
      <c r="M67" s="46">
        <f t="shared" si="3"/>
        <v>123491.01</v>
      </c>
      <c r="N67" s="63">
        <f t="shared" si="4"/>
        <v>54.884893333333331</v>
      </c>
      <c r="O67" s="46">
        <f t="shared" si="5"/>
        <v>-101508.99</v>
      </c>
      <c r="P67" s="63">
        <f t="shared" si="6"/>
        <v>54.884893333333331</v>
      </c>
      <c r="Q67" s="46">
        <f t="shared" si="7"/>
        <v>-101508.99</v>
      </c>
      <c r="R67" s="63">
        <f t="shared" si="8"/>
        <v>100.48088689991863</v>
      </c>
      <c r="S67" s="46">
        <f t="shared" si="9"/>
        <v>591.00999999999476</v>
      </c>
    </row>
    <row r="68" spans="1:19" ht="24" outlineLevel="7">
      <c r="A68" s="32" t="s">
        <v>442</v>
      </c>
      <c r="B68" s="37" t="s">
        <v>443</v>
      </c>
      <c r="C68" s="38">
        <v>-67786.559999999998</v>
      </c>
      <c r="D68" s="38">
        <v>0</v>
      </c>
      <c r="E68" s="38">
        <v>0</v>
      </c>
      <c r="F68" s="38"/>
      <c r="G68" s="38"/>
      <c r="H68" s="45">
        <v>0</v>
      </c>
      <c r="I68" s="39">
        <v>0</v>
      </c>
      <c r="J68" s="63">
        <f t="shared" si="11"/>
        <v>0</v>
      </c>
      <c r="K68" s="63">
        <f t="shared" si="12"/>
        <v>0</v>
      </c>
      <c r="L68" s="63">
        <f t="shared" si="2"/>
        <v>0</v>
      </c>
      <c r="M68" s="46">
        <f t="shared" si="3"/>
        <v>67786.559999999998</v>
      </c>
      <c r="N68" s="63">
        <v>0</v>
      </c>
      <c r="O68" s="46">
        <f t="shared" si="5"/>
        <v>0</v>
      </c>
      <c r="P68" s="63">
        <v>0</v>
      </c>
      <c r="Q68" s="46">
        <f t="shared" si="7"/>
        <v>0</v>
      </c>
      <c r="R68" s="63">
        <v>0</v>
      </c>
      <c r="S68" s="46">
        <f t="shared" si="9"/>
        <v>0</v>
      </c>
    </row>
    <row r="69" spans="1:19" ht="12" outlineLevel="2" collapsed="1">
      <c r="A69" s="32" t="s">
        <v>77</v>
      </c>
      <c r="B69" s="33" t="s">
        <v>78</v>
      </c>
      <c r="C69" s="34">
        <v>108322.71</v>
      </c>
      <c r="D69" s="34">
        <v>123000</v>
      </c>
      <c r="E69" s="34">
        <v>123000</v>
      </c>
      <c r="F69" s="34">
        <v>81562</v>
      </c>
      <c r="G69" s="34">
        <v>1524</v>
      </c>
      <c r="H69" s="45">
        <f t="shared" si="13"/>
        <v>83086</v>
      </c>
      <c r="I69" s="35">
        <v>83086</v>
      </c>
      <c r="J69" s="63">
        <f t="shared" si="11"/>
        <v>2.8395669780686146E-2</v>
      </c>
      <c r="K69" s="63">
        <f t="shared" si="12"/>
        <v>0.21356095462480812</v>
      </c>
      <c r="L69" s="63">
        <f t="shared" si="2"/>
        <v>76.702290775406183</v>
      </c>
      <c r="M69" s="46">
        <f t="shared" si="3"/>
        <v>-25236.710000000006</v>
      </c>
      <c r="N69" s="63">
        <f t="shared" si="4"/>
        <v>67.549593495934957</v>
      </c>
      <c r="O69" s="46">
        <f t="shared" si="5"/>
        <v>-39914</v>
      </c>
      <c r="P69" s="63">
        <f t="shared" si="6"/>
        <v>67.549593495934957</v>
      </c>
      <c r="Q69" s="46">
        <f t="shared" si="7"/>
        <v>-39914</v>
      </c>
      <c r="R69" s="63">
        <f t="shared" si="8"/>
        <v>100</v>
      </c>
      <c r="S69" s="46">
        <f t="shared" si="9"/>
        <v>0</v>
      </c>
    </row>
    <row r="70" spans="1:19" ht="12" hidden="1" outlineLevel="3">
      <c r="A70" s="32" t="s">
        <v>79</v>
      </c>
      <c r="B70" s="33" t="s">
        <v>78</v>
      </c>
      <c r="C70" s="34"/>
      <c r="D70" s="34">
        <v>123000</v>
      </c>
      <c r="E70" s="34">
        <v>123000</v>
      </c>
      <c r="F70" s="34">
        <v>81562</v>
      </c>
      <c r="G70" s="34">
        <v>1524</v>
      </c>
      <c r="H70" s="45">
        <f t="shared" si="13"/>
        <v>83086</v>
      </c>
      <c r="I70" s="35">
        <v>83086</v>
      </c>
      <c r="J70" s="63">
        <f t="shared" si="11"/>
        <v>2.8395669780686146E-2</v>
      </c>
      <c r="K70" s="63">
        <f t="shared" si="12"/>
        <v>0.21356095462480812</v>
      </c>
      <c r="L70" s="63" t="e">
        <f t="shared" si="2"/>
        <v>#DIV/0!</v>
      </c>
      <c r="M70" s="46">
        <f t="shared" si="3"/>
        <v>83086</v>
      </c>
      <c r="N70" s="63">
        <f t="shared" si="4"/>
        <v>67.549593495934957</v>
      </c>
      <c r="O70" s="46">
        <f t="shared" si="5"/>
        <v>-39914</v>
      </c>
      <c r="P70" s="63">
        <f t="shared" si="6"/>
        <v>67.549593495934957</v>
      </c>
      <c r="Q70" s="46">
        <f t="shared" si="7"/>
        <v>-39914</v>
      </c>
      <c r="R70" s="63">
        <f t="shared" si="8"/>
        <v>100</v>
      </c>
      <c r="S70" s="46">
        <f t="shared" si="9"/>
        <v>0</v>
      </c>
    </row>
    <row r="71" spans="1:19" ht="48" hidden="1" outlineLevel="4">
      <c r="A71" s="32" t="s">
        <v>80</v>
      </c>
      <c r="B71" s="33" t="s">
        <v>81</v>
      </c>
      <c r="C71" s="34"/>
      <c r="D71" s="34">
        <v>123000</v>
      </c>
      <c r="E71" s="34">
        <v>123000</v>
      </c>
      <c r="F71" s="34">
        <v>81562</v>
      </c>
      <c r="G71" s="34">
        <v>1524</v>
      </c>
      <c r="H71" s="45">
        <f t="shared" si="13"/>
        <v>83086</v>
      </c>
      <c r="I71" s="35">
        <v>83086</v>
      </c>
      <c r="J71" s="63">
        <f t="shared" si="11"/>
        <v>2.8395669780686146E-2</v>
      </c>
      <c r="K71" s="63">
        <f t="shared" si="12"/>
        <v>0.21356095462480812</v>
      </c>
      <c r="L71" s="63" t="e">
        <f t="shared" si="2"/>
        <v>#DIV/0!</v>
      </c>
      <c r="M71" s="46">
        <f t="shared" si="3"/>
        <v>83086</v>
      </c>
      <c r="N71" s="63">
        <f t="shared" si="4"/>
        <v>67.549593495934957</v>
      </c>
      <c r="O71" s="46">
        <f t="shared" si="5"/>
        <v>-39914</v>
      </c>
      <c r="P71" s="63">
        <f t="shared" si="6"/>
        <v>67.549593495934957</v>
      </c>
      <c r="Q71" s="46">
        <f t="shared" si="7"/>
        <v>-39914</v>
      </c>
      <c r="R71" s="63">
        <f t="shared" si="8"/>
        <v>100</v>
      </c>
      <c r="S71" s="46">
        <f t="shared" si="9"/>
        <v>0</v>
      </c>
    </row>
    <row r="72" spans="1:19" ht="48" hidden="1" outlineLevel="7">
      <c r="A72" s="17" t="s">
        <v>80</v>
      </c>
      <c r="B72" s="20" t="s">
        <v>81</v>
      </c>
      <c r="C72" s="19"/>
      <c r="D72" s="19">
        <v>123000</v>
      </c>
      <c r="E72" s="19">
        <v>123000</v>
      </c>
      <c r="F72" s="19">
        <v>81562</v>
      </c>
      <c r="G72" s="19">
        <v>1524</v>
      </c>
      <c r="H72" s="45">
        <f t="shared" si="13"/>
        <v>83086</v>
      </c>
      <c r="I72" s="26">
        <v>83086</v>
      </c>
      <c r="J72" s="63">
        <f t="shared" si="11"/>
        <v>2.8395669780686146E-2</v>
      </c>
      <c r="K72" s="63">
        <f t="shared" si="12"/>
        <v>0.21356095462480812</v>
      </c>
      <c r="L72" s="63" t="e">
        <f t="shared" si="2"/>
        <v>#DIV/0!</v>
      </c>
      <c r="M72" s="46">
        <f t="shared" si="3"/>
        <v>83086</v>
      </c>
      <c r="N72" s="63">
        <f t="shared" si="4"/>
        <v>67.549593495934957</v>
      </c>
      <c r="O72" s="46">
        <f t="shared" si="5"/>
        <v>-39914</v>
      </c>
      <c r="P72" s="63">
        <f t="shared" si="6"/>
        <v>67.549593495934957</v>
      </c>
      <c r="Q72" s="46">
        <f t="shared" si="7"/>
        <v>-39914</v>
      </c>
      <c r="R72" s="63">
        <f t="shared" si="8"/>
        <v>100</v>
      </c>
      <c r="S72" s="46">
        <f t="shared" si="9"/>
        <v>0</v>
      </c>
    </row>
    <row r="73" spans="1:19" ht="36" outlineLevel="2" collapsed="1">
      <c r="A73" s="32" t="s">
        <v>82</v>
      </c>
      <c r="B73" s="33" t="s">
        <v>83</v>
      </c>
      <c r="C73" s="34">
        <v>338545.11</v>
      </c>
      <c r="D73" s="34">
        <v>1493300</v>
      </c>
      <c r="E73" s="34">
        <v>1493300</v>
      </c>
      <c r="F73" s="34">
        <v>653300</v>
      </c>
      <c r="G73" s="34">
        <v>466800</v>
      </c>
      <c r="H73" s="45">
        <f t="shared" si="13"/>
        <v>1120100</v>
      </c>
      <c r="I73" s="35">
        <v>1120061.5900000001</v>
      </c>
      <c r="J73" s="63">
        <f t="shared" si="11"/>
        <v>0.38279492385805403</v>
      </c>
      <c r="K73" s="63">
        <f t="shared" si="12"/>
        <v>2.8789618274917612</v>
      </c>
      <c r="L73" s="63">
        <f t="shared" si="2"/>
        <v>330.84559691321493</v>
      </c>
      <c r="M73" s="46">
        <f t="shared" si="3"/>
        <v>781516.4800000001</v>
      </c>
      <c r="N73" s="63">
        <f t="shared" si="4"/>
        <v>75.005798566932299</v>
      </c>
      <c r="O73" s="46">
        <f t="shared" si="5"/>
        <v>-373238.40999999992</v>
      </c>
      <c r="P73" s="63">
        <f t="shared" si="6"/>
        <v>75.005798566932299</v>
      </c>
      <c r="Q73" s="46">
        <f t="shared" si="7"/>
        <v>-373238.40999999992</v>
      </c>
      <c r="R73" s="63">
        <f t="shared" si="8"/>
        <v>99.996570841889124</v>
      </c>
      <c r="S73" s="46">
        <f t="shared" si="9"/>
        <v>-38.409999999916181</v>
      </c>
    </row>
    <row r="74" spans="1:19" ht="48" hidden="1" outlineLevel="3">
      <c r="A74" s="32" t="s">
        <v>84</v>
      </c>
      <c r="B74" s="33" t="s">
        <v>85</v>
      </c>
      <c r="C74" s="34"/>
      <c r="D74" s="34">
        <v>1493300</v>
      </c>
      <c r="E74" s="34">
        <v>1493300</v>
      </c>
      <c r="F74" s="34">
        <v>653300</v>
      </c>
      <c r="G74" s="34">
        <v>466800</v>
      </c>
      <c r="H74" s="45">
        <f t="shared" si="13"/>
        <v>1120100</v>
      </c>
      <c r="I74" s="35">
        <v>1120061.5900000001</v>
      </c>
      <c r="J74" s="63">
        <f t="shared" si="11"/>
        <v>0.38279492385805403</v>
      </c>
      <c r="K74" s="63">
        <f t="shared" si="12"/>
        <v>2.8789618274917612</v>
      </c>
      <c r="L74" s="63" t="e">
        <f t="shared" si="2"/>
        <v>#DIV/0!</v>
      </c>
      <c r="M74" s="46">
        <f t="shared" si="3"/>
        <v>1120061.5900000001</v>
      </c>
      <c r="N74" s="63">
        <f t="shared" si="4"/>
        <v>75.005798566932299</v>
      </c>
      <c r="O74" s="46">
        <f t="shared" si="5"/>
        <v>-373238.40999999992</v>
      </c>
      <c r="P74" s="63">
        <f t="shared" si="6"/>
        <v>75.005798566932299</v>
      </c>
      <c r="Q74" s="46">
        <f t="shared" si="7"/>
        <v>-373238.40999999992</v>
      </c>
      <c r="R74" s="63">
        <f t="shared" si="8"/>
        <v>99.996570841889124</v>
      </c>
      <c r="S74" s="46">
        <f t="shared" si="9"/>
        <v>-38.409999999916181</v>
      </c>
    </row>
    <row r="75" spans="1:19" ht="84" hidden="1" outlineLevel="4">
      <c r="A75" s="32" t="s">
        <v>86</v>
      </c>
      <c r="B75" s="33" t="s">
        <v>87</v>
      </c>
      <c r="C75" s="34"/>
      <c r="D75" s="34">
        <v>1493300</v>
      </c>
      <c r="E75" s="34">
        <v>1493300</v>
      </c>
      <c r="F75" s="34">
        <v>653300</v>
      </c>
      <c r="G75" s="34">
        <v>466800</v>
      </c>
      <c r="H75" s="45">
        <f t="shared" si="13"/>
        <v>1120100</v>
      </c>
      <c r="I75" s="35">
        <v>1120061.5900000001</v>
      </c>
      <c r="J75" s="63">
        <f t="shared" si="11"/>
        <v>0.38279492385805403</v>
      </c>
      <c r="K75" s="63">
        <f t="shared" si="12"/>
        <v>2.8789618274917612</v>
      </c>
      <c r="L75" s="63" t="e">
        <f t="shared" si="2"/>
        <v>#DIV/0!</v>
      </c>
      <c r="M75" s="46">
        <f t="shared" si="3"/>
        <v>1120061.5900000001</v>
      </c>
      <c r="N75" s="63">
        <f t="shared" si="4"/>
        <v>75.005798566932299</v>
      </c>
      <c r="O75" s="46">
        <f t="shared" si="5"/>
        <v>-373238.40999999992</v>
      </c>
      <c r="P75" s="63">
        <f t="shared" si="6"/>
        <v>75.005798566932299</v>
      </c>
      <c r="Q75" s="46">
        <f t="shared" si="7"/>
        <v>-373238.40999999992</v>
      </c>
      <c r="R75" s="63">
        <f t="shared" si="8"/>
        <v>99.996570841889124</v>
      </c>
      <c r="S75" s="46">
        <f t="shared" si="9"/>
        <v>-38.409999999916181</v>
      </c>
    </row>
    <row r="76" spans="1:19" ht="84" hidden="1" outlineLevel="7">
      <c r="A76" s="17" t="s">
        <v>86</v>
      </c>
      <c r="B76" s="20" t="s">
        <v>87</v>
      </c>
      <c r="C76" s="19"/>
      <c r="D76" s="19">
        <v>1493300</v>
      </c>
      <c r="E76" s="19">
        <v>1493300</v>
      </c>
      <c r="F76" s="19">
        <v>653300</v>
      </c>
      <c r="G76" s="19">
        <v>466800</v>
      </c>
      <c r="H76" s="45">
        <f t="shared" si="13"/>
        <v>1120100</v>
      </c>
      <c r="I76" s="26">
        <v>1120061.5900000001</v>
      </c>
      <c r="J76" s="63">
        <f t="shared" si="11"/>
        <v>0.38279492385805403</v>
      </c>
      <c r="K76" s="63">
        <f t="shared" si="12"/>
        <v>2.8789618274917612</v>
      </c>
      <c r="L76" s="63" t="e">
        <f t="shared" si="2"/>
        <v>#DIV/0!</v>
      </c>
      <c r="M76" s="46">
        <f t="shared" si="3"/>
        <v>1120061.5900000001</v>
      </c>
      <c r="N76" s="63">
        <f t="shared" si="4"/>
        <v>75.005798566932299</v>
      </c>
      <c r="O76" s="46">
        <f t="shared" si="5"/>
        <v>-373238.40999999992</v>
      </c>
      <c r="P76" s="63">
        <f t="shared" si="6"/>
        <v>75.005798566932299</v>
      </c>
      <c r="Q76" s="46">
        <f t="shared" si="7"/>
        <v>-373238.40999999992</v>
      </c>
      <c r="R76" s="63">
        <f t="shared" si="8"/>
        <v>99.996570841889124</v>
      </c>
      <c r="S76" s="46">
        <f t="shared" si="9"/>
        <v>-38.409999999916181</v>
      </c>
    </row>
    <row r="77" spans="1:19" ht="12" outlineLevel="1">
      <c r="A77" s="32" t="s">
        <v>88</v>
      </c>
      <c r="B77" s="33" t="s">
        <v>89</v>
      </c>
      <c r="C77" s="34">
        <f>C78+C82</f>
        <v>479498.1</v>
      </c>
      <c r="D77" s="34">
        <f t="shared" ref="D77:I77" si="15">D78+D82</f>
        <v>4922000</v>
      </c>
      <c r="E77" s="34">
        <f t="shared" si="15"/>
        <v>4922000</v>
      </c>
      <c r="F77" s="34">
        <f t="shared" si="15"/>
        <v>556000</v>
      </c>
      <c r="G77" s="34">
        <f t="shared" si="15"/>
        <v>87700</v>
      </c>
      <c r="H77" s="34">
        <f t="shared" si="15"/>
        <v>643700</v>
      </c>
      <c r="I77" s="34">
        <f t="shared" si="15"/>
        <v>649297.89</v>
      </c>
      <c r="J77" s="63">
        <f t="shared" si="11"/>
        <v>0.22190559749821004</v>
      </c>
      <c r="K77" s="63">
        <f t="shared" si="12"/>
        <v>1.6689295094754069</v>
      </c>
      <c r="L77" s="63">
        <f t="shared" si="2"/>
        <v>135.41198390567138</v>
      </c>
      <c r="M77" s="46">
        <f t="shared" si="3"/>
        <v>169799.79000000004</v>
      </c>
      <c r="N77" s="63">
        <f t="shared" si="4"/>
        <v>13.191749085737506</v>
      </c>
      <c r="O77" s="46">
        <f t="shared" si="5"/>
        <v>-4272702.1100000003</v>
      </c>
      <c r="P77" s="63">
        <f t="shared" si="6"/>
        <v>13.191749085737506</v>
      </c>
      <c r="Q77" s="46">
        <f t="shared" si="7"/>
        <v>-4272702.1100000003</v>
      </c>
      <c r="R77" s="63">
        <f t="shared" si="8"/>
        <v>100.86964269069443</v>
      </c>
      <c r="S77" s="46">
        <f t="shared" si="9"/>
        <v>5597.890000000014</v>
      </c>
    </row>
    <row r="78" spans="1:19" ht="12" outlineLevel="2" collapsed="1">
      <c r="A78" s="32" t="s">
        <v>90</v>
      </c>
      <c r="B78" s="33" t="s">
        <v>91</v>
      </c>
      <c r="C78" s="34">
        <v>83303.399999999994</v>
      </c>
      <c r="D78" s="34">
        <v>2323000</v>
      </c>
      <c r="E78" s="34">
        <v>2323000</v>
      </c>
      <c r="F78" s="34">
        <v>216000</v>
      </c>
      <c r="G78" s="34">
        <v>40000</v>
      </c>
      <c r="H78" s="45">
        <f t="shared" si="13"/>
        <v>256000</v>
      </c>
      <c r="I78" s="35">
        <v>259619.11</v>
      </c>
      <c r="J78" s="63">
        <f t="shared" si="11"/>
        <v>8.8728047039400529E-2</v>
      </c>
      <c r="K78" s="63">
        <f t="shared" si="12"/>
        <v>0.66731464952510733</v>
      </c>
      <c r="L78" s="63">
        <f t="shared" si="2"/>
        <v>311.65487843233291</v>
      </c>
      <c r="M78" s="46">
        <f t="shared" si="3"/>
        <v>176315.71</v>
      </c>
      <c r="N78" s="63">
        <f t="shared" si="4"/>
        <v>11.176027120103313</v>
      </c>
      <c r="O78" s="46">
        <f t="shared" si="5"/>
        <v>-2063380.8900000001</v>
      </c>
      <c r="P78" s="63">
        <f t="shared" si="6"/>
        <v>11.176027120103313</v>
      </c>
      <c r="Q78" s="46">
        <f t="shared" si="7"/>
        <v>-2063380.8900000001</v>
      </c>
      <c r="R78" s="63">
        <f t="shared" si="8"/>
        <v>101.41371484374999</v>
      </c>
      <c r="S78" s="46">
        <f t="shared" si="9"/>
        <v>3619.109999999986</v>
      </c>
    </row>
    <row r="79" spans="1:19" ht="60" hidden="1" outlineLevel="3">
      <c r="A79" s="32" t="s">
        <v>92</v>
      </c>
      <c r="B79" s="33" t="s">
        <v>93</v>
      </c>
      <c r="C79" s="34"/>
      <c r="D79" s="34">
        <v>2323000</v>
      </c>
      <c r="E79" s="34">
        <v>2323000</v>
      </c>
      <c r="F79" s="34">
        <v>216000</v>
      </c>
      <c r="G79" s="34">
        <v>40000</v>
      </c>
      <c r="H79" s="45">
        <f t="shared" si="13"/>
        <v>256000</v>
      </c>
      <c r="I79" s="35">
        <v>259619.11</v>
      </c>
      <c r="J79" s="63">
        <f t="shared" si="11"/>
        <v>8.8728047039400529E-2</v>
      </c>
      <c r="K79" s="63">
        <f t="shared" si="12"/>
        <v>0.66731464952510733</v>
      </c>
      <c r="L79" s="63" t="e">
        <f t="shared" ref="L79:L142" si="16">I79/C79*100</f>
        <v>#DIV/0!</v>
      </c>
      <c r="M79" s="46">
        <f t="shared" ref="M79:M142" si="17">I79-C79</f>
        <v>259619.11</v>
      </c>
      <c r="N79" s="63">
        <f t="shared" ref="N79:N142" si="18">I79/D79*100</f>
        <v>11.176027120103313</v>
      </c>
      <c r="O79" s="46">
        <f t="shared" ref="O79:O142" si="19">I79-D79</f>
        <v>-2063380.8900000001</v>
      </c>
      <c r="P79" s="63">
        <f t="shared" ref="P79:P142" si="20">I79/E79*100</f>
        <v>11.176027120103313</v>
      </c>
      <c r="Q79" s="46">
        <f t="shared" ref="Q79:Q142" si="21">I79-E79</f>
        <v>-2063380.8900000001</v>
      </c>
      <c r="R79" s="63">
        <f t="shared" ref="R79:R142" si="22">I79/H79*100</f>
        <v>101.41371484374999</v>
      </c>
      <c r="S79" s="46">
        <f t="shared" ref="S79:S142" si="23">I79-H79</f>
        <v>3619.109999999986</v>
      </c>
    </row>
    <row r="80" spans="1:19" ht="96" hidden="1" outlineLevel="4">
      <c r="A80" s="32" t="s">
        <v>94</v>
      </c>
      <c r="B80" s="33" t="s">
        <v>95</v>
      </c>
      <c r="C80" s="34"/>
      <c r="D80" s="34">
        <v>2323000</v>
      </c>
      <c r="E80" s="34">
        <v>2323000</v>
      </c>
      <c r="F80" s="34">
        <v>216000</v>
      </c>
      <c r="G80" s="34">
        <v>40000</v>
      </c>
      <c r="H80" s="45">
        <f t="shared" si="13"/>
        <v>256000</v>
      </c>
      <c r="I80" s="35">
        <v>259619.11</v>
      </c>
      <c r="J80" s="63">
        <f t="shared" ref="J80:J143" si="24">I80/$I$14*100</f>
        <v>8.8728047039400529E-2</v>
      </c>
      <c r="K80" s="63">
        <f t="shared" ref="K80:K143" si="25">I80/$I$15*100</f>
        <v>0.66731464952510733</v>
      </c>
      <c r="L80" s="63" t="e">
        <f t="shared" si="16"/>
        <v>#DIV/0!</v>
      </c>
      <c r="M80" s="46">
        <f t="shared" si="17"/>
        <v>259619.11</v>
      </c>
      <c r="N80" s="63">
        <f t="shared" si="18"/>
        <v>11.176027120103313</v>
      </c>
      <c r="O80" s="46">
        <f t="shared" si="19"/>
        <v>-2063380.8900000001</v>
      </c>
      <c r="P80" s="63">
        <f t="shared" si="20"/>
        <v>11.176027120103313</v>
      </c>
      <c r="Q80" s="46">
        <f t="shared" si="21"/>
        <v>-2063380.8900000001</v>
      </c>
      <c r="R80" s="63">
        <f t="shared" si="22"/>
        <v>101.41371484374999</v>
      </c>
      <c r="S80" s="46">
        <f t="shared" si="23"/>
        <v>3619.109999999986</v>
      </c>
    </row>
    <row r="81" spans="1:19" ht="96" hidden="1" outlineLevel="7">
      <c r="A81" s="17" t="s">
        <v>94</v>
      </c>
      <c r="B81" s="20" t="s">
        <v>95</v>
      </c>
      <c r="C81" s="19"/>
      <c r="D81" s="19">
        <v>2323000</v>
      </c>
      <c r="E81" s="19">
        <v>2323000</v>
      </c>
      <c r="F81" s="19">
        <v>216000</v>
      </c>
      <c r="G81" s="19">
        <v>40000</v>
      </c>
      <c r="H81" s="45">
        <f t="shared" ref="H81:H145" si="26">G81+F81</f>
        <v>256000</v>
      </c>
      <c r="I81" s="26">
        <v>259619.11</v>
      </c>
      <c r="J81" s="63">
        <f t="shared" si="24"/>
        <v>8.8728047039400529E-2</v>
      </c>
      <c r="K81" s="63">
        <f t="shared" si="25"/>
        <v>0.66731464952510733</v>
      </c>
      <c r="L81" s="63" t="e">
        <f t="shared" si="16"/>
        <v>#DIV/0!</v>
      </c>
      <c r="M81" s="46">
        <f t="shared" si="17"/>
        <v>259619.11</v>
      </c>
      <c r="N81" s="63">
        <f t="shared" si="18"/>
        <v>11.176027120103313</v>
      </c>
      <c r="O81" s="46">
        <f t="shared" si="19"/>
        <v>-2063380.8900000001</v>
      </c>
      <c r="P81" s="63">
        <f t="shared" si="20"/>
        <v>11.176027120103313</v>
      </c>
      <c r="Q81" s="46">
        <f t="shared" si="21"/>
        <v>-2063380.8900000001</v>
      </c>
      <c r="R81" s="63">
        <f t="shared" si="22"/>
        <v>101.41371484374999</v>
      </c>
      <c r="S81" s="46">
        <f t="shared" si="23"/>
        <v>3619.109999999986</v>
      </c>
    </row>
    <row r="82" spans="1:19" ht="12" outlineLevel="2">
      <c r="A82" s="32" t="s">
        <v>96</v>
      </c>
      <c r="B82" s="33" t="s">
        <v>97</v>
      </c>
      <c r="C82" s="34">
        <f>C83+C87</f>
        <v>396194.69999999995</v>
      </c>
      <c r="D82" s="34">
        <f t="shared" ref="D82:I82" si="27">D83+D87</f>
        <v>2599000</v>
      </c>
      <c r="E82" s="34">
        <f t="shared" si="27"/>
        <v>2599000</v>
      </c>
      <c r="F82" s="34">
        <f t="shared" si="27"/>
        <v>340000</v>
      </c>
      <c r="G82" s="34">
        <f t="shared" si="27"/>
        <v>47700</v>
      </c>
      <c r="H82" s="34">
        <f t="shared" si="27"/>
        <v>387700</v>
      </c>
      <c r="I82" s="34">
        <f t="shared" si="27"/>
        <v>389678.78</v>
      </c>
      <c r="J82" s="63">
        <f t="shared" si="24"/>
        <v>0.1331775504588095</v>
      </c>
      <c r="K82" s="63">
        <f t="shared" si="25"/>
        <v>1.0016148599502996</v>
      </c>
      <c r="L82" s="63">
        <f t="shared" si="16"/>
        <v>98.355374264219094</v>
      </c>
      <c r="M82" s="46">
        <f t="shared" si="17"/>
        <v>-6515.9199999999255</v>
      </c>
      <c r="N82" s="63">
        <f t="shared" si="18"/>
        <v>14.993412081569835</v>
      </c>
      <c r="O82" s="46">
        <f t="shared" si="19"/>
        <v>-2209321.2199999997</v>
      </c>
      <c r="P82" s="63">
        <f t="shared" si="20"/>
        <v>14.993412081569835</v>
      </c>
      <c r="Q82" s="46">
        <f t="shared" si="21"/>
        <v>-2209321.2199999997</v>
      </c>
      <c r="R82" s="63">
        <f t="shared" si="22"/>
        <v>100.51038947639927</v>
      </c>
      <c r="S82" s="46">
        <f t="shared" si="23"/>
        <v>1978.7800000000279</v>
      </c>
    </row>
    <row r="83" spans="1:19" ht="12" outlineLevel="3" collapsed="1">
      <c r="A83" s="32" t="s">
        <v>98</v>
      </c>
      <c r="B83" s="33" t="s">
        <v>99</v>
      </c>
      <c r="C83" s="34">
        <v>348988.17</v>
      </c>
      <c r="D83" s="34">
        <v>755000</v>
      </c>
      <c r="E83" s="34">
        <v>755000</v>
      </c>
      <c r="F83" s="34">
        <v>160000</v>
      </c>
      <c r="G83" s="34">
        <v>27700</v>
      </c>
      <c r="H83" s="45">
        <f t="shared" si="26"/>
        <v>187700</v>
      </c>
      <c r="I83" s="35">
        <v>170035.87</v>
      </c>
      <c r="J83" s="63">
        <f t="shared" si="24"/>
        <v>5.8111865000020191E-2</v>
      </c>
      <c r="K83" s="63">
        <f t="shared" si="25"/>
        <v>0.4370534472433355</v>
      </c>
      <c r="L83" s="63">
        <f t="shared" si="16"/>
        <v>48.722531196401299</v>
      </c>
      <c r="M83" s="46">
        <f t="shared" si="17"/>
        <v>-178952.3</v>
      </c>
      <c r="N83" s="63">
        <f t="shared" si="18"/>
        <v>22.521307284768209</v>
      </c>
      <c r="O83" s="46">
        <f t="shared" si="19"/>
        <v>-584964.13</v>
      </c>
      <c r="P83" s="63">
        <f t="shared" si="20"/>
        <v>22.521307284768209</v>
      </c>
      <c r="Q83" s="46">
        <f t="shared" si="21"/>
        <v>-584964.13</v>
      </c>
      <c r="R83" s="63">
        <f t="shared" si="22"/>
        <v>90.589168886521037</v>
      </c>
      <c r="S83" s="46">
        <f t="shared" si="23"/>
        <v>-17664.130000000005</v>
      </c>
    </row>
    <row r="84" spans="1:19" ht="48" hidden="1" outlineLevel="4">
      <c r="A84" s="32" t="s">
        <v>100</v>
      </c>
      <c r="B84" s="33" t="s">
        <v>101</v>
      </c>
      <c r="C84" s="34"/>
      <c r="D84" s="34">
        <v>755000</v>
      </c>
      <c r="E84" s="34">
        <v>755000</v>
      </c>
      <c r="F84" s="34">
        <v>160000</v>
      </c>
      <c r="G84" s="34">
        <v>27700</v>
      </c>
      <c r="H84" s="45">
        <f t="shared" si="26"/>
        <v>187700</v>
      </c>
      <c r="I84" s="35">
        <v>170035.87</v>
      </c>
      <c r="J84" s="63">
        <f t="shared" si="24"/>
        <v>5.8111865000020191E-2</v>
      </c>
      <c r="K84" s="63">
        <f t="shared" si="25"/>
        <v>0.4370534472433355</v>
      </c>
      <c r="L84" s="63" t="e">
        <f t="shared" si="16"/>
        <v>#DIV/0!</v>
      </c>
      <c r="M84" s="46">
        <f t="shared" si="17"/>
        <v>170035.87</v>
      </c>
      <c r="N84" s="63">
        <f t="shared" si="18"/>
        <v>22.521307284768209</v>
      </c>
      <c r="O84" s="46">
        <f t="shared" si="19"/>
        <v>-584964.13</v>
      </c>
      <c r="P84" s="63">
        <f t="shared" si="20"/>
        <v>22.521307284768209</v>
      </c>
      <c r="Q84" s="46">
        <f t="shared" si="21"/>
        <v>-584964.13</v>
      </c>
      <c r="R84" s="63">
        <f t="shared" si="22"/>
        <v>90.589168886521037</v>
      </c>
      <c r="S84" s="46">
        <f t="shared" si="23"/>
        <v>-17664.130000000005</v>
      </c>
    </row>
    <row r="85" spans="1:19" ht="84" hidden="1" outlineLevel="5">
      <c r="A85" s="32" t="s">
        <v>102</v>
      </c>
      <c r="B85" s="33" t="s">
        <v>103</v>
      </c>
      <c r="C85" s="34"/>
      <c r="D85" s="34">
        <v>755000</v>
      </c>
      <c r="E85" s="34">
        <v>755000</v>
      </c>
      <c r="F85" s="34">
        <v>160000</v>
      </c>
      <c r="G85" s="34">
        <v>27700</v>
      </c>
      <c r="H85" s="45">
        <f t="shared" si="26"/>
        <v>187700</v>
      </c>
      <c r="I85" s="35">
        <v>170035.87</v>
      </c>
      <c r="J85" s="63">
        <f t="shared" si="24"/>
        <v>5.8111865000020191E-2</v>
      </c>
      <c r="K85" s="63">
        <f t="shared" si="25"/>
        <v>0.4370534472433355</v>
      </c>
      <c r="L85" s="63" t="e">
        <f t="shared" si="16"/>
        <v>#DIV/0!</v>
      </c>
      <c r="M85" s="46">
        <f t="shared" si="17"/>
        <v>170035.87</v>
      </c>
      <c r="N85" s="63">
        <f t="shared" si="18"/>
        <v>22.521307284768209</v>
      </c>
      <c r="O85" s="46">
        <f t="shared" si="19"/>
        <v>-584964.13</v>
      </c>
      <c r="P85" s="63">
        <f t="shared" si="20"/>
        <v>22.521307284768209</v>
      </c>
      <c r="Q85" s="46">
        <f t="shared" si="21"/>
        <v>-584964.13</v>
      </c>
      <c r="R85" s="63">
        <f t="shared" si="22"/>
        <v>90.589168886521037</v>
      </c>
      <c r="S85" s="46">
        <f t="shared" si="23"/>
        <v>-17664.130000000005</v>
      </c>
    </row>
    <row r="86" spans="1:19" ht="84" hidden="1" outlineLevel="7">
      <c r="A86" s="17" t="s">
        <v>102</v>
      </c>
      <c r="B86" s="20" t="s">
        <v>103</v>
      </c>
      <c r="C86" s="19"/>
      <c r="D86" s="19">
        <v>755000</v>
      </c>
      <c r="E86" s="19">
        <v>755000</v>
      </c>
      <c r="F86" s="19">
        <v>160000</v>
      </c>
      <c r="G86" s="19">
        <v>27700</v>
      </c>
      <c r="H86" s="45">
        <f t="shared" si="26"/>
        <v>187700</v>
      </c>
      <c r="I86" s="26">
        <v>170035.87</v>
      </c>
      <c r="J86" s="63">
        <f t="shared" si="24"/>
        <v>5.8111865000020191E-2</v>
      </c>
      <c r="K86" s="63">
        <f t="shared" si="25"/>
        <v>0.4370534472433355</v>
      </c>
      <c r="L86" s="63" t="e">
        <f t="shared" si="16"/>
        <v>#DIV/0!</v>
      </c>
      <c r="M86" s="46">
        <f t="shared" si="17"/>
        <v>170035.87</v>
      </c>
      <c r="N86" s="63">
        <f t="shared" si="18"/>
        <v>22.521307284768209</v>
      </c>
      <c r="O86" s="46">
        <f t="shared" si="19"/>
        <v>-584964.13</v>
      </c>
      <c r="P86" s="63">
        <f t="shared" si="20"/>
        <v>22.521307284768209</v>
      </c>
      <c r="Q86" s="46">
        <f t="shared" si="21"/>
        <v>-584964.13</v>
      </c>
      <c r="R86" s="63">
        <f t="shared" si="22"/>
        <v>90.589168886521037</v>
      </c>
      <c r="S86" s="46">
        <f t="shared" si="23"/>
        <v>-17664.130000000005</v>
      </c>
    </row>
    <row r="87" spans="1:19" ht="12" outlineLevel="3" collapsed="1">
      <c r="A87" s="32" t="s">
        <v>104</v>
      </c>
      <c r="B87" s="33" t="s">
        <v>105</v>
      </c>
      <c r="C87" s="34">
        <v>47206.53</v>
      </c>
      <c r="D87" s="34">
        <v>1844000</v>
      </c>
      <c r="E87" s="34">
        <v>1844000</v>
      </c>
      <c r="F87" s="34">
        <v>180000</v>
      </c>
      <c r="G87" s="34">
        <v>20000</v>
      </c>
      <c r="H87" s="45">
        <f t="shared" si="26"/>
        <v>200000</v>
      </c>
      <c r="I87" s="35">
        <v>219642.91</v>
      </c>
      <c r="J87" s="63">
        <f t="shared" si="24"/>
        <v>7.5065685458789291E-2</v>
      </c>
      <c r="K87" s="63">
        <f t="shared" si="25"/>
        <v>0.56456141270696403</v>
      </c>
      <c r="L87" s="63">
        <f t="shared" si="16"/>
        <v>465.28077789238057</v>
      </c>
      <c r="M87" s="46">
        <f t="shared" si="17"/>
        <v>172436.38</v>
      </c>
      <c r="N87" s="63">
        <f t="shared" si="18"/>
        <v>11.911220715835141</v>
      </c>
      <c r="O87" s="46">
        <f t="shared" si="19"/>
        <v>-1624357.09</v>
      </c>
      <c r="P87" s="63">
        <f t="shared" si="20"/>
        <v>11.911220715835141</v>
      </c>
      <c r="Q87" s="46">
        <f t="shared" si="21"/>
        <v>-1624357.09</v>
      </c>
      <c r="R87" s="63">
        <f t="shared" si="22"/>
        <v>109.821455</v>
      </c>
      <c r="S87" s="46">
        <f t="shared" si="23"/>
        <v>19642.910000000003</v>
      </c>
    </row>
    <row r="88" spans="1:19" ht="48" hidden="1" outlineLevel="4">
      <c r="A88" s="32" t="s">
        <v>106</v>
      </c>
      <c r="B88" s="33" t="s">
        <v>107</v>
      </c>
      <c r="C88" s="34"/>
      <c r="D88" s="34">
        <v>1844000</v>
      </c>
      <c r="E88" s="34">
        <v>1844000</v>
      </c>
      <c r="F88" s="34">
        <v>180000</v>
      </c>
      <c r="G88" s="34">
        <v>20000</v>
      </c>
      <c r="H88" s="45">
        <f t="shared" si="26"/>
        <v>200000</v>
      </c>
      <c r="I88" s="35">
        <v>219642.91</v>
      </c>
      <c r="J88" s="63">
        <f t="shared" si="24"/>
        <v>7.5065685458789291E-2</v>
      </c>
      <c r="K88" s="63">
        <f t="shared" si="25"/>
        <v>0.56456141270696403</v>
      </c>
      <c r="L88" s="63" t="e">
        <f t="shared" si="16"/>
        <v>#DIV/0!</v>
      </c>
      <c r="M88" s="46">
        <f t="shared" si="17"/>
        <v>219642.91</v>
      </c>
      <c r="N88" s="63">
        <f t="shared" si="18"/>
        <v>11.911220715835141</v>
      </c>
      <c r="O88" s="46">
        <f t="shared" si="19"/>
        <v>-1624357.09</v>
      </c>
      <c r="P88" s="63">
        <f t="shared" si="20"/>
        <v>11.911220715835141</v>
      </c>
      <c r="Q88" s="46">
        <f t="shared" si="21"/>
        <v>-1624357.09</v>
      </c>
      <c r="R88" s="63">
        <f t="shared" si="22"/>
        <v>109.821455</v>
      </c>
      <c r="S88" s="46">
        <f t="shared" si="23"/>
        <v>19642.910000000003</v>
      </c>
    </row>
    <row r="89" spans="1:19" ht="84" hidden="1" outlineLevel="5">
      <c r="A89" s="32" t="s">
        <v>108</v>
      </c>
      <c r="B89" s="33" t="s">
        <v>109</v>
      </c>
      <c r="C89" s="34"/>
      <c r="D89" s="34">
        <v>1844000</v>
      </c>
      <c r="E89" s="34">
        <v>1844000</v>
      </c>
      <c r="F89" s="34">
        <v>180000</v>
      </c>
      <c r="G89" s="34">
        <v>20000</v>
      </c>
      <c r="H89" s="45">
        <f t="shared" si="26"/>
        <v>200000</v>
      </c>
      <c r="I89" s="35">
        <v>219642.91</v>
      </c>
      <c r="J89" s="63">
        <f t="shared" si="24"/>
        <v>7.5065685458789291E-2</v>
      </c>
      <c r="K89" s="63">
        <f t="shared" si="25"/>
        <v>0.56456141270696403</v>
      </c>
      <c r="L89" s="63" t="e">
        <f t="shared" si="16"/>
        <v>#DIV/0!</v>
      </c>
      <c r="M89" s="46">
        <f t="shared" si="17"/>
        <v>219642.91</v>
      </c>
      <c r="N89" s="63">
        <f t="shared" si="18"/>
        <v>11.911220715835141</v>
      </c>
      <c r="O89" s="46">
        <f t="shared" si="19"/>
        <v>-1624357.09</v>
      </c>
      <c r="P89" s="63">
        <f t="shared" si="20"/>
        <v>11.911220715835141</v>
      </c>
      <c r="Q89" s="46">
        <f t="shared" si="21"/>
        <v>-1624357.09</v>
      </c>
      <c r="R89" s="63">
        <f t="shared" si="22"/>
        <v>109.821455</v>
      </c>
      <c r="S89" s="46">
        <f t="shared" si="23"/>
        <v>19642.910000000003</v>
      </c>
    </row>
    <row r="90" spans="1:19" ht="84" hidden="1" outlineLevel="7">
      <c r="A90" s="17" t="s">
        <v>108</v>
      </c>
      <c r="B90" s="20" t="s">
        <v>109</v>
      </c>
      <c r="C90" s="19"/>
      <c r="D90" s="19">
        <v>1844000</v>
      </c>
      <c r="E90" s="19">
        <v>1844000</v>
      </c>
      <c r="F90" s="19">
        <v>180000</v>
      </c>
      <c r="G90" s="19">
        <v>20000</v>
      </c>
      <c r="H90" s="45">
        <f t="shared" si="26"/>
        <v>200000</v>
      </c>
      <c r="I90" s="26">
        <v>219642.91</v>
      </c>
      <c r="J90" s="63">
        <f t="shared" si="24"/>
        <v>7.5065685458789291E-2</v>
      </c>
      <c r="K90" s="63">
        <f t="shared" si="25"/>
        <v>0.56456141270696403</v>
      </c>
      <c r="L90" s="63" t="e">
        <f t="shared" si="16"/>
        <v>#DIV/0!</v>
      </c>
      <c r="M90" s="46">
        <f t="shared" si="17"/>
        <v>219642.91</v>
      </c>
      <c r="N90" s="63">
        <f t="shared" si="18"/>
        <v>11.911220715835141</v>
      </c>
      <c r="O90" s="46">
        <f t="shared" si="19"/>
        <v>-1624357.09</v>
      </c>
      <c r="P90" s="63">
        <f t="shared" si="20"/>
        <v>11.911220715835141</v>
      </c>
      <c r="Q90" s="46">
        <f t="shared" si="21"/>
        <v>-1624357.09</v>
      </c>
      <c r="R90" s="63">
        <f t="shared" si="22"/>
        <v>109.821455</v>
      </c>
      <c r="S90" s="46">
        <f t="shared" si="23"/>
        <v>19642.910000000003</v>
      </c>
    </row>
    <row r="91" spans="1:19" ht="12" outlineLevel="1">
      <c r="A91" s="32" t="s">
        <v>110</v>
      </c>
      <c r="B91" s="33" t="s">
        <v>111</v>
      </c>
      <c r="C91" s="34">
        <f>C92</f>
        <v>534214.9</v>
      </c>
      <c r="D91" s="34">
        <f t="shared" ref="D91:I91" si="28">D92</f>
        <v>1100000</v>
      </c>
      <c r="E91" s="34">
        <f t="shared" si="28"/>
        <v>1100000</v>
      </c>
      <c r="F91" s="34">
        <f t="shared" si="28"/>
        <v>283000</v>
      </c>
      <c r="G91" s="34">
        <f t="shared" si="28"/>
        <v>275000</v>
      </c>
      <c r="H91" s="34">
        <f t="shared" si="28"/>
        <v>558000</v>
      </c>
      <c r="I91" s="34">
        <f t="shared" si="28"/>
        <v>581540.68000000005</v>
      </c>
      <c r="J91" s="63">
        <f t="shared" si="24"/>
        <v>0.19874873159516254</v>
      </c>
      <c r="K91" s="63">
        <f t="shared" si="25"/>
        <v>1.4947690678809915</v>
      </c>
      <c r="L91" s="63">
        <f t="shared" si="16"/>
        <v>108.85894047507847</v>
      </c>
      <c r="M91" s="46">
        <f t="shared" si="17"/>
        <v>47325.780000000028</v>
      </c>
      <c r="N91" s="63">
        <f t="shared" si="18"/>
        <v>52.867334545454547</v>
      </c>
      <c r="O91" s="46">
        <f t="shared" si="19"/>
        <v>-518459.31999999995</v>
      </c>
      <c r="P91" s="63">
        <f t="shared" si="20"/>
        <v>52.867334545454547</v>
      </c>
      <c r="Q91" s="46">
        <f t="shared" si="21"/>
        <v>-518459.31999999995</v>
      </c>
      <c r="R91" s="63">
        <f t="shared" si="22"/>
        <v>104.21875985663083</v>
      </c>
      <c r="S91" s="46">
        <f t="shared" si="23"/>
        <v>23540.680000000051</v>
      </c>
    </row>
    <row r="92" spans="1:19" ht="36" outlineLevel="2" collapsed="1">
      <c r="A92" s="32" t="s">
        <v>112</v>
      </c>
      <c r="B92" s="33" t="s">
        <v>113</v>
      </c>
      <c r="C92" s="34">
        <v>534214.9</v>
      </c>
      <c r="D92" s="34">
        <v>1100000</v>
      </c>
      <c r="E92" s="34">
        <v>1100000</v>
      </c>
      <c r="F92" s="34">
        <v>283000</v>
      </c>
      <c r="G92" s="34">
        <v>275000</v>
      </c>
      <c r="H92" s="45">
        <f t="shared" si="26"/>
        <v>558000</v>
      </c>
      <c r="I92" s="35">
        <v>581540.68000000005</v>
      </c>
      <c r="J92" s="63">
        <f t="shared" si="24"/>
        <v>0.19874873159516254</v>
      </c>
      <c r="K92" s="63">
        <f t="shared" si="25"/>
        <v>1.4947690678809915</v>
      </c>
      <c r="L92" s="63">
        <f t="shared" si="16"/>
        <v>108.85894047507847</v>
      </c>
      <c r="M92" s="46">
        <f t="shared" si="17"/>
        <v>47325.780000000028</v>
      </c>
      <c r="N92" s="63">
        <f t="shared" si="18"/>
        <v>52.867334545454547</v>
      </c>
      <c r="O92" s="46">
        <f t="shared" si="19"/>
        <v>-518459.31999999995</v>
      </c>
      <c r="P92" s="63">
        <f t="shared" si="20"/>
        <v>52.867334545454547</v>
      </c>
      <c r="Q92" s="46">
        <f t="shared" si="21"/>
        <v>-518459.31999999995</v>
      </c>
      <c r="R92" s="63">
        <f t="shared" si="22"/>
        <v>104.21875985663083</v>
      </c>
      <c r="S92" s="46">
        <f t="shared" si="23"/>
        <v>23540.680000000051</v>
      </c>
    </row>
    <row r="93" spans="1:19" ht="60" hidden="1" outlineLevel="3">
      <c r="A93" s="32" t="s">
        <v>114</v>
      </c>
      <c r="B93" s="33" t="s">
        <v>115</v>
      </c>
      <c r="C93" s="34"/>
      <c r="D93" s="34">
        <v>1100000</v>
      </c>
      <c r="E93" s="34">
        <v>1100000</v>
      </c>
      <c r="F93" s="34">
        <v>283000</v>
      </c>
      <c r="G93" s="34">
        <v>275000</v>
      </c>
      <c r="H93" s="45">
        <f t="shared" si="26"/>
        <v>558000</v>
      </c>
      <c r="I93" s="35">
        <v>581540.68000000005</v>
      </c>
      <c r="J93" s="60">
        <f t="shared" si="24"/>
        <v>0.19874873159516254</v>
      </c>
      <c r="K93" s="60">
        <f t="shared" si="25"/>
        <v>1.4947690678809915</v>
      </c>
      <c r="L93" s="60" t="e">
        <f t="shared" si="16"/>
        <v>#DIV/0!</v>
      </c>
      <c r="M93" s="44">
        <f t="shared" si="17"/>
        <v>581540.68000000005</v>
      </c>
      <c r="N93" s="60">
        <f t="shared" si="18"/>
        <v>52.867334545454547</v>
      </c>
      <c r="O93" s="44">
        <f t="shared" si="19"/>
        <v>-518459.31999999995</v>
      </c>
      <c r="P93" s="60">
        <f t="shared" si="20"/>
        <v>52.867334545454547</v>
      </c>
      <c r="Q93" s="44">
        <f t="shared" si="21"/>
        <v>-518459.31999999995</v>
      </c>
      <c r="R93" s="60">
        <f t="shared" si="22"/>
        <v>104.21875985663083</v>
      </c>
      <c r="S93" s="44">
        <f t="shared" si="23"/>
        <v>23540.680000000051</v>
      </c>
    </row>
    <row r="94" spans="1:19" ht="84" hidden="1" outlineLevel="4">
      <c r="A94" s="32" t="s">
        <v>116</v>
      </c>
      <c r="B94" s="33" t="s">
        <v>117</v>
      </c>
      <c r="C94" s="34"/>
      <c r="D94" s="34">
        <v>1100000</v>
      </c>
      <c r="E94" s="34">
        <v>1100000</v>
      </c>
      <c r="F94" s="34">
        <v>283000</v>
      </c>
      <c r="G94" s="34">
        <v>275000</v>
      </c>
      <c r="H94" s="45">
        <f t="shared" si="26"/>
        <v>558000</v>
      </c>
      <c r="I94" s="35">
        <v>570845.96</v>
      </c>
      <c r="J94" s="60">
        <f t="shared" si="24"/>
        <v>0.1950936785475143</v>
      </c>
      <c r="K94" s="60">
        <f t="shared" si="25"/>
        <v>1.4672797843356886</v>
      </c>
      <c r="L94" s="60" t="e">
        <f t="shared" si="16"/>
        <v>#DIV/0!</v>
      </c>
      <c r="M94" s="44">
        <f t="shared" si="17"/>
        <v>570845.96</v>
      </c>
      <c r="N94" s="60">
        <f t="shared" si="18"/>
        <v>51.895087272727267</v>
      </c>
      <c r="O94" s="44">
        <f t="shared" si="19"/>
        <v>-529154.04</v>
      </c>
      <c r="P94" s="60">
        <f t="shared" si="20"/>
        <v>51.895087272727267</v>
      </c>
      <c r="Q94" s="44">
        <f t="shared" si="21"/>
        <v>-529154.04</v>
      </c>
      <c r="R94" s="60">
        <f t="shared" si="22"/>
        <v>102.30214336917562</v>
      </c>
      <c r="S94" s="44">
        <f t="shared" si="23"/>
        <v>12845.959999999963</v>
      </c>
    </row>
    <row r="95" spans="1:19" ht="84" hidden="1" outlineLevel="7">
      <c r="A95" s="17" t="s">
        <v>116</v>
      </c>
      <c r="B95" s="20" t="s">
        <v>117</v>
      </c>
      <c r="C95" s="19"/>
      <c r="D95" s="19">
        <v>1100000</v>
      </c>
      <c r="E95" s="19">
        <v>1100000</v>
      </c>
      <c r="F95" s="19">
        <v>283000</v>
      </c>
      <c r="G95" s="19">
        <v>275000</v>
      </c>
      <c r="H95" s="45">
        <f t="shared" si="26"/>
        <v>558000</v>
      </c>
      <c r="I95" s="26">
        <v>570845.96</v>
      </c>
      <c r="J95" s="60">
        <f t="shared" si="24"/>
        <v>0.1950936785475143</v>
      </c>
      <c r="K95" s="60">
        <f t="shared" si="25"/>
        <v>1.4672797843356886</v>
      </c>
      <c r="L95" s="60" t="e">
        <f t="shared" si="16"/>
        <v>#DIV/0!</v>
      </c>
      <c r="M95" s="44">
        <f t="shared" si="17"/>
        <v>570845.96</v>
      </c>
      <c r="N95" s="60">
        <f t="shared" si="18"/>
        <v>51.895087272727267</v>
      </c>
      <c r="O95" s="44">
        <f t="shared" si="19"/>
        <v>-529154.04</v>
      </c>
      <c r="P95" s="60">
        <f t="shared" si="20"/>
        <v>51.895087272727267</v>
      </c>
      <c r="Q95" s="44">
        <f t="shared" si="21"/>
        <v>-529154.04</v>
      </c>
      <c r="R95" s="60">
        <f t="shared" si="22"/>
        <v>102.30214336917562</v>
      </c>
      <c r="S95" s="44">
        <f t="shared" si="23"/>
        <v>12845.959999999963</v>
      </c>
    </row>
    <row r="96" spans="1:19" ht="108" hidden="1" outlineLevel="4">
      <c r="A96" s="32" t="s">
        <v>118</v>
      </c>
      <c r="B96" s="36" t="s">
        <v>119</v>
      </c>
      <c r="C96" s="34"/>
      <c r="D96" s="34">
        <v>0</v>
      </c>
      <c r="E96" s="34">
        <v>0</v>
      </c>
      <c r="F96" s="34">
        <v>0</v>
      </c>
      <c r="G96" s="34">
        <v>0</v>
      </c>
      <c r="H96" s="45">
        <f t="shared" si="26"/>
        <v>0</v>
      </c>
      <c r="I96" s="35">
        <v>10694.72</v>
      </c>
      <c r="J96" s="60">
        <f t="shared" si="24"/>
        <v>3.6550530476482167E-3</v>
      </c>
      <c r="K96" s="60">
        <f t="shared" si="25"/>
        <v>2.7489283545302792E-2</v>
      </c>
      <c r="L96" s="60" t="e">
        <f t="shared" si="16"/>
        <v>#DIV/0!</v>
      </c>
      <c r="M96" s="44">
        <f t="shared" si="17"/>
        <v>10694.72</v>
      </c>
      <c r="N96" s="60" t="e">
        <f t="shared" si="18"/>
        <v>#DIV/0!</v>
      </c>
      <c r="O96" s="44">
        <f t="shared" si="19"/>
        <v>10694.72</v>
      </c>
      <c r="P96" s="60" t="e">
        <f t="shared" si="20"/>
        <v>#DIV/0!</v>
      </c>
      <c r="Q96" s="44">
        <f t="shared" si="21"/>
        <v>10694.72</v>
      </c>
      <c r="R96" s="60" t="e">
        <f t="shared" si="22"/>
        <v>#DIV/0!</v>
      </c>
      <c r="S96" s="44">
        <f t="shared" si="23"/>
        <v>10694.72</v>
      </c>
    </row>
    <row r="97" spans="1:19" ht="108" hidden="1" outlineLevel="7">
      <c r="A97" s="17" t="s">
        <v>118</v>
      </c>
      <c r="B97" s="18" t="s">
        <v>119</v>
      </c>
      <c r="C97" s="19"/>
      <c r="D97" s="19">
        <v>0</v>
      </c>
      <c r="E97" s="19">
        <v>0</v>
      </c>
      <c r="F97" s="19">
        <v>0</v>
      </c>
      <c r="G97" s="19">
        <v>0</v>
      </c>
      <c r="H97" s="45">
        <f t="shared" si="26"/>
        <v>0</v>
      </c>
      <c r="I97" s="26">
        <v>10694.72</v>
      </c>
      <c r="J97" s="60">
        <f t="shared" si="24"/>
        <v>3.6550530476482167E-3</v>
      </c>
      <c r="K97" s="60">
        <f t="shared" si="25"/>
        <v>2.7489283545302792E-2</v>
      </c>
      <c r="L97" s="60" t="e">
        <f t="shared" si="16"/>
        <v>#DIV/0!</v>
      </c>
      <c r="M97" s="44">
        <f t="shared" si="17"/>
        <v>10694.72</v>
      </c>
      <c r="N97" s="60" t="e">
        <f t="shared" si="18"/>
        <v>#DIV/0!</v>
      </c>
      <c r="O97" s="44">
        <f t="shared" si="19"/>
        <v>10694.72</v>
      </c>
      <c r="P97" s="60" t="e">
        <f t="shared" si="20"/>
        <v>#DIV/0!</v>
      </c>
      <c r="Q97" s="44">
        <f t="shared" si="21"/>
        <v>10694.72</v>
      </c>
      <c r="R97" s="60" t="e">
        <f t="shared" si="22"/>
        <v>#DIV/0!</v>
      </c>
      <c r="S97" s="44">
        <f t="shared" si="23"/>
        <v>10694.72</v>
      </c>
    </row>
    <row r="98" spans="1:19" s="31" customFormat="1" ht="12" outlineLevel="7">
      <c r="A98" s="40"/>
      <c r="B98" s="41" t="s">
        <v>441</v>
      </c>
      <c r="C98" s="42">
        <f>C99+C124+C132+C144+C160+C241</f>
        <v>17050045.02</v>
      </c>
      <c r="D98" s="42">
        <f t="shared" ref="D98:I98" si="29">D99+D124+D132+D144+D160+D241</f>
        <v>35841169.789999999</v>
      </c>
      <c r="E98" s="42">
        <f t="shared" si="29"/>
        <v>35841169.789999999</v>
      </c>
      <c r="F98" s="42">
        <f t="shared" si="29"/>
        <v>8641744.7899999991</v>
      </c>
      <c r="G98" s="42">
        <f t="shared" si="29"/>
        <v>8197525</v>
      </c>
      <c r="H98" s="42">
        <f t="shared" si="29"/>
        <v>16839269.789999999</v>
      </c>
      <c r="I98" s="42">
        <f t="shared" si="29"/>
        <v>17762602.27</v>
      </c>
      <c r="J98" s="60">
        <f t="shared" si="24"/>
        <v>6.0705893713090795</v>
      </c>
      <c r="K98" s="60">
        <f t="shared" si="25"/>
        <v>45.656287429915793</v>
      </c>
      <c r="L98" s="60">
        <f t="shared" si="16"/>
        <v>104.17921037254834</v>
      </c>
      <c r="M98" s="44">
        <f t="shared" si="17"/>
        <v>712557.25</v>
      </c>
      <c r="N98" s="60">
        <f t="shared" si="18"/>
        <v>49.559214651961284</v>
      </c>
      <c r="O98" s="44">
        <f t="shared" si="19"/>
        <v>-18078567.52</v>
      </c>
      <c r="P98" s="60">
        <f t="shared" si="20"/>
        <v>49.559214651961284</v>
      </c>
      <c r="Q98" s="44">
        <f t="shared" si="21"/>
        <v>-18078567.52</v>
      </c>
      <c r="R98" s="60">
        <f t="shared" si="22"/>
        <v>105.48320973245717</v>
      </c>
      <c r="S98" s="44">
        <f t="shared" si="23"/>
        <v>923332.48000000045</v>
      </c>
    </row>
    <row r="99" spans="1:19" ht="60" outlineLevel="1">
      <c r="A99" s="32" t="s">
        <v>120</v>
      </c>
      <c r="B99" s="33" t="s">
        <v>121</v>
      </c>
      <c r="C99" s="34">
        <f>C100+C113+C120</f>
        <v>10653737.5</v>
      </c>
      <c r="D99" s="34">
        <f t="shared" ref="D99:I99" si="30">D100+D113+D120</f>
        <v>20849000</v>
      </c>
      <c r="E99" s="34">
        <f t="shared" si="30"/>
        <v>20849000</v>
      </c>
      <c r="F99" s="34">
        <f t="shared" si="30"/>
        <v>5525100</v>
      </c>
      <c r="G99" s="34">
        <f t="shared" si="30"/>
        <v>5558100</v>
      </c>
      <c r="H99" s="34">
        <f t="shared" si="30"/>
        <v>11083200</v>
      </c>
      <c r="I99" s="34">
        <f t="shared" si="30"/>
        <v>11056340.439999999</v>
      </c>
      <c r="J99" s="63">
        <f t="shared" si="24"/>
        <v>3.7786413128214882</v>
      </c>
      <c r="K99" s="63">
        <f t="shared" si="25"/>
        <v>28.41877836245903</v>
      </c>
      <c r="L99" s="63">
        <f t="shared" si="16"/>
        <v>103.77898310334753</v>
      </c>
      <c r="M99" s="46">
        <f t="shared" si="17"/>
        <v>402602.93999999948</v>
      </c>
      <c r="N99" s="63">
        <f t="shared" si="18"/>
        <v>53.03055513453883</v>
      </c>
      <c r="O99" s="46">
        <f t="shared" si="19"/>
        <v>-9792659.5600000005</v>
      </c>
      <c r="P99" s="63">
        <f t="shared" si="20"/>
        <v>53.03055513453883</v>
      </c>
      <c r="Q99" s="46">
        <f t="shared" si="21"/>
        <v>-9792659.5600000005</v>
      </c>
      <c r="R99" s="63">
        <f t="shared" si="22"/>
        <v>99.757655189836868</v>
      </c>
      <c r="S99" s="46">
        <f t="shared" si="23"/>
        <v>-26859.560000000522</v>
      </c>
    </row>
    <row r="100" spans="1:19" ht="108" outlineLevel="2">
      <c r="A100" s="32" t="s">
        <v>122</v>
      </c>
      <c r="B100" s="36" t="s">
        <v>123</v>
      </c>
      <c r="C100" s="34">
        <f>C101+C104+C107+C110</f>
        <v>8675809.1500000004</v>
      </c>
      <c r="D100" s="34">
        <f t="shared" ref="D100:I100" si="31">D101+D104+D107+D110</f>
        <v>17507000</v>
      </c>
      <c r="E100" s="34">
        <f t="shared" si="31"/>
        <v>17507000</v>
      </c>
      <c r="F100" s="34">
        <f t="shared" si="31"/>
        <v>4408700</v>
      </c>
      <c r="G100" s="34">
        <f t="shared" si="31"/>
        <v>4520100</v>
      </c>
      <c r="H100" s="34">
        <f t="shared" si="31"/>
        <v>8928800</v>
      </c>
      <c r="I100" s="34">
        <f t="shared" si="31"/>
        <v>8901891.7400000002</v>
      </c>
      <c r="J100" s="63">
        <f t="shared" si="24"/>
        <v>3.0423317799925091</v>
      </c>
      <c r="K100" s="63">
        <f t="shared" si="25"/>
        <v>22.88106898829038</v>
      </c>
      <c r="L100" s="63">
        <f t="shared" si="16"/>
        <v>102.60589630420812</v>
      </c>
      <c r="M100" s="46">
        <f t="shared" si="17"/>
        <v>226082.58999999985</v>
      </c>
      <c r="N100" s="63">
        <f t="shared" si="18"/>
        <v>50.847613754498198</v>
      </c>
      <c r="O100" s="46">
        <f t="shared" si="19"/>
        <v>-8605108.2599999998</v>
      </c>
      <c r="P100" s="63">
        <f t="shared" si="20"/>
        <v>50.847613754498198</v>
      </c>
      <c r="Q100" s="46">
        <f t="shared" si="21"/>
        <v>-8605108.2599999998</v>
      </c>
      <c r="R100" s="63">
        <f t="shared" si="22"/>
        <v>99.698635202938817</v>
      </c>
      <c r="S100" s="46">
        <f t="shared" si="23"/>
        <v>-26908.259999999776</v>
      </c>
    </row>
    <row r="101" spans="1:19" ht="84" outlineLevel="3" collapsed="1">
      <c r="A101" s="32" t="s">
        <v>124</v>
      </c>
      <c r="B101" s="33" t="s">
        <v>125</v>
      </c>
      <c r="C101" s="34">
        <v>8171744.0700000003</v>
      </c>
      <c r="D101" s="34">
        <v>16572700</v>
      </c>
      <c r="E101" s="34">
        <v>16572700</v>
      </c>
      <c r="F101" s="34">
        <v>4181600</v>
      </c>
      <c r="G101" s="34">
        <v>4279000</v>
      </c>
      <c r="H101" s="45">
        <f t="shared" si="26"/>
        <v>8460600</v>
      </c>
      <c r="I101" s="35">
        <v>8460939.6400000006</v>
      </c>
      <c r="J101" s="63">
        <f t="shared" si="24"/>
        <v>2.8916309372428275</v>
      </c>
      <c r="K101" s="63">
        <f t="shared" si="25"/>
        <v>21.747663222941053</v>
      </c>
      <c r="L101" s="63">
        <f t="shared" si="16"/>
        <v>103.53896998636669</v>
      </c>
      <c r="M101" s="46">
        <f t="shared" si="17"/>
        <v>289195.5700000003</v>
      </c>
      <c r="N101" s="63">
        <f t="shared" si="18"/>
        <v>51.053477345272647</v>
      </c>
      <c r="O101" s="46">
        <f t="shared" si="19"/>
        <v>-8111760.3599999994</v>
      </c>
      <c r="P101" s="63">
        <f t="shared" si="20"/>
        <v>51.053477345272647</v>
      </c>
      <c r="Q101" s="46">
        <f t="shared" si="21"/>
        <v>-8111760.3599999994</v>
      </c>
      <c r="R101" s="63">
        <f t="shared" si="22"/>
        <v>100.00401437250315</v>
      </c>
      <c r="S101" s="46">
        <f t="shared" si="23"/>
        <v>339.64000000059605</v>
      </c>
    </row>
    <row r="102" spans="1:19" ht="108" hidden="1" outlineLevel="4">
      <c r="A102" s="32" t="s">
        <v>126</v>
      </c>
      <c r="B102" s="36" t="s">
        <v>127</v>
      </c>
      <c r="C102" s="34"/>
      <c r="D102" s="34">
        <v>16572700</v>
      </c>
      <c r="E102" s="34">
        <v>16572700</v>
      </c>
      <c r="F102" s="34">
        <v>4181600</v>
      </c>
      <c r="G102" s="34">
        <v>4279000</v>
      </c>
      <c r="H102" s="45">
        <f t="shared" si="26"/>
        <v>8460600</v>
      </c>
      <c r="I102" s="35">
        <v>8460939.6400000006</v>
      </c>
      <c r="J102" s="63">
        <f t="shared" si="24"/>
        <v>2.8916309372428275</v>
      </c>
      <c r="K102" s="63">
        <f t="shared" si="25"/>
        <v>21.747663222941053</v>
      </c>
      <c r="L102" s="63" t="e">
        <f t="shared" si="16"/>
        <v>#DIV/0!</v>
      </c>
      <c r="M102" s="46">
        <f t="shared" si="17"/>
        <v>8460939.6400000006</v>
      </c>
      <c r="N102" s="63">
        <f t="shared" si="18"/>
        <v>51.053477345272647</v>
      </c>
      <c r="O102" s="46">
        <f t="shared" si="19"/>
        <v>-8111760.3599999994</v>
      </c>
      <c r="P102" s="63">
        <f t="shared" si="20"/>
        <v>51.053477345272647</v>
      </c>
      <c r="Q102" s="46">
        <f t="shared" si="21"/>
        <v>-8111760.3599999994</v>
      </c>
      <c r="R102" s="63">
        <f t="shared" si="22"/>
        <v>100.00401437250315</v>
      </c>
      <c r="S102" s="46">
        <f t="shared" si="23"/>
        <v>339.64000000059605</v>
      </c>
    </row>
    <row r="103" spans="1:19" ht="108" hidden="1" outlineLevel="7">
      <c r="A103" s="17" t="s">
        <v>126</v>
      </c>
      <c r="B103" s="18" t="s">
        <v>127</v>
      </c>
      <c r="C103" s="19"/>
      <c r="D103" s="19">
        <v>16572700</v>
      </c>
      <c r="E103" s="19">
        <v>16572700</v>
      </c>
      <c r="F103" s="19">
        <v>4181600</v>
      </c>
      <c r="G103" s="19">
        <v>4279000</v>
      </c>
      <c r="H103" s="45">
        <f t="shared" si="26"/>
        <v>8460600</v>
      </c>
      <c r="I103" s="26">
        <v>8460939.6400000006</v>
      </c>
      <c r="J103" s="63">
        <f t="shared" si="24"/>
        <v>2.8916309372428275</v>
      </c>
      <c r="K103" s="63">
        <f t="shared" si="25"/>
        <v>21.747663222941053</v>
      </c>
      <c r="L103" s="63" t="e">
        <f t="shared" si="16"/>
        <v>#DIV/0!</v>
      </c>
      <c r="M103" s="46">
        <f t="shared" si="17"/>
        <v>8460939.6400000006</v>
      </c>
      <c r="N103" s="63">
        <f t="shared" si="18"/>
        <v>51.053477345272647</v>
      </c>
      <c r="O103" s="46">
        <f t="shared" si="19"/>
        <v>-8111760.3599999994</v>
      </c>
      <c r="P103" s="63">
        <f t="shared" si="20"/>
        <v>51.053477345272647</v>
      </c>
      <c r="Q103" s="46">
        <f t="shared" si="21"/>
        <v>-8111760.3599999994</v>
      </c>
      <c r="R103" s="63">
        <f t="shared" si="22"/>
        <v>100.00401437250315</v>
      </c>
      <c r="S103" s="46">
        <f t="shared" si="23"/>
        <v>339.64000000059605</v>
      </c>
    </row>
    <row r="104" spans="1:19" ht="96" outlineLevel="3" collapsed="1">
      <c r="A104" s="32" t="s">
        <v>128</v>
      </c>
      <c r="B104" s="36" t="s">
        <v>129</v>
      </c>
      <c r="C104" s="34">
        <v>67546.62</v>
      </c>
      <c r="D104" s="34">
        <v>111500</v>
      </c>
      <c r="E104" s="34">
        <v>111500</v>
      </c>
      <c r="F104" s="34">
        <v>21500</v>
      </c>
      <c r="G104" s="34">
        <v>35300</v>
      </c>
      <c r="H104" s="45">
        <f t="shared" si="26"/>
        <v>56800</v>
      </c>
      <c r="I104" s="35">
        <v>56945.82</v>
      </c>
      <c r="J104" s="63">
        <f t="shared" si="24"/>
        <v>1.9461939437575439E-2</v>
      </c>
      <c r="K104" s="63">
        <f t="shared" si="25"/>
        <v>0.14637127411468229</v>
      </c>
      <c r="L104" s="63">
        <f t="shared" si="16"/>
        <v>84.305950467987884</v>
      </c>
      <c r="M104" s="46">
        <f t="shared" si="17"/>
        <v>-10600.799999999996</v>
      </c>
      <c r="N104" s="63">
        <f t="shared" si="18"/>
        <v>51.072484304932729</v>
      </c>
      <c r="O104" s="46">
        <f t="shared" si="19"/>
        <v>-54554.18</v>
      </c>
      <c r="P104" s="63">
        <f t="shared" si="20"/>
        <v>51.072484304932729</v>
      </c>
      <c r="Q104" s="46">
        <f t="shared" si="21"/>
        <v>-54554.18</v>
      </c>
      <c r="R104" s="63">
        <f t="shared" si="22"/>
        <v>100.25672535211268</v>
      </c>
      <c r="S104" s="46">
        <f t="shared" si="23"/>
        <v>145.81999999999971</v>
      </c>
    </row>
    <row r="105" spans="1:19" ht="96" hidden="1" outlineLevel="4">
      <c r="A105" s="32" t="s">
        <v>130</v>
      </c>
      <c r="B105" s="33" t="s">
        <v>131</v>
      </c>
      <c r="C105" s="34"/>
      <c r="D105" s="34">
        <v>111500</v>
      </c>
      <c r="E105" s="34">
        <v>111500</v>
      </c>
      <c r="F105" s="34">
        <v>21500</v>
      </c>
      <c r="G105" s="34">
        <v>35300</v>
      </c>
      <c r="H105" s="45">
        <f t="shared" si="26"/>
        <v>56800</v>
      </c>
      <c r="I105" s="35">
        <v>56945.82</v>
      </c>
      <c r="J105" s="63">
        <f t="shared" si="24"/>
        <v>1.9461939437575439E-2</v>
      </c>
      <c r="K105" s="63">
        <f t="shared" si="25"/>
        <v>0.14637127411468229</v>
      </c>
      <c r="L105" s="63" t="e">
        <f t="shared" si="16"/>
        <v>#DIV/0!</v>
      </c>
      <c r="M105" s="46">
        <f t="shared" si="17"/>
        <v>56945.82</v>
      </c>
      <c r="N105" s="63">
        <f t="shared" si="18"/>
        <v>51.072484304932729</v>
      </c>
      <c r="O105" s="46">
        <f t="shared" si="19"/>
        <v>-54554.18</v>
      </c>
      <c r="P105" s="63">
        <f t="shared" si="20"/>
        <v>51.072484304932729</v>
      </c>
      <c r="Q105" s="46">
        <f t="shared" si="21"/>
        <v>-54554.18</v>
      </c>
      <c r="R105" s="63">
        <f t="shared" si="22"/>
        <v>100.25672535211268</v>
      </c>
      <c r="S105" s="46">
        <f t="shared" si="23"/>
        <v>145.81999999999971</v>
      </c>
    </row>
    <row r="106" spans="1:19" ht="96" hidden="1" outlineLevel="7">
      <c r="A106" s="17" t="s">
        <v>130</v>
      </c>
      <c r="B106" s="20" t="s">
        <v>131</v>
      </c>
      <c r="C106" s="19"/>
      <c r="D106" s="19">
        <v>111500</v>
      </c>
      <c r="E106" s="19">
        <v>111500</v>
      </c>
      <c r="F106" s="19">
        <v>21500</v>
      </c>
      <c r="G106" s="19">
        <v>35300</v>
      </c>
      <c r="H106" s="45">
        <f t="shared" si="26"/>
        <v>56800</v>
      </c>
      <c r="I106" s="26">
        <v>56945.82</v>
      </c>
      <c r="J106" s="63">
        <f t="shared" si="24"/>
        <v>1.9461939437575439E-2</v>
      </c>
      <c r="K106" s="63">
        <f t="shared" si="25"/>
        <v>0.14637127411468229</v>
      </c>
      <c r="L106" s="63" t="e">
        <f t="shared" si="16"/>
        <v>#DIV/0!</v>
      </c>
      <c r="M106" s="46">
        <f t="shared" si="17"/>
        <v>56945.82</v>
      </c>
      <c r="N106" s="63">
        <f t="shared" si="18"/>
        <v>51.072484304932729</v>
      </c>
      <c r="O106" s="46">
        <f t="shared" si="19"/>
        <v>-54554.18</v>
      </c>
      <c r="P106" s="63">
        <f t="shared" si="20"/>
        <v>51.072484304932729</v>
      </c>
      <c r="Q106" s="46">
        <f t="shared" si="21"/>
        <v>-54554.18</v>
      </c>
      <c r="R106" s="63">
        <f t="shared" si="22"/>
        <v>100.25672535211268</v>
      </c>
      <c r="S106" s="46">
        <f t="shared" si="23"/>
        <v>145.81999999999971</v>
      </c>
    </row>
    <row r="107" spans="1:19" ht="108" outlineLevel="3" collapsed="1">
      <c r="A107" s="32" t="s">
        <v>132</v>
      </c>
      <c r="B107" s="36" t="s">
        <v>133</v>
      </c>
      <c r="C107" s="34">
        <v>37233.24</v>
      </c>
      <c r="D107" s="34">
        <v>56900</v>
      </c>
      <c r="E107" s="34">
        <v>56900</v>
      </c>
      <c r="F107" s="34">
        <v>14100</v>
      </c>
      <c r="G107" s="34">
        <v>14300</v>
      </c>
      <c r="H107" s="45">
        <f t="shared" si="26"/>
        <v>28400</v>
      </c>
      <c r="I107" s="35">
        <v>33118.620000000003</v>
      </c>
      <c r="J107" s="63">
        <f t="shared" si="24"/>
        <v>1.1318698662976049E-2</v>
      </c>
      <c r="K107" s="63">
        <f t="shared" si="25"/>
        <v>8.5126785536146443E-2</v>
      </c>
      <c r="L107" s="63">
        <f t="shared" si="16"/>
        <v>88.949068090770524</v>
      </c>
      <c r="M107" s="46">
        <f t="shared" si="17"/>
        <v>-4114.6199999999953</v>
      </c>
      <c r="N107" s="63">
        <f t="shared" si="18"/>
        <v>58.204956063268895</v>
      </c>
      <c r="O107" s="46">
        <f t="shared" si="19"/>
        <v>-23781.379999999997</v>
      </c>
      <c r="P107" s="63">
        <f t="shared" si="20"/>
        <v>58.204956063268895</v>
      </c>
      <c r="Q107" s="46">
        <f t="shared" si="21"/>
        <v>-23781.379999999997</v>
      </c>
      <c r="R107" s="63">
        <f t="shared" si="22"/>
        <v>116.61485915492959</v>
      </c>
      <c r="S107" s="46">
        <f t="shared" si="23"/>
        <v>4718.6200000000026</v>
      </c>
    </row>
    <row r="108" spans="1:19" ht="84" hidden="1" outlineLevel="4">
      <c r="A108" s="32" t="s">
        <v>134</v>
      </c>
      <c r="B108" s="33" t="s">
        <v>135</v>
      </c>
      <c r="C108" s="34"/>
      <c r="D108" s="34">
        <v>56900</v>
      </c>
      <c r="E108" s="34">
        <v>56900</v>
      </c>
      <c r="F108" s="34">
        <v>14100</v>
      </c>
      <c r="G108" s="34">
        <v>14300</v>
      </c>
      <c r="H108" s="45">
        <f t="shared" si="26"/>
        <v>28400</v>
      </c>
      <c r="I108" s="35">
        <v>33118.620000000003</v>
      </c>
      <c r="J108" s="63">
        <f t="shared" si="24"/>
        <v>1.1318698662976049E-2</v>
      </c>
      <c r="K108" s="63">
        <f t="shared" si="25"/>
        <v>8.5126785536146443E-2</v>
      </c>
      <c r="L108" s="63" t="e">
        <f t="shared" si="16"/>
        <v>#DIV/0!</v>
      </c>
      <c r="M108" s="46">
        <f t="shared" si="17"/>
        <v>33118.620000000003</v>
      </c>
      <c r="N108" s="63">
        <f t="shared" si="18"/>
        <v>58.204956063268895</v>
      </c>
      <c r="O108" s="46">
        <f t="shared" si="19"/>
        <v>-23781.379999999997</v>
      </c>
      <c r="P108" s="63">
        <f t="shared" si="20"/>
        <v>58.204956063268895</v>
      </c>
      <c r="Q108" s="46">
        <f t="shared" si="21"/>
        <v>-23781.379999999997</v>
      </c>
      <c r="R108" s="63">
        <f t="shared" si="22"/>
        <v>116.61485915492959</v>
      </c>
      <c r="S108" s="46">
        <f t="shared" si="23"/>
        <v>4718.6200000000026</v>
      </c>
    </row>
    <row r="109" spans="1:19" ht="84" hidden="1" outlineLevel="7">
      <c r="A109" s="17" t="s">
        <v>134</v>
      </c>
      <c r="B109" s="20" t="s">
        <v>135</v>
      </c>
      <c r="C109" s="19"/>
      <c r="D109" s="19">
        <v>56900</v>
      </c>
      <c r="E109" s="19">
        <v>56900</v>
      </c>
      <c r="F109" s="19">
        <v>14100</v>
      </c>
      <c r="G109" s="19">
        <v>14300</v>
      </c>
      <c r="H109" s="45">
        <f t="shared" si="26"/>
        <v>28400</v>
      </c>
      <c r="I109" s="26">
        <v>33118.620000000003</v>
      </c>
      <c r="J109" s="63">
        <f t="shared" si="24"/>
        <v>1.1318698662976049E-2</v>
      </c>
      <c r="K109" s="63">
        <f t="shared" si="25"/>
        <v>8.5126785536146443E-2</v>
      </c>
      <c r="L109" s="63" t="e">
        <f t="shared" si="16"/>
        <v>#DIV/0!</v>
      </c>
      <c r="M109" s="46">
        <f t="shared" si="17"/>
        <v>33118.620000000003</v>
      </c>
      <c r="N109" s="63">
        <f t="shared" si="18"/>
        <v>58.204956063268895</v>
      </c>
      <c r="O109" s="46">
        <f t="shared" si="19"/>
        <v>-23781.379999999997</v>
      </c>
      <c r="P109" s="63">
        <f t="shared" si="20"/>
        <v>58.204956063268895</v>
      </c>
      <c r="Q109" s="46">
        <f t="shared" si="21"/>
        <v>-23781.379999999997</v>
      </c>
      <c r="R109" s="63">
        <f t="shared" si="22"/>
        <v>116.61485915492959</v>
      </c>
      <c r="S109" s="46">
        <f t="shared" si="23"/>
        <v>4718.6200000000026</v>
      </c>
    </row>
    <row r="110" spans="1:19" ht="48" outlineLevel="3" collapsed="1">
      <c r="A110" s="32" t="s">
        <v>136</v>
      </c>
      <c r="B110" s="33" t="s">
        <v>137</v>
      </c>
      <c r="C110" s="34">
        <v>399285.22</v>
      </c>
      <c r="D110" s="34">
        <v>765900</v>
      </c>
      <c r="E110" s="34">
        <v>765900</v>
      </c>
      <c r="F110" s="34">
        <v>191500</v>
      </c>
      <c r="G110" s="34">
        <v>191500</v>
      </c>
      <c r="H110" s="45">
        <f t="shared" si="26"/>
        <v>383000</v>
      </c>
      <c r="I110" s="35">
        <v>350887.66</v>
      </c>
      <c r="J110" s="63">
        <f t="shared" si="24"/>
        <v>0.11992020464913072</v>
      </c>
      <c r="K110" s="63">
        <f t="shared" si="25"/>
        <v>0.90190770569849432</v>
      </c>
      <c r="L110" s="63">
        <f t="shared" si="16"/>
        <v>87.878950290221113</v>
      </c>
      <c r="M110" s="46">
        <f t="shared" si="17"/>
        <v>-48397.56</v>
      </c>
      <c r="N110" s="63">
        <f t="shared" si="18"/>
        <v>45.813769421595509</v>
      </c>
      <c r="O110" s="46">
        <f t="shared" si="19"/>
        <v>-415012.34</v>
      </c>
      <c r="P110" s="63">
        <f t="shared" si="20"/>
        <v>45.813769421595509</v>
      </c>
      <c r="Q110" s="46">
        <f t="shared" si="21"/>
        <v>-415012.34</v>
      </c>
      <c r="R110" s="63">
        <f t="shared" si="22"/>
        <v>91.615577023498687</v>
      </c>
      <c r="S110" s="46">
        <f t="shared" si="23"/>
        <v>-32112.340000000026</v>
      </c>
    </row>
    <row r="111" spans="1:19" ht="48" hidden="1" outlineLevel="4">
      <c r="A111" s="32" t="s">
        <v>138</v>
      </c>
      <c r="B111" s="33" t="s">
        <v>139</v>
      </c>
      <c r="C111" s="34"/>
      <c r="D111" s="34">
        <v>765900</v>
      </c>
      <c r="E111" s="34">
        <v>765900</v>
      </c>
      <c r="F111" s="34">
        <v>191500</v>
      </c>
      <c r="G111" s="34">
        <v>191500</v>
      </c>
      <c r="H111" s="45">
        <f t="shared" si="26"/>
        <v>383000</v>
      </c>
      <c r="I111" s="35">
        <v>350887.66</v>
      </c>
      <c r="J111" s="63">
        <f t="shared" si="24"/>
        <v>0.11992020464913072</v>
      </c>
      <c r="K111" s="63">
        <f t="shared" si="25"/>
        <v>0.90190770569849432</v>
      </c>
      <c r="L111" s="63" t="e">
        <f t="shared" si="16"/>
        <v>#DIV/0!</v>
      </c>
      <c r="M111" s="46">
        <f t="shared" si="17"/>
        <v>350887.66</v>
      </c>
      <c r="N111" s="63">
        <f t="shared" si="18"/>
        <v>45.813769421595509</v>
      </c>
      <c r="O111" s="46">
        <f t="shared" si="19"/>
        <v>-415012.34</v>
      </c>
      <c r="P111" s="63">
        <f t="shared" si="20"/>
        <v>45.813769421595509</v>
      </c>
      <c r="Q111" s="46">
        <f t="shared" si="21"/>
        <v>-415012.34</v>
      </c>
      <c r="R111" s="63">
        <f t="shared" si="22"/>
        <v>91.615577023498687</v>
      </c>
      <c r="S111" s="46">
        <f t="shared" si="23"/>
        <v>-32112.340000000026</v>
      </c>
    </row>
    <row r="112" spans="1:19" ht="48" hidden="1" outlineLevel="7">
      <c r="A112" s="17" t="s">
        <v>138</v>
      </c>
      <c r="B112" s="20" t="s">
        <v>139</v>
      </c>
      <c r="C112" s="19"/>
      <c r="D112" s="19">
        <v>765900</v>
      </c>
      <c r="E112" s="19">
        <v>765900</v>
      </c>
      <c r="F112" s="19">
        <v>191500</v>
      </c>
      <c r="G112" s="19">
        <v>191500</v>
      </c>
      <c r="H112" s="45">
        <f t="shared" si="26"/>
        <v>383000</v>
      </c>
      <c r="I112" s="26">
        <v>350887.66</v>
      </c>
      <c r="J112" s="63">
        <f t="shared" si="24"/>
        <v>0.11992020464913072</v>
      </c>
      <c r="K112" s="63">
        <f t="shared" si="25"/>
        <v>0.90190770569849432</v>
      </c>
      <c r="L112" s="63" t="e">
        <f t="shared" si="16"/>
        <v>#DIV/0!</v>
      </c>
      <c r="M112" s="46">
        <f t="shared" si="17"/>
        <v>350887.66</v>
      </c>
      <c r="N112" s="63">
        <f t="shared" si="18"/>
        <v>45.813769421595509</v>
      </c>
      <c r="O112" s="46">
        <f t="shared" si="19"/>
        <v>-415012.34</v>
      </c>
      <c r="P112" s="63">
        <f t="shared" si="20"/>
        <v>45.813769421595509</v>
      </c>
      <c r="Q112" s="46">
        <f t="shared" si="21"/>
        <v>-415012.34</v>
      </c>
      <c r="R112" s="63">
        <f t="shared" si="22"/>
        <v>91.615577023498687</v>
      </c>
      <c r="S112" s="46">
        <f t="shared" si="23"/>
        <v>-32112.340000000026</v>
      </c>
    </row>
    <row r="113" spans="1:19" ht="60" outlineLevel="2" collapsed="1">
      <c r="A113" s="32" t="s">
        <v>140</v>
      </c>
      <c r="B113" s="33" t="s">
        <v>141</v>
      </c>
      <c r="C113" s="34">
        <v>1567087.11</v>
      </c>
      <c r="D113" s="34">
        <v>2804300</v>
      </c>
      <c r="E113" s="34">
        <v>2804300</v>
      </c>
      <c r="F113" s="34">
        <v>866900</v>
      </c>
      <c r="G113" s="34">
        <v>841800</v>
      </c>
      <c r="H113" s="45">
        <f t="shared" si="26"/>
        <v>1708700</v>
      </c>
      <c r="I113" s="35">
        <v>1708727.35</v>
      </c>
      <c r="J113" s="63">
        <f t="shared" si="24"/>
        <v>0.58397873980967818</v>
      </c>
      <c r="K113" s="63">
        <f t="shared" si="25"/>
        <v>4.3920449180309395</v>
      </c>
      <c r="L113" s="63">
        <f t="shared" si="16"/>
        <v>109.03844075394125</v>
      </c>
      <c r="M113" s="46">
        <f t="shared" si="17"/>
        <v>141640.24</v>
      </c>
      <c r="N113" s="63">
        <f t="shared" si="18"/>
        <v>60.93240202546091</v>
      </c>
      <c r="O113" s="46">
        <f t="shared" si="19"/>
        <v>-1095572.6499999999</v>
      </c>
      <c r="P113" s="63">
        <f t="shared" si="20"/>
        <v>60.93240202546091</v>
      </c>
      <c r="Q113" s="46">
        <f t="shared" si="21"/>
        <v>-1095572.6499999999</v>
      </c>
      <c r="R113" s="63">
        <f t="shared" si="22"/>
        <v>100.00160063205948</v>
      </c>
      <c r="S113" s="46">
        <f t="shared" si="23"/>
        <v>27.350000000093132</v>
      </c>
    </row>
    <row r="114" spans="1:19" ht="60" hidden="1" outlineLevel="3">
      <c r="A114" s="32" t="s">
        <v>142</v>
      </c>
      <c r="B114" s="33" t="s">
        <v>143</v>
      </c>
      <c r="C114" s="34"/>
      <c r="D114" s="34">
        <v>2510000</v>
      </c>
      <c r="E114" s="34">
        <v>2510000</v>
      </c>
      <c r="F114" s="34">
        <v>783000</v>
      </c>
      <c r="G114" s="34">
        <v>757900</v>
      </c>
      <c r="H114" s="45">
        <f t="shared" si="26"/>
        <v>1540900</v>
      </c>
      <c r="I114" s="35">
        <v>1540955.27</v>
      </c>
      <c r="J114" s="63">
        <f t="shared" si="24"/>
        <v>0.52664055308629687</v>
      </c>
      <c r="K114" s="63">
        <f t="shared" si="25"/>
        <v>3.9608102266967835</v>
      </c>
      <c r="L114" s="63" t="e">
        <f t="shared" si="16"/>
        <v>#DIV/0!</v>
      </c>
      <c r="M114" s="46">
        <f t="shared" si="17"/>
        <v>1540955.27</v>
      </c>
      <c r="N114" s="63">
        <f t="shared" si="18"/>
        <v>61.392640239043828</v>
      </c>
      <c r="O114" s="46">
        <f t="shared" si="19"/>
        <v>-969044.73</v>
      </c>
      <c r="P114" s="63">
        <f t="shared" si="20"/>
        <v>61.392640239043828</v>
      </c>
      <c r="Q114" s="46">
        <f t="shared" si="21"/>
        <v>-969044.73</v>
      </c>
      <c r="R114" s="63">
        <f t="shared" si="22"/>
        <v>100.00358686481927</v>
      </c>
      <c r="S114" s="46">
        <f t="shared" si="23"/>
        <v>55.270000000018626</v>
      </c>
    </row>
    <row r="115" spans="1:19" ht="156" hidden="1" outlineLevel="4">
      <c r="A115" s="32" t="s">
        <v>144</v>
      </c>
      <c r="B115" s="36" t="s">
        <v>145</v>
      </c>
      <c r="C115" s="34"/>
      <c r="D115" s="34">
        <v>2510000</v>
      </c>
      <c r="E115" s="34">
        <v>2510000</v>
      </c>
      <c r="F115" s="34">
        <v>783000</v>
      </c>
      <c r="G115" s="34">
        <v>757900</v>
      </c>
      <c r="H115" s="45">
        <f t="shared" si="26"/>
        <v>1540900</v>
      </c>
      <c r="I115" s="35">
        <v>1540955.27</v>
      </c>
      <c r="J115" s="63">
        <f t="shared" si="24"/>
        <v>0.52664055308629687</v>
      </c>
      <c r="K115" s="63">
        <f t="shared" si="25"/>
        <v>3.9608102266967835</v>
      </c>
      <c r="L115" s="63" t="e">
        <f t="shared" si="16"/>
        <v>#DIV/0!</v>
      </c>
      <c r="M115" s="46">
        <f t="shared" si="17"/>
        <v>1540955.27</v>
      </c>
      <c r="N115" s="63">
        <f t="shared" si="18"/>
        <v>61.392640239043828</v>
      </c>
      <c r="O115" s="46">
        <f t="shared" si="19"/>
        <v>-969044.73</v>
      </c>
      <c r="P115" s="63">
        <f t="shared" si="20"/>
        <v>61.392640239043828</v>
      </c>
      <c r="Q115" s="46">
        <f t="shared" si="21"/>
        <v>-969044.73</v>
      </c>
      <c r="R115" s="63">
        <f t="shared" si="22"/>
        <v>100.00358686481927</v>
      </c>
      <c r="S115" s="46">
        <f t="shared" si="23"/>
        <v>55.270000000018626</v>
      </c>
    </row>
    <row r="116" spans="1:19" ht="156" hidden="1" outlineLevel="7">
      <c r="A116" s="17" t="s">
        <v>144</v>
      </c>
      <c r="B116" s="18" t="s">
        <v>145</v>
      </c>
      <c r="C116" s="19"/>
      <c r="D116" s="19">
        <v>2510000</v>
      </c>
      <c r="E116" s="19">
        <v>2510000</v>
      </c>
      <c r="F116" s="19">
        <v>783000</v>
      </c>
      <c r="G116" s="19">
        <v>757900</v>
      </c>
      <c r="H116" s="45">
        <f t="shared" si="26"/>
        <v>1540900</v>
      </c>
      <c r="I116" s="26">
        <v>1540955.27</v>
      </c>
      <c r="J116" s="63">
        <f t="shared" si="24"/>
        <v>0.52664055308629687</v>
      </c>
      <c r="K116" s="63">
        <f t="shared" si="25"/>
        <v>3.9608102266967835</v>
      </c>
      <c r="L116" s="63" t="e">
        <f t="shared" si="16"/>
        <v>#DIV/0!</v>
      </c>
      <c r="M116" s="46">
        <f t="shared" si="17"/>
        <v>1540955.27</v>
      </c>
      <c r="N116" s="63">
        <f t="shared" si="18"/>
        <v>61.392640239043828</v>
      </c>
      <c r="O116" s="46">
        <f t="shared" si="19"/>
        <v>-969044.73</v>
      </c>
      <c r="P116" s="63">
        <f t="shared" si="20"/>
        <v>61.392640239043828</v>
      </c>
      <c r="Q116" s="46">
        <f t="shared" si="21"/>
        <v>-969044.73</v>
      </c>
      <c r="R116" s="63">
        <f t="shared" si="22"/>
        <v>100.00358686481927</v>
      </c>
      <c r="S116" s="46">
        <f t="shared" si="23"/>
        <v>55.270000000018626</v>
      </c>
    </row>
    <row r="117" spans="1:19" ht="60" hidden="1" outlineLevel="3">
      <c r="A117" s="32" t="s">
        <v>146</v>
      </c>
      <c r="B117" s="33" t="s">
        <v>147</v>
      </c>
      <c r="C117" s="34"/>
      <c r="D117" s="34">
        <v>294300</v>
      </c>
      <c r="E117" s="34">
        <v>294300</v>
      </c>
      <c r="F117" s="34">
        <v>83900</v>
      </c>
      <c r="G117" s="34">
        <v>83900</v>
      </c>
      <c r="H117" s="45">
        <f t="shared" si="26"/>
        <v>167800</v>
      </c>
      <c r="I117" s="35">
        <v>167772.07999999999</v>
      </c>
      <c r="J117" s="63">
        <f t="shared" si="24"/>
        <v>5.7338186723381299E-2</v>
      </c>
      <c r="K117" s="63">
        <f t="shared" si="25"/>
        <v>0.43123469133415587</v>
      </c>
      <c r="L117" s="63" t="e">
        <f t="shared" si="16"/>
        <v>#DIV/0!</v>
      </c>
      <c r="M117" s="46">
        <f t="shared" si="17"/>
        <v>167772.07999999999</v>
      </c>
      <c r="N117" s="63">
        <f t="shared" si="18"/>
        <v>57.007162759089361</v>
      </c>
      <c r="O117" s="46">
        <f t="shared" si="19"/>
        <v>-126527.92000000001</v>
      </c>
      <c r="P117" s="63">
        <f t="shared" si="20"/>
        <v>57.007162759089361</v>
      </c>
      <c r="Q117" s="46">
        <f t="shared" si="21"/>
        <v>-126527.92000000001</v>
      </c>
      <c r="R117" s="63">
        <f t="shared" si="22"/>
        <v>99.983361144219302</v>
      </c>
      <c r="S117" s="46">
        <f t="shared" si="23"/>
        <v>-27.920000000012806</v>
      </c>
    </row>
    <row r="118" spans="1:19" ht="132" hidden="1" outlineLevel="4">
      <c r="A118" s="32" t="s">
        <v>148</v>
      </c>
      <c r="B118" s="36" t="s">
        <v>149</v>
      </c>
      <c r="C118" s="34"/>
      <c r="D118" s="34">
        <v>294300</v>
      </c>
      <c r="E118" s="34">
        <v>294300</v>
      </c>
      <c r="F118" s="34">
        <v>83900</v>
      </c>
      <c r="G118" s="34">
        <v>83900</v>
      </c>
      <c r="H118" s="45">
        <f t="shared" si="26"/>
        <v>167800</v>
      </c>
      <c r="I118" s="35">
        <v>167772.07999999999</v>
      </c>
      <c r="J118" s="63">
        <f t="shared" si="24"/>
        <v>5.7338186723381299E-2</v>
      </c>
      <c r="K118" s="63">
        <f t="shared" si="25"/>
        <v>0.43123469133415587</v>
      </c>
      <c r="L118" s="63" t="e">
        <f t="shared" si="16"/>
        <v>#DIV/0!</v>
      </c>
      <c r="M118" s="46">
        <f t="shared" si="17"/>
        <v>167772.07999999999</v>
      </c>
      <c r="N118" s="63">
        <f t="shared" si="18"/>
        <v>57.007162759089361</v>
      </c>
      <c r="O118" s="46">
        <f t="shared" si="19"/>
        <v>-126527.92000000001</v>
      </c>
      <c r="P118" s="63">
        <f t="shared" si="20"/>
        <v>57.007162759089361</v>
      </c>
      <c r="Q118" s="46">
        <f t="shared" si="21"/>
        <v>-126527.92000000001</v>
      </c>
      <c r="R118" s="63">
        <f t="shared" si="22"/>
        <v>99.983361144219302</v>
      </c>
      <c r="S118" s="46">
        <f t="shared" si="23"/>
        <v>-27.920000000012806</v>
      </c>
    </row>
    <row r="119" spans="1:19" ht="132" hidden="1" outlineLevel="7">
      <c r="A119" s="17" t="s">
        <v>148</v>
      </c>
      <c r="B119" s="18" t="s">
        <v>149</v>
      </c>
      <c r="C119" s="19"/>
      <c r="D119" s="19">
        <v>294300</v>
      </c>
      <c r="E119" s="19">
        <v>294300</v>
      </c>
      <c r="F119" s="19">
        <v>83900</v>
      </c>
      <c r="G119" s="19">
        <v>83900</v>
      </c>
      <c r="H119" s="45">
        <f t="shared" si="26"/>
        <v>167800</v>
      </c>
      <c r="I119" s="26">
        <v>167772.07999999999</v>
      </c>
      <c r="J119" s="63">
        <f t="shared" si="24"/>
        <v>5.7338186723381299E-2</v>
      </c>
      <c r="K119" s="63">
        <f t="shared" si="25"/>
        <v>0.43123469133415587</v>
      </c>
      <c r="L119" s="63" t="e">
        <f t="shared" si="16"/>
        <v>#DIV/0!</v>
      </c>
      <c r="M119" s="46">
        <f t="shared" si="17"/>
        <v>167772.07999999999</v>
      </c>
      <c r="N119" s="63">
        <f t="shared" si="18"/>
        <v>57.007162759089361</v>
      </c>
      <c r="O119" s="46">
        <f t="shared" si="19"/>
        <v>-126527.92000000001</v>
      </c>
      <c r="P119" s="63">
        <f t="shared" si="20"/>
        <v>57.007162759089361</v>
      </c>
      <c r="Q119" s="46">
        <f t="shared" si="21"/>
        <v>-126527.92000000001</v>
      </c>
      <c r="R119" s="63">
        <f t="shared" si="22"/>
        <v>99.983361144219302</v>
      </c>
      <c r="S119" s="46">
        <f t="shared" si="23"/>
        <v>-27.920000000012806</v>
      </c>
    </row>
    <row r="120" spans="1:19" ht="108" outlineLevel="2" collapsed="1">
      <c r="A120" s="32" t="s">
        <v>150</v>
      </c>
      <c r="B120" s="36" t="s">
        <v>151</v>
      </c>
      <c r="C120" s="34">
        <v>410841.24</v>
      </c>
      <c r="D120" s="34">
        <v>537700</v>
      </c>
      <c r="E120" s="34">
        <v>537700</v>
      </c>
      <c r="F120" s="34">
        <v>249500</v>
      </c>
      <c r="G120" s="34">
        <v>196200</v>
      </c>
      <c r="H120" s="45">
        <f t="shared" si="26"/>
        <v>445700</v>
      </c>
      <c r="I120" s="35">
        <v>445721.35</v>
      </c>
      <c r="J120" s="63">
        <f t="shared" si="24"/>
        <v>0.15233079301930089</v>
      </c>
      <c r="K120" s="63">
        <f t="shared" si="25"/>
        <v>1.1456644561377154</v>
      </c>
      <c r="L120" s="63">
        <f t="shared" si="16"/>
        <v>108.48992423448045</v>
      </c>
      <c r="M120" s="46">
        <f t="shared" si="17"/>
        <v>34880.109999999986</v>
      </c>
      <c r="N120" s="63">
        <f t="shared" si="18"/>
        <v>82.894058024920952</v>
      </c>
      <c r="O120" s="46">
        <f t="shared" si="19"/>
        <v>-91978.650000000023</v>
      </c>
      <c r="P120" s="63">
        <f t="shared" si="20"/>
        <v>82.894058024920952</v>
      </c>
      <c r="Q120" s="46">
        <f t="shared" si="21"/>
        <v>-91978.650000000023</v>
      </c>
      <c r="R120" s="63">
        <f t="shared" si="22"/>
        <v>100.00479021763518</v>
      </c>
      <c r="S120" s="46">
        <f t="shared" si="23"/>
        <v>21.349999999976717</v>
      </c>
    </row>
    <row r="121" spans="1:19" ht="108" hidden="1" outlineLevel="3">
      <c r="A121" s="32" t="s">
        <v>152</v>
      </c>
      <c r="B121" s="36" t="s">
        <v>153</v>
      </c>
      <c r="C121" s="34"/>
      <c r="D121" s="34">
        <v>537700</v>
      </c>
      <c r="E121" s="34">
        <v>537700</v>
      </c>
      <c r="F121" s="34">
        <v>249500</v>
      </c>
      <c r="G121" s="34">
        <v>196200</v>
      </c>
      <c r="H121" s="45">
        <f t="shared" si="26"/>
        <v>445700</v>
      </c>
      <c r="I121" s="35">
        <v>445721.35</v>
      </c>
      <c r="J121" s="63">
        <f t="shared" si="24"/>
        <v>0.15233079301930089</v>
      </c>
      <c r="K121" s="63">
        <f t="shared" si="25"/>
        <v>1.1456644561377154</v>
      </c>
      <c r="L121" s="63" t="e">
        <f t="shared" si="16"/>
        <v>#DIV/0!</v>
      </c>
      <c r="M121" s="46">
        <f t="shared" si="17"/>
        <v>445721.35</v>
      </c>
      <c r="N121" s="63">
        <f t="shared" si="18"/>
        <v>82.894058024920952</v>
      </c>
      <c r="O121" s="46">
        <f t="shared" si="19"/>
        <v>-91978.650000000023</v>
      </c>
      <c r="P121" s="63">
        <f t="shared" si="20"/>
        <v>82.894058024920952</v>
      </c>
      <c r="Q121" s="46">
        <f t="shared" si="21"/>
        <v>-91978.650000000023</v>
      </c>
      <c r="R121" s="63">
        <f t="shared" si="22"/>
        <v>100.00479021763518</v>
      </c>
      <c r="S121" s="46">
        <f t="shared" si="23"/>
        <v>21.349999999976717</v>
      </c>
    </row>
    <row r="122" spans="1:19" ht="96" hidden="1" outlineLevel="4">
      <c r="A122" s="32" t="s">
        <v>154</v>
      </c>
      <c r="B122" s="33" t="s">
        <v>155</v>
      </c>
      <c r="C122" s="34"/>
      <c r="D122" s="34">
        <v>537700</v>
      </c>
      <c r="E122" s="34">
        <v>537700</v>
      </c>
      <c r="F122" s="34">
        <v>249500</v>
      </c>
      <c r="G122" s="34">
        <v>196200</v>
      </c>
      <c r="H122" s="45">
        <f t="shared" si="26"/>
        <v>445700</v>
      </c>
      <c r="I122" s="35">
        <v>445721.35</v>
      </c>
      <c r="J122" s="63">
        <f t="shared" si="24"/>
        <v>0.15233079301930089</v>
      </c>
      <c r="K122" s="63">
        <f t="shared" si="25"/>
        <v>1.1456644561377154</v>
      </c>
      <c r="L122" s="63" t="e">
        <f t="shared" si="16"/>
        <v>#DIV/0!</v>
      </c>
      <c r="M122" s="46">
        <f t="shared" si="17"/>
        <v>445721.35</v>
      </c>
      <c r="N122" s="63">
        <f t="shared" si="18"/>
        <v>82.894058024920952</v>
      </c>
      <c r="O122" s="46">
        <f t="shared" si="19"/>
        <v>-91978.650000000023</v>
      </c>
      <c r="P122" s="63">
        <f t="shared" si="20"/>
        <v>82.894058024920952</v>
      </c>
      <c r="Q122" s="46">
        <f t="shared" si="21"/>
        <v>-91978.650000000023</v>
      </c>
      <c r="R122" s="63">
        <f t="shared" si="22"/>
        <v>100.00479021763518</v>
      </c>
      <c r="S122" s="46">
        <f t="shared" si="23"/>
        <v>21.349999999976717</v>
      </c>
    </row>
    <row r="123" spans="1:19" ht="96" hidden="1" outlineLevel="7">
      <c r="A123" s="17" t="s">
        <v>154</v>
      </c>
      <c r="B123" s="20" t="s">
        <v>155</v>
      </c>
      <c r="C123" s="19"/>
      <c r="D123" s="19">
        <v>537700</v>
      </c>
      <c r="E123" s="19">
        <v>537700</v>
      </c>
      <c r="F123" s="19">
        <v>249500</v>
      </c>
      <c r="G123" s="19">
        <v>196200</v>
      </c>
      <c r="H123" s="45">
        <f t="shared" si="26"/>
        <v>445700</v>
      </c>
      <c r="I123" s="26">
        <v>445721.35</v>
      </c>
      <c r="J123" s="63">
        <f t="shared" si="24"/>
        <v>0.15233079301930089</v>
      </c>
      <c r="K123" s="63">
        <f t="shared" si="25"/>
        <v>1.1456644561377154</v>
      </c>
      <c r="L123" s="63" t="e">
        <f t="shared" si="16"/>
        <v>#DIV/0!</v>
      </c>
      <c r="M123" s="46">
        <f t="shared" si="17"/>
        <v>445721.35</v>
      </c>
      <c r="N123" s="63">
        <f t="shared" si="18"/>
        <v>82.894058024920952</v>
      </c>
      <c r="O123" s="46">
        <f t="shared" si="19"/>
        <v>-91978.650000000023</v>
      </c>
      <c r="P123" s="63">
        <f t="shared" si="20"/>
        <v>82.894058024920952</v>
      </c>
      <c r="Q123" s="46">
        <f t="shared" si="21"/>
        <v>-91978.650000000023</v>
      </c>
      <c r="R123" s="63">
        <f t="shared" si="22"/>
        <v>100.00479021763518</v>
      </c>
      <c r="S123" s="46">
        <f t="shared" si="23"/>
        <v>21.349999999976717</v>
      </c>
    </row>
    <row r="124" spans="1:19" ht="24" outlineLevel="1">
      <c r="A124" s="32" t="s">
        <v>156</v>
      </c>
      <c r="B124" s="33" t="s">
        <v>157</v>
      </c>
      <c r="C124" s="34">
        <f>C125</f>
        <v>102538.03</v>
      </c>
      <c r="D124" s="34">
        <f t="shared" ref="D124:I124" si="32">D125</f>
        <v>188500</v>
      </c>
      <c r="E124" s="34">
        <f t="shared" si="32"/>
        <v>188500</v>
      </c>
      <c r="F124" s="34">
        <f t="shared" si="32"/>
        <v>70000</v>
      </c>
      <c r="G124" s="34">
        <f t="shared" si="32"/>
        <v>33000</v>
      </c>
      <c r="H124" s="34">
        <f t="shared" si="32"/>
        <v>103000</v>
      </c>
      <c r="I124" s="34">
        <f t="shared" si="32"/>
        <v>402861.37</v>
      </c>
      <c r="J124" s="63">
        <f t="shared" si="24"/>
        <v>0.13768286389903017</v>
      </c>
      <c r="K124" s="63">
        <f t="shared" si="25"/>
        <v>1.0354988657374049</v>
      </c>
      <c r="L124" s="63">
        <f t="shared" si="16"/>
        <v>392.88971126127541</v>
      </c>
      <c r="M124" s="46">
        <f t="shared" si="17"/>
        <v>300323.33999999997</v>
      </c>
      <c r="N124" s="63">
        <f t="shared" si="18"/>
        <v>213.7195596816976</v>
      </c>
      <c r="O124" s="46">
        <f t="shared" si="19"/>
        <v>214361.37</v>
      </c>
      <c r="P124" s="63">
        <f t="shared" si="20"/>
        <v>213.7195596816976</v>
      </c>
      <c r="Q124" s="46">
        <f t="shared" si="21"/>
        <v>214361.37</v>
      </c>
      <c r="R124" s="63">
        <f t="shared" si="22"/>
        <v>391.12754368932036</v>
      </c>
      <c r="S124" s="46">
        <f t="shared" si="23"/>
        <v>299861.37</v>
      </c>
    </row>
    <row r="125" spans="1:19" ht="24" outlineLevel="2" collapsed="1">
      <c r="A125" s="32" t="s">
        <v>158</v>
      </c>
      <c r="B125" s="33" t="s">
        <v>159</v>
      </c>
      <c r="C125" s="34">
        <v>102538.03</v>
      </c>
      <c r="D125" s="34">
        <v>188500</v>
      </c>
      <c r="E125" s="34">
        <v>188500</v>
      </c>
      <c r="F125" s="34">
        <v>70000</v>
      </c>
      <c r="G125" s="34">
        <v>33000</v>
      </c>
      <c r="H125" s="45">
        <f t="shared" si="26"/>
        <v>103000</v>
      </c>
      <c r="I125" s="35">
        <v>402861.37</v>
      </c>
      <c r="J125" s="63">
        <f t="shared" si="24"/>
        <v>0.13768286389903017</v>
      </c>
      <c r="K125" s="63">
        <f t="shared" si="25"/>
        <v>1.0354988657374049</v>
      </c>
      <c r="L125" s="63">
        <f t="shared" si="16"/>
        <v>392.88971126127541</v>
      </c>
      <c r="M125" s="46">
        <f t="shared" si="17"/>
        <v>300323.33999999997</v>
      </c>
      <c r="N125" s="63">
        <f t="shared" si="18"/>
        <v>213.7195596816976</v>
      </c>
      <c r="O125" s="46">
        <f t="shared" si="19"/>
        <v>214361.37</v>
      </c>
      <c r="P125" s="63">
        <f t="shared" si="20"/>
        <v>213.7195596816976</v>
      </c>
      <c r="Q125" s="46">
        <f t="shared" si="21"/>
        <v>214361.37</v>
      </c>
      <c r="R125" s="63">
        <f t="shared" si="22"/>
        <v>391.12754368932036</v>
      </c>
      <c r="S125" s="46">
        <f t="shared" si="23"/>
        <v>299861.37</v>
      </c>
    </row>
    <row r="126" spans="1:19" ht="36" hidden="1" outlineLevel="3">
      <c r="A126" s="32" t="s">
        <v>160</v>
      </c>
      <c r="B126" s="33" t="s">
        <v>161</v>
      </c>
      <c r="C126" s="34"/>
      <c r="D126" s="34">
        <v>89500</v>
      </c>
      <c r="E126" s="34">
        <v>89500</v>
      </c>
      <c r="F126" s="34">
        <v>29000</v>
      </c>
      <c r="G126" s="34">
        <v>19000</v>
      </c>
      <c r="H126" s="45">
        <f t="shared" si="26"/>
        <v>48000</v>
      </c>
      <c r="I126" s="35">
        <v>388470.99</v>
      </c>
      <c r="J126" s="63">
        <f t="shared" si="24"/>
        <v>0.13276477326404243</v>
      </c>
      <c r="K126" s="63">
        <f t="shared" si="25"/>
        <v>0.9985104045018931</v>
      </c>
      <c r="L126" s="63" t="e">
        <f t="shared" si="16"/>
        <v>#DIV/0!</v>
      </c>
      <c r="M126" s="46">
        <f t="shared" si="17"/>
        <v>388470.99</v>
      </c>
      <c r="N126" s="63">
        <f t="shared" si="18"/>
        <v>434.04579888268159</v>
      </c>
      <c r="O126" s="46">
        <f t="shared" si="19"/>
        <v>298970.99</v>
      </c>
      <c r="P126" s="63">
        <f t="shared" si="20"/>
        <v>434.04579888268159</v>
      </c>
      <c r="Q126" s="46">
        <f t="shared" si="21"/>
        <v>298970.99</v>
      </c>
      <c r="R126" s="63">
        <f t="shared" si="22"/>
        <v>809.31456249999997</v>
      </c>
      <c r="S126" s="46">
        <f t="shared" si="23"/>
        <v>340470.99</v>
      </c>
    </row>
    <row r="127" spans="1:19" ht="96" hidden="1" outlineLevel="4">
      <c r="A127" s="32" t="s">
        <v>162</v>
      </c>
      <c r="B127" s="33" t="s">
        <v>163</v>
      </c>
      <c r="C127" s="34"/>
      <c r="D127" s="34">
        <v>89500</v>
      </c>
      <c r="E127" s="34">
        <v>89500</v>
      </c>
      <c r="F127" s="34">
        <v>29000</v>
      </c>
      <c r="G127" s="34">
        <v>19000</v>
      </c>
      <c r="H127" s="45">
        <f t="shared" si="26"/>
        <v>48000</v>
      </c>
      <c r="I127" s="35">
        <v>388470.99</v>
      </c>
      <c r="J127" s="63">
        <f t="shared" si="24"/>
        <v>0.13276477326404243</v>
      </c>
      <c r="K127" s="63">
        <f t="shared" si="25"/>
        <v>0.9985104045018931</v>
      </c>
      <c r="L127" s="63" t="e">
        <f t="shared" si="16"/>
        <v>#DIV/0!</v>
      </c>
      <c r="M127" s="46">
        <f t="shared" si="17"/>
        <v>388470.99</v>
      </c>
      <c r="N127" s="63">
        <f t="shared" si="18"/>
        <v>434.04579888268159</v>
      </c>
      <c r="O127" s="46">
        <f t="shared" si="19"/>
        <v>298970.99</v>
      </c>
      <c r="P127" s="63">
        <f t="shared" si="20"/>
        <v>434.04579888268159</v>
      </c>
      <c r="Q127" s="46">
        <f t="shared" si="21"/>
        <v>298970.99</v>
      </c>
      <c r="R127" s="63">
        <f t="shared" si="22"/>
        <v>809.31456249999997</v>
      </c>
      <c r="S127" s="46">
        <f t="shared" si="23"/>
        <v>340470.99</v>
      </c>
    </row>
    <row r="128" spans="1:19" ht="96" hidden="1" outlineLevel="7">
      <c r="A128" s="17" t="s">
        <v>162</v>
      </c>
      <c r="B128" s="20" t="s">
        <v>163</v>
      </c>
      <c r="C128" s="19"/>
      <c r="D128" s="19">
        <v>89500</v>
      </c>
      <c r="E128" s="19">
        <v>89500</v>
      </c>
      <c r="F128" s="19">
        <v>29000</v>
      </c>
      <c r="G128" s="19">
        <v>19000</v>
      </c>
      <c r="H128" s="45">
        <f t="shared" si="26"/>
        <v>48000</v>
      </c>
      <c r="I128" s="26">
        <v>388470.99</v>
      </c>
      <c r="J128" s="63">
        <f t="shared" si="24"/>
        <v>0.13276477326404243</v>
      </c>
      <c r="K128" s="63">
        <f t="shared" si="25"/>
        <v>0.9985104045018931</v>
      </c>
      <c r="L128" s="63" t="e">
        <f t="shared" si="16"/>
        <v>#DIV/0!</v>
      </c>
      <c r="M128" s="46">
        <f t="shared" si="17"/>
        <v>388470.99</v>
      </c>
      <c r="N128" s="63">
        <f t="shared" si="18"/>
        <v>434.04579888268159</v>
      </c>
      <c r="O128" s="46">
        <f t="shared" si="19"/>
        <v>298970.99</v>
      </c>
      <c r="P128" s="63">
        <f t="shared" si="20"/>
        <v>434.04579888268159</v>
      </c>
      <c r="Q128" s="46">
        <f t="shared" si="21"/>
        <v>298970.99</v>
      </c>
      <c r="R128" s="63">
        <f t="shared" si="22"/>
        <v>809.31456249999997</v>
      </c>
      <c r="S128" s="46">
        <f t="shared" si="23"/>
        <v>340470.99</v>
      </c>
    </row>
    <row r="129" spans="1:19" ht="48" hidden="1" outlineLevel="3">
      <c r="A129" s="32" t="s">
        <v>164</v>
      </c>
      <c r="B129" s="33" t="s">
        <v>165</v>
      </c>
      <c r="C129" s="34"/>
      <c r="D129" s="34">
        <v>99000</v>
      </c>
      <c r="E129" s="34">
        <v>99000</v>
      </c>
      <c r="F129" s="34">
        <v>41000</v>
      </c>
      <c r="G129" s="34">
        <v>14000</v>
      </c>
      <c r="H129" s="45">
        <f t="shared" si="26"/>
        <v>55000</v>
      </c>
      <c r="I129" s="35">
        <v>14390.38</v>
      </c>
      <c r="J129" s="63">
        <f t="shared" si="24"/>
        <v>4.9180906349877273E-3</v>
      </c>
      <c r="K129" s="63">
        <f t="shared" si="25"/>
        <v>3.698846123551195E-2</v>
      </c>
      <c r="L129" s="63" t="e">
        <f t="shared" si="16"/>
        <v>#DIV/0!</v>
      </c>
      <c r="M129" s="46">
        <f t="shared" si="17"/>
        <v>14390.38</v>
      </c>
      <c r="N129" s="63">
        <f t="shared" si="18"/>
        <v>14.535737373737373</v>
      </c>
      <c r="O129" s="46">
        <f t="shared" si="19"/>
        <v>-84609.62</v>
      </c>
      <c r="P129" s="63">
        <f t="shared" si="20"/>
        <v>14.535737373737373</v>
      </c>
      <c r="Q129" s="46">
        <f t="shared" si="21"/>
        <v>-84609.62</v>
      </c>
      <c r="R129" s="63">
        <f t="shared" si="22"/>
        <v>26.164327272727274</v>
      </c>
      <c r="S129" s="46">
        <f t="shared" si="23"/>
        <v>-40609.620000000003</v>
      </c>
    </row>
    <row r="130" spans="1:19" ht="108" hidden="1" outlineLevel="4">
      <c r="A130" s="32" t="s">
        <v>166</v>
      </c>
      <c r="B130" s="36" t="s">
        <v>167</v>
      </c>
      <c r="C130" s="34"/>
      <c r="D130" s="34">
        <v>99000</v>
      </c>
      <c r="E130" s="34">
        <v>99000</v>
      </c>
      <c r="F130" s="34">
        <v>41000</v>
      </c>
      <c r="G130" s="34">
        <v>14000</v>
      </c>
      <c r="H130" s="45">
        <f t="shared" si="26"/>
        <v>55000</v>
      </c>
      <c r="I130" s="35">
        <v>14390.38</v>
      </c>
      <c r="J130" s="63">
        <f t="shared" si="24"/>
        <v>4.9180906349877273E-3</v>
      </c>
      <c r="K130" s="63">
        <f t="shared" si="25"/>
        <v>3.698846123551195E-2</v>
      </c>
      <c r="L130" s="63" t="e">
        <f t="shared" si="16"/>
        <v>#DIV/0!</v>
      </c>
      <c r="M130" s="46">
        <f t="shared" si="17"/>
        <v>14390.38</v>
      </c>
      <c r="N130" s="63">
        <f t="shared" si="18"/>
        <v>14.535737373737373</v>
      </c>
      <c r="O130" s="46">
        <f t="shared" si="19"/>
        <v>-84609.62</v>
      </c>
      <c r="P130" s="63">
        <f t="shared" si="20"/>
        <v>14.535737373737373</v>
      </c>
      <c r="Q130" s="46">
        <f t="shared" si="21"/>
        <v>-84609.62</v>
      </c>
      <c r="R130" s="63">
        <f t="shared" si="22"/>
        <v>26.164327272727274</v>
      </c>
      <c r="S130" s="46">
        <f t="shared" si="23"/>
        <v>-40609.620000000003</v>
      </c>
    </row>
    <row r="131" spans="1:19" ht="108" hidden="1" outlineLevel="7">
      <c r="A131" s="17" t="s">
        <v>166</v>
      </c>
      <c r="B131" s="18" t="s">
        <v>167</v>
      </c>
      <c r="C131" s="19"/>
      <c r="D131" s="19">
        <v>99000</v>
      </c>
      <c r="E131" s="19">
        <v>99000</v>
      </c>
      <c r="F131" s="19">
        <v>41000</v>
      </c>
      <c r="G131" s="19">
        <v>14000</v>
      </c>
      <c r="H131" s="45">
        <f t="shared" si="26"/>
        <v>55000</v>
      </c>
      <c r="I131" s="26">
        <v>14390.38</v>
      </c>
      <c r="J131" s="63">
        <f t="shared" si="24"/>
        <v>4.9180906349877273E-3</v>
      </c>
      <c r="K131" s="63">
        <f t="shared" si="25"/>
        <v>3.698846123551195E-2</v>
      </c>
      <c r="L131" s="63" t="e">
        <f t="shared" si="16"/>
        <v>#DIV/0!</v>
      </c>
      <c r="M131" s="46">
        <f t="shared" si="17"/>
        <v>14390.38</v>
      </c>
      <c r="N131" s="63">
        <f t="shared" si="18"/>
        <v>14.535737373737373</v>
      </c>
      <c r="O131" s="46">
        <f t="shared" si="19"/>
        <v>-84609.62</v>
      </c>
      <c r="P131" s="63">
        <f t="shared" si="20"/>
        <v>14.535737373737373</v>
      </c>
      <c r="Q131" s="46">
        <f t="shared" si="21"/>
        <v>-84609.62</v>
      </c>
      <c r="R131" s="63">
        <f t="shared" si="22"/>
        <v>26.164327272727274</v>
      </c>
      <c r="S131" s="46">
        <f t="shared" si="23"/>
        <v>-40609.620000000003</v>
      </c>
    </row>
    <row r="132" spans="1:19" ht="48" outlineLevel="1">
      <c r="A132" s="32" t="s">
        <v>168</v>
      </c>
      <c r="B132" s="33" t="s">
        <v>169</v>
      </c>
      <c r="C132" s="34">
        <f>C133+C137</f>
        <v>3655669.12</v>
      </c>
      <c r="D132" s="34">
        <f t="shared" ref="D132:I132" si="33">D133+D137</f>
        <v>9096400</v>
      </c>
      <c r="E132" s="34">
        <f t="shared" si="33"/>
        <v>9096400</v>
      </c>
      <c r="F132" s="34">
        <f t="shared" si="33"/>
        <v>1964000</v>
      </c>
      <c r="G132" s="34">
        <f t="shared" si="33"/>
        <v>2499200</v>
      </c>
      <c r="H132" s="34">
        <f t="shared" si="33"/>
        <v>4463200</v>
      </c>
      <c r="I132" s="34">
        <f t="shared" si="33"/>
        <v>4238563.5600000005</v>
      </c>
      <c r="J132" s="63">
        <f t="shared" si="24"/>
        <v>1.4485816045327675</v>
      </c>
      <c r="K132" s="63">
        <f t="shared" si="25"/>
        <v>10.894635439322212</v>
      </c>
      <c r="L132" s="63">
        <f t="shared" si="16"/>
        <v>115.94494525806537</v>
      </c>
      <c r="M132" s="46">
        <f t="shared" si="17"/>
        <v>582894.44000000041</v>
      </c>
      <c r="N132" s="63">
        <f t="shared" si="18"/>
        <v>46.596055142693821</v>
      </c>
      <c r="O132" s="46">
        <f t="shared" si="19"/>
        <v>-4857836.4399999995</v>
      </c>
      <c r="P132" s="63">
        <f t="shared" si="20"/>
        <v>46.596055142693821</v>
      </c>
      <c r="Q132" s="46">
        <f t="shared" si="21"/>
        <v>-4857836.4399999995</v>
      </c>
      <c r="R132" s="63">
        <f t="shared" si="22"/>
        <v>94.966919698870782</v>
      </c>
      <c r="S132" s="46">
        <f t="shared" si="23"/>
        <v>-224636.43999999948</v>
      </c>
    </row>
    <row r="133" spans="1:19" ht="24" outlineLevel="2" collapsed="1">
      <c r="A133" s="32" t="s">
        <v>170</v>
      </c>
      <c r="B133" s="33" t="s">
        <v>171</v>
      </c>
      <c r="C133" s="34">
        <v>3339521.96</v>
      </c>
      <c r="D133" s="34">
        <v>8393200</v>
      </c>
      <c r="E133" s="34">
        <v>8393200</v>
      </c>
      <c r="F133" s="34">
        <v>1788300</v>
      </c>
      <c r="G133" s="34">
        <v>2323400</v>
      </c>
      <c r="H133" s="45">
        <f t="shared" si="26"/>
        <v>4111700</v>
      </c>
      <c r="I133" s="35">
        <v>3884859.66</v>
      </c>
      <c r="J133" s="63">
        <f t="shared" si="24"/>
        <v>1.3276989149756719</v>
      </c>
      <c r="K133" s="63">
        <f t="shared" si="25"/>
        <v>9.9854889821751858</v>
      </c>
      <c r="L133" s="63">
        <f t="shared" si="16"/>
        <v>116.32981326465061</v>
      </c>
      <c r="M133" s="46">
        <f t="shared" si="17"/>
        <v>545337.70000000019</v>
      </c>
      <c r="N133" s="63">
        <f t="shared" si="18"/>
        <v>46.285798741838633</v>
      </c>
      <c r="O133" s="46">
        <f t="shared" si="19"/>
        <v>-4508340.34</v>
      </c>
      <c r="P133" s="63">
        <f t="shared" si="20"/>
        <v>46.285798741838633</v>
      </c>
      <c r="Q133" s="46">
        <f t="shared" si="21"/>
        <v>-4508340.34</v>
      </c>
      <c r="R133" s="63">
        <f t="shared" si="22"/>
        <v>94.483052265486293</v>
      </c>
      <c r="S133" s="46">
        <f t="shared" si="23"/>
        <v>-226840.33999999985</v>
      </c>
    </row>
    <row r="134" spans="1:19" ht="24" hidden="1" outlineLevel="3" collapsed="1">
      <c r="A134" s="32" t="s">
        <v>172</v>
      </c>
      <c r="B134" s="33" t="s">
        <v>173</v>
      </c>
      <c r="C134" s="34"/>
      <c r="D134" s="34">
        <v>8393200</v>
      </c>
      <c r="E134" s="34">
        <v>8393200</v>
      </c>
      <c r="F134" s="34">
        <v>1788300</v>
      </c>
      <c r="G134" s="34">
        <v>2323400</v>
      </c>
      <c r="H134" s="45">
        <f t="shared" si="26"/>
        <v>4111700</v>
      </c>
      <c r="I134" s="35">
        <v>3884859.66</v>
      </c>
      <c r="J134" s="63">
        <f t="shared" si="24"/>
        <v>1.3276989149756719</v>
      </c>
      <c r="K134" s="63">
        <f t="shared" si="25"/>
        <v>9.9854889821751858</v>
      </c>
      <c r="L134" s="63" t="e">
        <f t="shared" si="16"/>
        <v>#DIV/0!</v>
      </c>
      <c r="M134" s="46">
        <f t="shared" si="17"/>
        <v>3884859.66</v>
      </c>
      <c r="N134" s="63">
        <f t="shared" si="18"/>
        <v>46.285798741838633</v>
      </c>
      <c r="O134" s="46">
        <f t="shared" si="19"/>
        <v>-4508340.34</v>
      </c>
      <c r="P134" s="63">
        <f t="shared" si="20"/>
        <v>46.285798741838633</v>
      </c>
      <c r="Q134" s="46">
        <f t="shared" si="21"/>
        <v>-4508340.34</v>
      </c>
      <c r="R134" s="63">
        <f t="shared" si="22"/>
        <v>94.483052265486293</v>
      </c>
      <c r="S134" s="46">
        <f t="shared" si="23"/>
        <v>-226840.33999999985</v>
      </c>
    </row>
    <row r="135" spans="1:19" ht="36" hidden="1" outlineLevel="4">
      <c r="A135" s="32" t="s">
        <v>174</v>
      </c>
      <c r="B135" s="33" t="s">
        <v>175</v>
      </c>
      <c r="C135" s="34"/>
      <c r="D135" s="34">
        <v>8393200</v>
      </c>
      <c r="E135" s="34">
        <v>8393200</v>
      </c>
      <c r="F135" s="34">
        <v>1788300</v>
      </c>
      <c r="G135" s="34">
        <v>2323400</v>
      </c>
      <c r="H135" s="45">
        <f t="shared" si="26"/>
        <v>4111700</v>
      </c>
      <c r="I135" s="35">
        <v>3884859.66</v>
      </c>
      <c r="J135" s="63">
        <f t="shared" si="24"/>
        <v>1.3276989149756719</v>
      </c>
      <c r="K135" s="63">
        <f t="shared" si="25"/>
        <v>9.9854889821751858</v>
      </c>
      <c r="L135" s="63" t="e">
        <f t="shared" si="16"/>
        <v>#DIV/0!</v>
      </c>
      <c r="M135" s="46">
        <f t="shared" si="17"/>
        <v>3884859.66</v>
      </c>
      <c r="N135" s="63">
        <f t="shared" si="18"/>
        <v>46.285798741838633</v>
      </c>
      <c r="O135" s="46">
        <f t="shared" si="19"/>
        <v>-4508340.34</v>
      </c>
      <c r="P135" s="63">
        <f t="shared" si="20"/>
        <v>46.285798741838633</v>
      </c>
      <c r="Q135" s="46">
        <f t="shared" si="21"/>
        <v>-4508340.34</v>
      </c>
      <c r="R135" s="63">
        <f t="shared" si="22"/>
        <v>94.483052265486293</v>
      </c>
      <c r="S135" s="46">
        <f t="shared" si="23"/>
        <v>-226840.33999999985</v>
      </c>
    </row>
    <row r="136" spans="1:19" ht="36" hidden="1" outlineLevel="7">
      <c r="A136" s="17" t="s">
        <v>174</v>
      </c>
      <c r="B136" s="20" t="s">
        <v>175</v>
      </c>
      <c r="C136" s="19"/>
      <c r="D136" s="19">
        <v>8393200</v>
      </c>
      <c r="E136" s="19">
        <v>8393200</v>
      </c>
      <c r="F136" s="19">
        <v>1788300</v>
      </c>
      <c r="G136" s="19">
        <v>2323400</v>
      </c>
      <c r="H136" s="45">
        <f t="shared" si="26"/>
        <v>4111700</v>
      </c>
      <c r="I136" s="26">
        <v>3884859.66</v>
      </c>
      <c r="J136" s="63">
        <f t="shared" si="24"/>
        <v>1.3276989149756719</v>
      </c>
      <c r="K136" s="63">
        <f t="shared" si="25"/>
        <v>9.9854889821751858</v>
      </c>
      <c r="L136" s="63" t="e">
        <f t="shared" si="16"/>
        <v>#DIV/0!</v>
      </c>
      <c r="M136" s="46">
        <f t="shared" si="17"/>
        <v>3884859.66</v>
      </c>
      <c r="N136" s="63">
        <f t="shared" si="18"/>
        <v>46.285798741838633</v>
      </c>
      <c r="O136" s="46">
        <f t="shared" si="19"/>
        <v>-4508340.34</v>
      </c>
      <c r="P136" s="63">
        <f t="shared" si="20"/>
        <v>46.285798741838633</v>
      </c>
      <c r="Q136" s="46">
        <f t="shared" si="21"/>
        <v>-4508340.34</v>
      </c>
      <c r="R136" s="63">
        <f t="shared" si="22"/>
        <v>94.483052265486293</v>
      </c>
      <c r="S136" s="46">
        <f t="shared" si="23"/>
        <v>-226840.33999999985</v>
      </c>
    </row>
    <row r="137" spans="1:19" ht="24" outlineLevel="2">
      <c r="A137" s="32" t="s">
        <v>176</v>
      </c>
      <c r="B137" s="33" t="s">
        <v>177</v>
      </c>
      <c r="C137" s="34">
        <f>C138+C141</f>
        <v>316147.15999999997</v>
      </c>
      <c r="D137" s="34">
        <v>703200</v>
      </c>
      <c r="E137" s="34">
        <v>703200</v>
      </c>
      <c r="F137" s="34">
        <v>175700</v>
      </c>
      <c r="G137" s="34">
        <v>175800</v>
      </c>
      <c r="H137" s="45">
        <f t="shared" si="26"/>
        <v>351500</v>
      </c>
      <c r="I137" s="35">
        <v>353703.9</v>
      </c>
      <c r="J137" s="63">
        <f t="shared" si="24"/>
        <v>0.1208826895570955</v>
      </c>
      <c r="K137" s="63">
        <f t="shared" si="25"/>
        <v>0.90914645714702447</v>
      </c>
      <c r="L137" s="63">
        <f t="shared" si="16"/>
        <v>111.87951206014316</v>
      </c>
      <c r="M137" s="46">
        <f t="shared" si="17"/>
        <v>37556.740000000049</v>
      </c>
      <c r="N137" s="63">
        <f t="shared" si="18"/>
        <v>50.299189419795219</v>
      </c>
      <c r="O137" s="46">
        <f t="shared" si="19"/>
        <v>-349496.1</v>
      </c>
      <c r="P137" s="63">
        <f t="shared" si="20"/>
        <v>50.299189419795219</v>
      </c>
      <c r="Q137" s="46">
        <f t="shared" si="21"/>
        <v>-349496.1</v>
      </c>
      <c r="R137" s="63">
        <f t="shared" si="22"/>
        <v>100.6269985775249</v>
      </c>
      <c r="S137" s="46">
        <f t="shared" si="23"/>
        <v>2203.9000000000233</v>
      </c>
    </row>
    <row r="138" spans="1:19" ht="36" outlineLevel="3" collapsed="1">
      <c r="A138" s="32" t="s">
        <v>178</v>
      </c>
      <c r="B138" s="33" t="s">
        <v>179</v>
      </c>
      <c r="C138" s="34">
        <v>307343.84999999998</v>
      </c>
      <c r="D138" s="34">
        <v>703200</v>
      </c>
      <c r="E138" s="34">
        <v>703200</v>
      </c>
      <c r="F138" s="34">
        <v>175700</v>
      </c>
      <c r="G138" s="34">
        <v>175800</v>
      </c>
      <c r="H138" s="45">
        <f t="shared" si="26"/>
        <v>351500</v>
      </c>
      <c r="I138" s="35">
        <v>329029.98</v>
      </c>
      <c r="J138" s="63">
        <f t="shared" si="24"/>
        <v>0.11245007173321339</v>
      </c>
      <c r="K138" s="63">
        <f t="shared" si="25"/>
        <v>0.84572559310812312</v>
      </c>
      <c r="L138" s="63">
        <f t="shared" si="16"/>
        <v>107.05598306261864</v>
      </c>
      <c r="M138" s="46">
        <f t="shared" si="17"/>
        <v>21686.130000000005</v>
      </c>
      <c r="N138" s="63">
        <f t="shared" si="18"/>
        <v>46.79038395904437</v>
      </c>
      <c r="O138" s="46">
        <f t="shared" si="19"/>
        <v>-374170.02</v>
      </c>
      <c r="P138" s="63">
        <f t="shared" si="20"/>
        <v>46.79038395904437</v>
      </c>
      <c r="Q138" s="46">
        <f t="shared" si="21"/>
        <v>-374170.02</v>
      </c>
      <c r="R138" s="63">
        <f t="shared" si="22"/>
        <v>93.607391180654332</v>
      </c>
      <c r="S138" s="46">
        <f t="shared" si="23"/>
        <v>-22470.020000000019</v>
      </c>
    </row>
    <row r="139" spans="1:19" ht="48" hidden="1" outlineLevel="4">
      <c r="A139" s="32" t="s">
        <v>180</v>
      </c>
      <c r="B139" s="33" t="s">
        <v>181</v>
      </c>
      <c r="C139" s="34"/>
      <c r="D139" s="34">
        <v>703200</v>
      </c>
      <c r="E139" s="34">
        <v>703200</v>
      </c>
      <c r="F139" s="34">
        <v>175700</v>
      </c>
      <c r="G139" s="34">
        <v>175800</v>
      </c>
      <c r="H139" s="45">
        <f t="shared" si="26"/>
        <v>351500</v>
      </c>
      <c r="I139" s="35">
        <v>329029.98</v>
      </c>
      <c r="J139" s="63">
        <f t="shared" si="24"/>
        <v>0.11245007173321339</v>
      </c>
      <c r="K139" s="63">
        <f t="shared" si="25"/>
        <v>0.84572559310812312</v>
      </c>
      <c r="L139" s="63" t="e">
        <f t="shared" si="16"/>
        <v>#DIV/0!</v>
      </c>
      <c r="M139" s="46">
        <f t="shared" si="17"/>
        <v>329029.98</v>
      </c>
      <c r="N139" s="63">
        <f t="shared" si="18"/>
        <v>46.79038395904437</v>
      </c>
      <c r="O139" s="46">
        <f t="shared" si="19"/>
        <v>-374170.02</v>
      </c>
      <c r="P139" s="63">
        <f t="shared" si="20"/>
        <v>46.79038395904437</v>
      </c>
      <c r="Q139" s="46">
        <f t="shared" si="21"/>
        <v>-374170.02</v>
      </c>
      <c r="R139" s="63">
        <f t="shared" si="22"/>
        <v>93.607391180654332</v>
      </c>
      <c r="S139" s="46">
        <f t="shared" si="23"/>
        <v>-22470.020000000019</v>
      </c>
    </row>
    <row r="140" spans="1:19" ht="48" hidden="1" outlineLevel="7">
      <c r="A140" s="17" t="s">
        <v>180</v>
      </c>
      <c r="B140" s="20" t="s">
        <v>181</v>
      </c>
      <c r="C140" s="19"/>
      <c r="D140" s="19">
        <v>703200</v>
      </c>
      <c r="E140" s="19">
        <v>703200</v>
      </c>
      <c r="F140" s="19">
        <v>175700</v>
      </c>
      <c r="G140" s="19">
        <v>175800</v>
      </c>
      <c r="H140" s="45">
        <f t="shared" si="26"/>
        <v>351500</v>
      </c>
      <c r="I140" s="26">
        <v>329029.98</v>
      </c>
      <c r="J140" s="63">
        <f t="shared" si="24"/>
        <v>0.11245007173321339</v>
      </c>
      <c r="K140" s="63">
        <f t="shared" si="25"/>
        <v>0.84572559310812312</v>
      </c>
      <c r="L140" s="63" t="e">
        <f t="shared" si="16"/>
        <v>#DIV/0!</v>
      </c>
      <c r="M140" s="46">
        <f t="shared" si="17"/>
        <v>329029.98</v>
      </c>
      <c r="N140" s="63">
        <f t="shared" si="18"/>
        <v>46.79038395904437</v>
      </c>
      <c r="O140" s="46">
        <f t="shared" si="19"/>
        <v>-374170.02</v>
      </c>
      <c r="P140" s="63">
        <f t="shared" si="20"/>
        <v>46.79038395904437</v>
      </c>
      <c r="Q140" s="46">
        <f t="shared" si="21"/>
        <v>-374170.02</v>
      </c>
      <c r="R140" s="63">
        <f t="shared" si="22"/>
        <v>93.607391180654332</v>
      </c>
      <c r="S140" s="46">
        <f t="shared" si="23"/>
        <v>-22470.020000000019</v>
      </c>
    </row>
    <row r="141" spans="1:19" ht="24" outlineLevel="3" collapsed="1">
      <c r="A141" s="32" t="s">
        <v>182</v>
      </c>
      <c r="B141" s="33" t="s">
        <v>183</v>
      </c>
      <c r="C141" s="34">
        <v>8803.31</v>
      </c>
      <c r="D141" s="34">
        <v>0</v>
      </c>
      <c r="E141" s="34">
        <v>0</v>
      </c>
      <c r="F141" s="34">
        <v>0</v>
      </c>
      <c r="G141" s="34">
        <v>0</v>
      </c>
      <c r="H141" s="45">
        <f t="shared" si="26"/>
        <v>0</v>
      </c>
      <c r="I141" s="35">
        <v>24673.919999999998</v>
      </c>
      <c r="J141" s="63">
        <f t="shared" si="24"/>
        <v>8.4326178238820926E-3</v>
      </c>
      <c r="K141" s="63">
        <f t="shared" si="25"/>
        <v>6.3420864038901209E-2</v>
      </c>
      <c r="L141" s="63">
        <f t="shared" si="16"/>
        <v>280.28003103378165</v>
      </c>
      <c r="M141" s="46">
        <f t="shared" si="17"/>
        <v>15870.609999999999</v>
      </c>
      <c r="N141" s="63">
        <v>0</v>
      </c>
      <c r="O141" s="46">
        <f t="shared" si="19"/>
        <v>24673.919999999998</v>
      </c>
      <c r="P141" s="63">
        <v>0</v>
      </c>
      <c r="Q141" s="46">
        <f t="shared" si="21"/>
        <v>24673.919999999998</v>
      </c>
      <c r="R141" s="63">
        <v>0</v>
      </c>
      <c r="S141" s="46">
        <f t="shared" si="23"/>
        <v>24673.919999999998</v>
      </c>
    </row>
    <row r="142" spans="1:19" ht="24" hidden="1" outlineLevel="4">
      <c r="A142" s="32" t="s">
        <v>184</v>
      </c>
      <c r="B142" s="33" t="s">
        <v>185</v>
      </c>
      <c r="C142" s="34"/>
      <c r="D142" s="34">
        <v>0</v>
      </c>
      <c r="E142" s="34">
        <v>0</v>
      </c>
      <c r="F142" s="34">
        <v>0</v>
      </c>
      <c r="G142" s="34">
        <v>0</v>
      </c>
      <c r="H142" s="45">
        <f t="shared" si="26"/>
        <v>0</v>
      </c>
      <c r="I142" s="35">
        <v>24673.919999999998</v>
      </c>
      <c r="J142" s="63">
        <f t="shared" si="24"/>
        <v>8.4326178238820926E-3</v>
      </c>
      <c r="K142" s="63">
        <f t="shared" si="25"/>
        <v>6.3420864038901209E-2</v>
      </c>
      <c r="L142" s="63" t="e">
        <f t="shared" si="16"/>
        <v>#DIV/0!</v>
      </c>
      <c r="M142" s="46">
        <f t="shared" si="17"/>
        <v>24673.919999999998</v>
      </c>
      <c r="N142" s="63" t="e">
        <f t="shared" si="18"/>
        <v>#DIV/0!</v>
      </c>
      <c r="O142" s="46">
        <f t="shared" si="19"/>
        <v>24673.919999999998</v>
      </c>
      <c r="P142" s="63" t="e">
        <f t="shared" si="20"/>
        <v>#DIV/0!</v>
      </c>
      <c r="Q142" s="46">
        <f t="shared" si="21"/>
        <v>24673.919999999998</v>
      </c>
      <c r="R142" s="63" t="e">
        <f t="shared" si="22"/>
        <v>#DIV/0!</v>
      </c>
      <c r="S142" s="46">
        <f t="shared" si="23"/>
        <v>24673.919999999998</v>
      </c>
    </row>
    <row r="143" spans="1:19" ht="24" hidden="1" outlineLevel="7">
      <c r="A143" s="17" t="s">
        <v>184</v>
      </c>
      <c r="B143" s="20" t="s">
        <v>185</v>
      </c>
      <c r="C143" s="19"/>
      <c r="D143" s="19">
        <v>0</v>
      </c>
      <c r="E143" s="19">
        <v>0</v>
      </c>
      <c r="F143" s="19">
        <v>0</v>
      </c>
      <c r="G143" s="19">
        <v>0</v>
      </c>
      <c r="H143" s="45">
        <f t="shared" si="26"/>
        <v>0</v>
      </c>
      <c r="I143" s="26">
        <v>24673.919999999998</v>
      </c>
      <c r="J143" s="63">
        <f t="shared" si="24"/>
        <v>8.4326178238820926E-3</v>
      </c>
      <c r="K143" s="63">
        <f t="shared" si="25"/>
        <v>6.3420864038901209E-2</v>
      </c>
      <c r="L143" s="63" t="e">
        <f t="shared" ref="L143:L206" si="34">I143/C143*100</f>
        <v>#DIV/0!</v>
      </c>
      <c r="M143" s="46">
        <f t="shared" ref="M143:M206" si="35">I143-C143</f>
        <v>24673.919999999998</v>
      </c>
      <c r="N143" s="63" t="e">
        <f t="shared" ref="N143:N206" si="36">I143/D143*100</f>
        <v>#DIV/0!</v>
      </c>
      <c r="O143" s="46">
        <f t="shared" ref="O143:O206" si="37">I143-D143</f>
        <v>24673.919999999998</v>
      </c>
      <c r="P143" s="63" t="e">
        <f t="shared" ref="P143:P206" si="38">I143/E143*100</f>
        <v>#DIV/0!</v>
      </c>
      <c r="Q143" s="46">
        <f t="shared" ref="Q143:Q206" si="39">I143-E143</f>
        <v>24673.919999999998</v>
      </c>
      <c r="R143" s="63" t="e">
        <f t="shared" ref="R143:R206" si="40">I143/H143*100</f>
        <v>#DIV/0!</v>
      </c>
      <c r="S143" s="46">
        <f t="shared" ref="S143:S206" si="41">I143-H143</f>
        <v>24673.919999999998</v>
      </c>
    </row>
    <row r="144" spans="1:19" ht="36" outlineLevel="1">
      <c r="A144" s="32" t="s">
        <v>186</v>
      </c>
      <c r="B144" s="33" t="s">
        <v>187</v>
      </c>
      <c r="C144" s="34">
        <f>C145+C149+C156</f>
        <v>1335106.5799999998</v>
      </c>
      <c r="D144" s="34">
        <f t="shared" ref="D144:I144" si="42">D145+D149+D156</f>
        <v>4841800</v>
      </c>
      <c r="E144" s="34">
        <f t="shared" si="42"/>
        <v>4841800</v>
      </c>
      <c r="F144" s="34">
        <f t="shared" si="42"/>
        <v>499950</v>
      </c>
      <c r="G144" s="34">
        <f t="shared" si="42"/>
        <v>10800</v>
      </c>
      <c r="H144" s="34">
        <f t="shared" si="42"/>
        <v>510750</v>
      </c>
      <c r="I144" s="34">
        <f t="shared" si="42"/>
        <v>653435.77</v>
      </c>
      <c r="J144" s="63">
        <f t="shared" ref="J144:J207" si="43">I144/$I$14*100</f>
        <v>0.22331976924883115</v>
      </c>
      <c r="K144" s="63">
        <f t="shared" ref="K144:K207" si="44">I144/$I$15*100</f>
        <v>1.6795653518907705</v>
      </c>
      <c r="L144" s="63">
        <f t="shared" si="34"/>
        <v>48.942592283531411</v>
      </c>
      <c r="M144" s="46">
        <f t="shared" si="35"/>
        <v>-681670.80999999982</v>
      </c>
      <c r="N144" s="63">
        <f t="shared" si="36"/>
        <v>13.495719980172662</v>
      </c>
      <c r="O144" s="46">
        <f t="shared" si="37"/>
        <v>-4188364.23</v>
      </c>
      <c r="P144" s="63">
        <f t="shared" si="38"/>
        <v>13.495719980172662</v>
      </c>
      <c r="Q144" s="46">
        <f t="shared" si="39"/>
        <v>-4188364.23</v>
      </c>
      <c r="R144" s="63">
        <f t="shared" si="40"/>
        <v>127.93651884483603</v>
      </c>
      <c r="S144" s="46">
        <f t="shared" si="41"/>
        <v>142685.77000000002</v>
      </c>
    </row>
    <row r="145" spans="1:19" ht="96" outlineLevel="2" collapsed="1">
      <c r="A145" s="32" t="s">
        <v>188</v>
      </c>
      <c r="B145" s="36" t="s">
        <v>189</v>
      </c>
      <c r="C145" s="34">
        <v>1105600</v>
      </c>
      <c r="D145" s="34">
        <v>4750000</v>
      </c>
      <c r="E145" s="34">
        <v>4750000</v>
      </c>
      <c r="F145" s="34">
        <v>433050</v>
      </c>
      <c r="G145" s="34">
        <v>0</v>
      </c>
      <c r="H145" s="45">
        <f t="shared" si="26"/>
        <v>433050</v>
      </c>
      <c r="I145" s="35">
        <v>433050</v>
      </c>
      <c r="J145" s="63">
        <f t="shared" si="43"/>
        <v>0.14800020218239096</v>
      </c>
      <c r="K145" s="63">
        <f t="shared" si="44"/>
        <v>1.1130945213426229</v>
      </c>
      <c r="L145" s="63">
        <f t="shared" si="34"/>
        <v>39.168777134587557</v>
      </c>
      <c r="M145" s="46">
        <f t="shared" si="35"/>
        <v>-672550</v>
      </c>
      <c r="N145" s="63">
        <f t="shared" si="36"/>
        <v>9.1168421052631583</v>
      </c>
      <c r="O145" s="46">
        <f t="shared" si="37"/>
        <v>-4316950</v>
      </c>
      <c r="P145" s="63">
        <f t="shared" si="38"/>
        <v>9.1168421052631583</v>
      </c>
      <c r="Q145" s="46">
        <f t="shared" si="39"/>
        <v>-4316950</v>
      </c>
      <c r="R145" s="63">
        <f t="shared" si="40"/>
        <v>100</v>
      </c>
      <c r="S145" s="46">
        <f t="shared" si="41"/>
        <v>0</v>
      </c>
    </row>
    <row r="146" spans="1:19" ht="120" hidden="1" outlineLevel="3">
      <c r="A146" s="32" t="s">
        <v>190</v>
      </c>
      <c r="B146" s="36" t="s">
        <v>191</v>
      </c>
      <c r="C146" s="34"/>
      <c r="D146" s="34">
        <v>4750000</v>
      </c>
      <c r="E146" s="34">
        <v>4750000</v>
      </c>
      <c r="F146" s="34">
        <v>433050</v>
      </c>
      <c r="G146" s="34">
        <v>0</v>
      </c>
      <c r="H146" s="45">
        <f t="shared" ref="H146:H209" si="45">G146+F146</f>
        <v>433050</v>
      </c>
      <c r="I146" s="35">
        <v>433050</v>
      </c>
      <c r="J146" s="63">
        <f t="shared" si="43"/>
        <v>0.14800020218239096</v>
      </c>
      <c r="K146" s="63">
        <f t="shared" si="44"/>
        <v>1.1130945213426229</v>
      </c>
      <c r="L146" s="63" t="e">
        <f t="shared" si="34"/>
        <v>#DIV/0!</v>
      </c>
      <c r="M146" s="46">
        <f t="shared" si="35"/>
        <v>433050</v>
      </c>
      <c r="N146" s="63">
        <f t="shared" si="36"/>
        <v>9.1168421052631583</v>
      </c>
      <c r="O146" s="46">
        <f t="shared" si="37"/>
        <v>-4316950</v>
      </c>
      <c r="P146" s="63">
        <f t="shared" si="38"/>
        <v>9.1168421052631583</v>
      </c>
      <c r="Q146" s="46">
        <f t="shared" si="39"/>
        <v>-4316950</v>
      </c>
      <c r="R146" s="63">
        <f t="shared" si="40"/>
        <v>100</v>
      </c>
      <c r="S146" s="46">
        <f t="shared" si="41"/>
        <v>0</v>
      </c>
    </row>
    <row r="147" spans="1:19" ht="120" hidden="1" outlineLevel="4">
      <c r="A147" s="32" t="s">
        <v>192</v>
      </c>
      <c r="B147" s="36" t="s">
        <v>193</v>
      </c>
      <c r="C147" s="34"/>
      <c r="D147" s="34">
        <v>4750000</v>
      </c>
      <c r="E147" s="34">
        <v>4750000</v>
      </c>
      <c r="F147" s="34">
        <v>433050</v>
      </c>
      <c r="G147" s="34">
        <v>0</v>
      </c>
      <c r="H147" s="45">
        <f t="shared" si="45"/>
        <v>433050</v>
      </c>
      <c r="I147" s="35">
        <v>433050</v>
      </c>
      <c r="J147" s="63">
        <f t="shared" si="43"/>
        <v>0.14800020218239096</v>
      </c>
      <c r="K147" s="63">
        <f t="shared" si="44"/>
        <v>1.1130945213426229</v>
      </c>
      <c r="L147" s="63" t="e">
        <f t="shared" si="34"/>
        <v>#DIV/0!</v>
      </c>
      <c r="M147" s="46">
        <f t="shared" si="35"/>
        <v>433050</v>
      </c>
      <c r="N147" s="63">
        <f t="shared" si="36"/>
        <v>9.1168421052631583</v>
      </c>
      <c r="O147" s="46">
        <f t="shared" si="37"/>
        <v>-4316950</v>
      </c>
      <c r="P147" s="63">
        <f t="shared" si="38"/>
        <v>9.1168421052631583</v>
      </c>
      <c r="Q147" s="46">
        <f t="shared" si="39"/>
        <v>-4316950</v>
      </c>
      <c r="R147" s="63">
        <f t="shared" si="40"/>
        <v>100</v>
      </c>
      <c r="S147" s="46">
        <f t="shared" si="41"/>
        <v>0</v>
      </c>
    </row>
    <row r="148" spans="1:19" ht="120" hidden="1" outlineLevel="7">
      <c r="A148" s="17" t="s">
        <v>192</v>
      </c>
      <c r="B148" s="18" t="s">
        <v>193</v>
      </c>
      <c r="C148" s="19"/>
      <c r="D148" s="19">
        <v>4750000</v>
      </c>
      <c r="E148" s="19">
        <v>4750000</v>
      </c>
      <c r="F148" s="19">
        <v>433050</v>
      </c>
      <c r="G148" s="19">
        <v>0</v>
      </c>
      <c r="H148" s="45">
        <f t="shared" si="45"/>
        <v>433050</v>
      </c>
      <c r="I148" s="26">
        <v>433050</v>
      </c>
      <c r="J148" s="63">
        <f t="shared" si="43"/>
        <v>0.14800020218239096</v>
      </c>
      <c r="K148" s="63">
        <f t="shared" si="44"/>
        <v>1.1130945213426229</v>
      </c>
      <c r="L148" s="63" t="e">
        <f t="shared" si="34"/>
        <v>#DIV/0!</v>
      </c>
      <c r="M148" s="46">
        <f t="shared" si="35"/>
        <v>433050</v>
      </c>
      <c r="N148" s="63">
        <f t="shared" si="36"/>
        <v>9.1168421052631583</v>
      </c>
      <c r="O148" s="46">
        <f t="shared" si="37"/>
        <v>-4316950</v>
      </c>
      <c r="P148" s="63">
        <f t="shared" si="38"/>
        <v>9.1168421052631583</v>
      </c>
      <c r="Q148" s="46">
        <f t="shared" si="39"/>
        <v>-4316950</v>
      </c>
      <c r="R148" s="63">
        <f t="shared" si="40"/>
        <v>100</v>
      </c>
      <c r="S148" s="46">
        <f t="shared" si="41"/>
        <v>0</v>
      </c>
    </row>
    <row r="149" spans="1:19" ht="48" outlineLevel="2">
      <c r="A149" s="32" t="s">
        <v>194</v>
      </c>
      <c r="B149" s="33" t="s">
        <v>195</v>
      </c>
      <c r="C149" s="34">
        <f>C150+C153</f>
        <v>179563.7</v>
      </c>
      <c r="D149" s="34">
        <f t="shared" ref="D149:I149" si="46">D150+D153</f>
        <v>28100</v>
      </c>
      <c r="E149" s="34">
        <f t="shared" si="46"/>
        <v>28100</v>
      </c>
      <c r="F149" s="34">
        <f t="shared" si="46"/>
        <v>7000</v>
      </c>
      <c r="G149" s="34">
        <f t="shared" si="46"/>
        <v>7000</v>
      </c>
      <c r="H149" s="34">
        <f t="shared" si="46"/>
        <v>14000</v>
      </c>
      <c r="I149" s="34">
        <f t="shared" si="46"/>
        <v>103377.23999999999</v>
      </c>
      <c r="J149" s="63">
        <f t="shared" si="43"/>
        <v>3.5330452421331378E-2</v>
      </c>
      <c r="K149" s="63">
        <f t="shared" si="44"/>
        <v>0.26571675205062101</v>
      </c>
      <c r="L149" s="63">
        <f t="shared" si="34"/>
        <v>57.571346547214155</v>
      </c>
      <c r="M149" s="46">
        <f t="shared" si="35"/>
        <v>-76186.460000000021</v>
      </c>
      <c r="N149" s="63">
        <f t="shared" si="36"/>
        <v>367.89053380782917</v>
      </c>
      <c r="O149" s="46">
        <f t="shared" si="37"/>
        <v>75277.239999999991</v>
      </c>
      <c r="P149" s="63">
        <f t="shared" si="38"/>
        <v>367.89053380782917</v>
      </c>
      <c r="Q149" s="46">
        <f t="shared" si="39"/>
        <v>75277.239999999991</v>
      </c>
      <c r="R149" s="63">
        <f t="shared" si="40"/>
        <v>738.40885714285707</v>
      </c>
      <c r="S149" s="46">
        <f t="shared" si="41"/>
        <v>89377.239999999991</v>
      </c>
    </row>
    <row r="150" spans="1:19" ht="48" outlineLevel="3" collapsed="1">
      <c r="A150" s="32" t="s">
        <v>196</v>
      </c>
      <c r="B150" s="33" t="s">
        <v>197</v>
      </c>
      <c r="C150" s="34">
        <v>168713.44</v>
      </c>
      <c r="D150" s="34">
        <v>15300</v>
      </c>
      <c r="E150" s="34">
        <v>15300</v>
      </c>
      <c r="F150" s="34">
        <v>3800</v>
      </c>
      <c r="G150" s="34">
        <v>3800</v>
      </c>
      <c r="H150" s="45">
        <f t="shared" si="45"/>
        <v>7600</v>
      </c>
      <c r="I150" s="35">
        <v>72199.17</v>
      </c>
      <c r="J150" s="63">
        <f t="shared" si="43"/>
        <v>2.4674960760653078E-2</v>
      </c>
      <c r="K150" s="63">
        <f t="shared" si="44"/>
        <v>0.18557787916518798</v>
      </c>
      <c r="L150" s="63">
        <f t="shared" si="34"/>
        <v>42.793964725039096</v>
      </c>
      <c r="M150" s="46">
        <f t="shared" si="35"/>
        <v>-96514.27</v>
      </c>
      <c r="N150" s="63">
        <f t="shared" si="36"/>
        <v>471.89</v>
      </c>
      <c r="O150" s="46">
        <f t="shared" si="37"/>
        <v>56899.17</v>
      </c>
      <c r="P150" s="63">
        <f t="shared" si="38"/>
        <v>471.89</v>
      </c>
      <c r="Q150" s="46">
        <f t="shared" si="39"/>
        <v>56899.17</v>
      </c>
      <c r="R150" s="63">
        <f t="shared" si="40"/>
        <v>949.9890789473684</v>
      </c>
      <c r="S150" s="46">
        <f t="shared" si="41"/>
        <v>64599.17</v>
      </c>
    </row>
    <row r="151" spans="1:19" ht="60" hidden="1" outlineLevel="4">
      <c r="A151" s="32" t="s">
        <v>198</v>
      </c>
      <c r="B151" s="33" t="s">
        <v>199</v>
      </c>
      <c r="C151" s="34"/>
      <c r="D151" s="34">
        <v>15300</v>
      </c>
      <c r="E151" s="34">
        <v>15300</v>
      </c>
      <c r="F151" s="34">
        <v>3800</v>
      </c>
      <c r="G151" s="34">
        <v>3800</v>
      </c>
      <c r="H151" s="45">
        <f t="shared" si="45"/>
        <v>7600</v>
      </c>
      <c r="I151" s="35">
        <v>72199.17</v>
      </c>
      <c r="J151" s="63">
        <f t="shared" si="43"/>
        <v>2.4674960760653078E-2</v>
      </c>
      <c r="K151" s="63">
        <f t="shared" si="44"/>
        <v>0.18557787916518798</v>
      </c>
      <c r="L151" s="63" t="e">
        <f t="shared" si="34"/>
        <v>#DIV/0!</v>
      </c>
      <c r="M151" s="46">
        <f t="shared" si="35"/>
        <v>72199.17</v>
      </c>
      <c r="N151" s="63">
        <f t="shared" si="36"/>
        <v>471.89</v>
      </c>
      <c r="O151" s="46">
        <f t="shared" si="37"/>
        <v>56899.17</v>
      </c>
      <c r="P151" s="63">
        <f t="shared" si="38"/>
        <v>471.89</v>
      </c>
      <c r="Q151" s="46">
        <f t="shared" si="39"/>
        <v>56899.17</v>
      </c>
      <c r="R151" s="63">
        <f t="shared" si="40"/>
        <v>949.9890789473684</v>
      </c>
      <c r="S151" s="46">
        <f t="shared" si="41"/>
        <v>64599.17</v>
      </c>
    </row>
    <row r="152" spans="1:19" ht="60" hidden="1" outlineLevel="7">
      <c r="A152" s="17" t="s">
        <v>198</v>
      </c>
      <c r="B152" s="20" t="s">
        <v>199</v>
      </c>
      <c r="C152" s="19"/>
      <c r="D152" s="19">
        <v>15300</v>
      </c>
      <c r="E152" s="19">
        <v>15300</v>
      </c>
      <c r="F152" s="19">
        <v>3800</v>
      </c>
      <c r="G152" s="19">
        <v>3800</v>
      </c>
      <c r="H152" s="45">
        <f t="shared" si="45"/>
        <v>7600</v>
      </c>
      <c r="I152" s="26">
        <v>72199.17</v>
      </c>
      <c r="J152" s="63">
        <f t="shared" si="43"/>
        <v>2.4674960760653078E-2</v>
      </c>
      <c r="K152" s="63">
        <f t="shared" si="44"/>
        <v>0.18557787916518798</v>
      </c>
      <c r="L152" s="63" t="e">
        <f t="shared" si="34"/>
        <v>#DIV/0!</v>
      </c>
      <c r="M152" s="46">
        <f t="shared" si="35"/>
        <v>72199.17</v>
      </c>
      <c r="N152" s="63">
        <f t="shared" si="36"/>
        <v>471.89</v>
      </c>
      <c r="O152" s="46">
        <f t="shared" si="37"/>
        <v>56899.17</v>
      </c>
      <c r="P152" s="63">
        <f t="shared" si="38"/>
        <v>471.89</v>
      </c>
      <c r="Q152" s="46">
        <f t="shared" si="39"/>
        <v>56899.17</v>
      </c>
      <c r="R152" s="63">
        <f t="shared" si="40"/>
        <v>949.9890789473684</v>
      </c>
      <c r="S152" s="46">
        <f t="shared" si="41"/>
        <v>64599.17</v>
      </c>
    </row>
    <row r="153" spans="1:19" ht="60" outlineLevel="3" collapsed="1">
      <c r="A153" s="32" t="s">
        <v>200</v>
      </c>
      <c r="B153" s="33" t="s">
        <v>201</v>
      </c>
      <c r="C153" s="34">
        <v>10850.26</v>
      </c>
      <c r="D153" s="34">
        <v>12800</v>
      </c>
      <c r="E153" s="34">
        <v>12800</v>
      </c>
      <c r="F153" s="34">
        <v>3200</v>
      </c>
      <c r="G153" s="34">
        <v>3200</v>
      </c>
      <c r="H153" s="45">
        <f t="shared" si="45"/>
        <v>6400</v>
      </c>
      <c r="I153" s="35">
        <v>31178.07</v>
      </c>
      <c r="J153" s="63">
        <f t="shared" si="43"/>
        <v>1.0655491660678302E-2</v>
      </c>
      <c r="K153" s="63">
        <f t="shared" si="44"/>
        <v>8.013887288543306E-2</v>
      </c>
      <c r="L153" s="63">
        <f t="shared" si="34"/>
        <v>287.34859809811007</v>
      </c>
      <c r="M153" s="46">
        <f t="shared" si="35"/>
        <v>20327.809999999998</v>
      </c>
      <c r="N153" s="63">
        <f t="shared" si="36"/>
        <v>243.57867187500003</v>
      </c>
      <c r="O153" s="46">
        <f t="shared" si="37"/>
        <v>18378.07</v>
      </c>
      <c r="P153" s="63">
        <f t="shared" si="38"/>
        <v>243.57867187500003</v>
      </c>
      <c r="Q153" s="46">
        <f t="shared" si="39"/>
        <v>18378.07</v>
      </c>
      <c r="R153" s="63">
        <f t="shared" si="40"/>
        <v>487.15734375000005</v>
      </c>
      <c r="S153" s="46">
        <f t="shared" si="41"/>
        <v>24778.07</v>
      </c>
    </row>
    <row r="154" spans="1:19" ht="72" hidden="1" outlineLevel="4">
      <c r="A154" s="32" t="s">
        <v>202</v>
      </c>
      <c r="B154" s="33" t="s">
        <v>203</v>
      </c>
      <c r="C154" s="34"/>
      <c r="D154" s="34">
        <v>12800</v>
      </c>
      <c r="E154" s="34">
        <v>12800</v>
      </c>
      <c r="F154" s="34">
        <v>3200</v>
      </c>
      <c r="G154" s="34">
        <v>3200</v>
      </c>
      <c r="H154" s="45">
        <f t="shared" si="45"/>
        <v>6400</v>
      </c>
      <c r="I154" s="35">
        <v>31178.07</v>
      </c>
      <c r="J154" s="63">
        <f t="shared" si="43"/>
        <v>1.0655491660678302E-2</v>
      </c>
      <c r="K154" s="63">
        <f t="shared" si="44"/>
        <v>8.013887288543306E-2</v>
      </c>
      <c r="L154" s="63" t="e">
        <f t="shared" si="34"/>
        <v>#DIV/0!</v>
      </c>
      <c r="M154" s="46">
        <f t="shared" si="35"/>
        <v>31178.07</v>
      </c>
      <c r="N154" s="63">
        <f t="shared" si="36"/>
        <v>243.57867187500003</v>
      </c>
      <c r="O154" s="46">
        <f t="shared" si="37"/>
        <v>18378.07</v>
      </c>
      <c r="P154" s="63">
        <f t="shared" si="38"/>
        <v>243.57867187500003</v>
      </c>
      <c r="Q154" s="46">
        <f t="shared" si="39"/>
        <v>18378.07</v>
      </c>
      <c r="R154" s="63">
        <f t="shared" si="40"/>
        <v>487.15734375000005</v>
      </c>
      <c r="S154" s="46">
        <f t="shared" si="41"/>
        <v>24778.07</v>
      </c>
    </row>
    <row r="155" spans="1:19" ht="72" hidden="1" outlineLevel="7">
      <c r="A155" s="17" t="s">
        <v>202</v>
      </c>
      <c r="B155" s="20" t="s">
        <v>203</v>
      </c>
      <c r="C155" s="19"/>
      <c r="D155" s="19">
        <v>12800</v>
      </c>
      <c r="E155" s="19">
        <v>12800</v>
      </c>
      <c r="F155" s="19">
        <v>3200</v>
      </c>
      <c r="G155" s="19">
        <v>3200</v>
      </c>
      <c r="H155" s="45">
        <f t="shared" si="45"/>
        <v>6400</v>
      </c>
      <c r="I155" s="26">
        <v>31178.07</v>
      </c>
      <c r="J155" s="63">
        <f t="shared" si="43"/>
        <v>1.0655491660678302E-2</v>
      </c>
      <c r="K155" s="63">
        <f t="shared" si="44"/>
        <v>8.013887288543306E-2</v>
      </c>
      <c r="L155" s="63" t="e">
        <f t="shared" si="34"/>
        <v>#DIV/0!</v>
      </c>
      <c r="M155" s="46">
        <f t="shared" si="35"/>
        <v>31178.07</v>
      </c>
      <c r="N155" s="63">
        <f t="shared" si="36"/>
        <v>243.57867187500003</v>
      </c>
      <c r="O155" s="46">
        <f t="shared" si="37"/>
        <v>18378.07</v>
      </c>
      <c r="P155" s="63">
        <f t="shared" si="38"/>
        <v>243.57867187500003</v>
      </c>
      <c r="Q155" s="46">
        <f t="shared" si="39"/>
        <v>18378.07</v>
      </c>
      <c r="R155" s="63">
        <f t="shared" si="40"/>
        <v>487.15734375000005</v>
      </c>
      <c r="S155" s="46">
        <f t="shared" si="41"/>
        <v>24778.07</v>
      </c>
    </row>
    <row r="156" spans="1:19" ht="96" outlineLevel="2" collapsed="1">
      <c r="A156" s="32" t="s">
        <v>204</v>
      </c>
      <c r="B156" s="33" t="s">
        <v>205</v>
      </c>
      <c r="C156" s="34">
        <v>49942.879999999997</v>
      </c>
      <c r="D156" s="34">
        <v>63700</v>
      </c>
      <c r="E156" s="34">
        <v>63700</v>
      </c>
      <c r="F156" s="34">
        <v>59900</v>
      </c>
      <c r="G156" s="34">
        <v>3800</v>
      </c>
      <c r="H156" s="45">
        <f t="shared" si="45"/>
        <v>63700</v>
      </c>
      <c r="I156" s="35">
        <v>117008.53</v>
      </c>
      <c r="J156" s="63">
        <f t="shared" si="43"/>
        <v>3.9989114645108785E-2</v>
      </c>
      <c r="K156" s="63">
        <f t="shared" si="44"/>
        <v>0.30075407849752667</v>
      </c>
      <c r="L156" s="63">
        <f t="shared" si="34"/>
        <v>234.28470684910442</v>
      </c>
      <c r="M156" s="46">
        <f t="shared" si="35"/>
        <v>67065.649999999994</v>
      </c>
      <c r="N156" s="63">
        <f t="shared" si="36"/>
        <v>183.68686028257457</v>
      </c>
      <c r="O156" s="46">
        <f t="shared" si="37"/>
        <v>53308.53</v>
      </c>
      <c r="P156" s="63">
        <f t="shared" si="38"/>
        <v>183.68686028257457</v>
      </c>
      <c r="Q156" s="46">
        <f t="shared" si="39"/>
        <v>53308.53</v>
      </c>
      <c r="R156" s="63">
        <f t="shared" si="40"/>
        <v>183.68686028257457</v>
      </c>
      <c r="S156" s="46">
        <f t="shared" si="41"/>
        <v>53308.53</v>
      </c>
    </row>
    <row r="157" spans="1:19" ht="96" hidden="1" outlineLevel="3">
      <c r="A157" s="32" t="s">
        <v>206</v>
      </c>
      <c r="B157" s="33" t="s">
        <v>207</v>
      </c>
      <c r="C157" s="34"/>
      <c r="D157" s="34">
        <v>63700</v>
      </c>
      <c r="E157" s="34">
        <v>63700</v>
      </c>
      <c r="F157" s="34">
        <v>59900</v>
      </c>
      <c r="G157" s="34">
        <v>3800</v>
      </c>
      <c r="H157" s="45">
        <f t="shared" si="45"/>
        <v>63700</v>
      </c>
      <c r="I157" s="35">
        <v>117008.53</v>
      </c>
      <c r="J157" s="63">
        <f t="shared" si="43"/>
        <v>3.9989114645108785E-2</v>
      </c>
      <c r="K157" s="63">
        <f t="shared" si="44"/>
        <v>0.30075407849752667</v>
      </c>
      <c r="L157" s="63" t="e">
        <f t="shared" si="34"/>
        <v>#DIV/0!</v>
      </c>
      <c r="M157" s="46">
        <f t="shared" si="35"/>
        <v>117008.53</v>
      </c>
      <c r="N157" s="63">
        <f t="shared" si="36"/>
        <v>183.68686028257457</v>
      </c>
      <c r="O157" s="46">
        <f t="shared" si="37"/>
        <v>53308.53</v>
      </c>
      <c r="P157" s="63">
        <f t="shared" si="38"/>
        <v>183.68686028257457</v>
      </c>
      <c r="Q157" s="46">
        <f t="shared" si="39"/>
        <v>53308.53</v>
      </c>
      <c r="R157" s="63">
        <f t="shared" si="40"/>
        <v>183.68686028257457</v>
      </c>
      <c r="S157" s="46">
        <f t="shared" si="41"/>
        <v>53308.53</v>
      </c>
    </row>
    <row r="158" spans="1:19" ht="108" hidden="1" outlineLevel="4">
      <c r="A158" s="32" t="s">
        <v>208</v>
      </c>
      <c r="B158" s="36" t="s">
        <v>209</v>
      </c>
      <c r="C158" s="34"/>
      <c r="D158" s="34">
        <v>63700</v>
      </c>
      <c r="E158" s="34">
        <v>63700</v>
      </c>
      <c r="F158" s="34">
        <v>59900</v>
      </c>
      <c r="G158" s="34">
        <v>3800</v>
      </c>
      <c r="H158" s="45">
        <f t="shared" si="45"/>
        <v>63700</v>
      </c>
      <c r="I158" s="35">
        <v>117008.53</v>
      </c>
      <c r="J158" s="63">
        <f t="shared" si="43"/>
        <v>3.9989114645108785E-2</v>
      </c>
      <c r="K158" s="63">
        <f t="shared" si="44"/>
        <v>0.30075407849752667</v>
      </c>
      <c r="L158" s="63" t="e">
        <f t="shared" si="34"/>
        <v>#DIV/0!</v>
      </c>
      <c r="M158" s="46">
        <f t="shared" si="35"/>
        <v>117008.53</v>
      </c>
      <c r="N158" s="63">
        <f t="shared" si="36"/>
        <v>183.68686028257457</v>
      </c>
      <c r="O158" s="46">
        <f t="shared" si="37"/>
        <v>53308.53</v>
      </c>
      <c r="P158" s="63">
        <f t="shared" si="38"/>
        <v>183.68686028257457</v>
      </c>
      <c r="Q158" s="46">
        <f t="shared" si="39"/>
        <v>53308.53</v>
      </c>
      <c r="R158" s="63">
        <f t="shared" si="40"/>
        <v>183.68686028257457</v>
      </c>
      <c r="S158" s="46">
        <f t="shared" si="41"/>
        <v>53308.53</v>
      </c>
    </row>
    <row r="159" spans="1:19" ht="108" hidden="1" outlineLevel="7">
      <c r="A159" s="17" t="s">
        <v>208</v>
      </c>
      <c r="B159" s="18" t="s">
        <v>209</v>
      </c>
      <c r="C159" s="19"/>
      <c r="D159" s="19">
        <v>63700</v>
      </c>
      <c r="E159" s="19">
        <v>63700</v>
      </c>
      <c r="F159" s="19">
        <v>59900</v>
      </c>
      <c r="G159" s="19">
        <v>3800</v>
      </c>
      <c r="H159" s="45">
        <f t="shared" si="45"/>
        <v>63700</v>
      </c>
      <c r="I159" s="26">
        <v>117008.53</v>
      </c>
      <c r="J159" s="63">
        <f t="shared" si="43"/>
        <v>3.9989114645108785E-2</v>
      </c>
      <c r="K159" s="63">
        <f t="shared" si="44"/>
        <v>0.30075407849752667</v>
      </c>
      <c r="L159" s="63" t="e">
        <f t="shared" si="34"/>
        <v>#DIV/0!</v>
      </c>
      <c r="M159" s="46">
        <f t="shared" si="35"/>
        <v>117008.53</v>
      </c>
      <c r="N159" s="63">
        <f t="shared" si="36"/>
        <v>183.68686028257457</v>
      </c>
      <c r="O159" s="46">
        <f t="shared" si="37"/>
        <v>53308.53</v>
      </c>
      <c r="P159" s="63">
        <f t="shared" si="38"/>
        <v>183.68686028257457</v>
      </c>
      <c r="Q159" s="46">
        <f t="shared" si="39"/>
        <v>53308.53</v>
      </c>
      <c r="R159" s="63">
        <f t="shared" si="40"/>
        <v>183.68686028257457</v>
      </c>
      <c r="S159" s="46">
        <f t="shared" si="41"/>
        <v>53308.53</v>
      </c>
    </row>
    <row r="160" spans="1:19" ht="24" outlineLevel="1">
      <c r="A160" s="32" t="s">
        <v>210</v>
      </c>
      <c r="B160" s="33" t="s">
        <v>211</v>
      </c>
      <c r="C160" s="34">
        <f>C161+C228+C232+C238</f>
        <v>855642.69000000006</v>
      </c>
      <c r="D160" s="34">
        <f t="shared" ref="D160:I160" si="47">D161+D228+D232+D238</f>
        <v>415000</v>
      </c>
      <c r="E160" s="34">
        <f t="shared" si="47"/>
        <v>415000</v>
      </c>
      <c r="F160" s="34">
        <f t="shared" si="47"/>
        <v>132225</v>
      </c>
      <c r="G160" s="34">
        <f t="shared" si="47"/>
        <v>96425</v>
      </c>
      <c r="H160" s="34">
        <f t="shared" si="47"/>
        <v>228650</v>
      </c>
      <c r="I160" s="34">
        <f t="shared" si="47"/>
        <v>754976.6</v>
      </c>
      <c r="J160" s="63">
        <f t="shared" si="43"/>
        <v>0.25802260580296527</v>
      </c>
      <c r="K160" s="63">
        <f t="shared" si="44"/>
        <v>1.9405618686107395</v>
      </c>
      <c r="L160" s="63">
        <f t="shared" si="34"/>
        <v>88.235031844893101</v>
      </c>
      <c r="M160" s="46">
        <f t="shared" si="35"/>
        <v>-100666.09000000008</v>
      </c>
      <c r="N160" s="63">
        <f t="shared" si="36"/>
        <v>181.92207228915663</v>
      </c>
      <c r="O160" s="46">
        <f t="shared" si="37"/>
        <v>339976.6</v>
      </c>
      <c r="P160" s="63">
        <f t="shared" si="38"/>
        <v>181.92207228915663</v>
      </c>
      <c r="Q160" s="46">
        <f t="shared" si="39"/>
        <v>339976.6</v>
      </c>
      <c r="R160" s="63">
        <f t="shared" si="40"/>
        <v>330.18876011371094</v>
      </c>
      <c r="S160" s="46">
        <f t="shared" si="41"/>
        <v>526326.6</v>
      </c>
    </row>
    <row r="161" spans="1:19" ht="48" outlineLevel="2">
      <c r="A161" s="32" t="s">
        <v>212</v>
      </c>
      <c r="B161" s="33" t="s">
        <v>213</v>
      </c>
      <c r="C161" s="34">
        <f>C162+C170+C180+C190+C194+C198+C202+C210+C216+C224</f>
        <v>281050.66000000003</v>
      </c>
      <c r="D161" s="34">
        <f t="shared" ref="D161:I161" si="48">D162+D170+D180+D190+D194+D198+D202+D210+D216+D224</f>
        <v>415000</v>
      </c>
      <c r="E161" s="34">
        <f t="shared" si="48"/>
        <v>415000</v>
      </c>
      <c r="F161" s="34">
        <f t="shared" si="48"/>
        <v>132225</v>
      </c>
      <c r="G161" s="34">
        <f t="shared" si="48"/>
        <v>96425</v>
      </c>
      <c r="H161" s="34">
        <f t="shared" si="48"/>
        <v>228650</v>
      </c>
      <c r="I161" s="34">
        <f t="shared" si="48"/>
        <v>232755.61</v>
      </c>
      <c r="J161" s="63">
        <f t="shared" si="43"/>
        <v>7.9547113125703131E-2</v>
      </c>
      <c r="K161" s="63">
        <f t="shared" si="44"/>
        <v>0.59826577601376318</v>
      </c>
      <c r="L161" s="63">
        <f t="shared" si="34"/>
        <v>82.816247433825623</v>
      </c>
      <c r="M161" s="46">
        <f t="shared" si="35"/>
        <v>-48295.050000000047</v>
      </c>
      <c r="N161" s="63">
        <f t="shared" si="36"/>
        <v>56.085689156626508</v>
      </c>
      <c r="O161" s="46">
        <f t="shared" si="37"/>
        <v>-182244.39</v>
      </c>
      <c r="P161" s="63">
        <f t="shared" si="38"/>
        <v>56.085689156626508</v>
      </c>
      <c r="Q161" s="46">
        <f t="shared" si="39"/>
        <v>-182244.39</v>
      </c>
      <c r="R161" s="63">
        <f t="shared" si="40"/>
        <v>101.79558714191997</v>
      </c>
      <c r="S161" s="46">
        <f t="shared" si="41"/>
        <v>4105.609999999986</v>
      </c>
    </row>
    <row r="162" spans="1:19" ht="72" outlineLevel="3" collapsed="1">
      <c r="A162" s="32" t="s">
        <v>214</v>
      </c>
      <c r="B162" s="33" t="s">
        <v>215</v>
      </c>
      <c r="C162" s="34">
        <v>9362.33</v>
      </c>
      <c r="D162" s="34">
        <v>17300</v>
      </c>
      <c r="E162" s="34">
        <v>17300</v>
      </c>
      <c r="F162" s="34">
        <v>4325</v>
      </c>
      <c r="G162" s="34">
        <v>4325</v>
      </c>
      <c r="H162" s="45">
        <f t="shared" si="45"/>
        <v>8650</v>
      </c>
      <c r="I162" s="35">
        <v>10393.16</v>
      </c>
      <c r="J162" s="63">
        <f t="shared" si="43"/>
        <v>3.5519911818818581E-3</v>
      </c>
      <c r="K162" s="63">
        <f t="shared" si="44"/>
        <v>2.6714165697811557E-2</v>
      </c>
      <c r="L162" s="63">
        <f t="shared" si="34"/>
        <v>111.01040018884187</v>
      </c>
      <c r="M162" s="46">
        <f t="shared" si="35"/>
        <v>1030.83</v>
      </c>
      <c r="N162" s="63">
        <f t="shared" si="36"/>
        <v>60.076069364161846</v>
      </c>
      <c r="O162" s="46">
        <f t="shared" si="37"/>
        <v>-6906.84</v>
      </c>
      <c r="P162" s="63">
        <f t="shared" si="38"/>
        <v>60.076069364161846</v>
      </c>
      <c r="Q162" s="46">
        <f t="shared" si="39"/>
        <v>-6906.84</v>
      </c>
      <c r="R162" s="63">
        <f t="shared" si="40"/>
        <v>120.15213872832369</v>
      </c>
      <c r="S162" s="46">
        <f t="shared" si="41"/>
        <v>1743.1599999999999</v>
      </c>
    </row>
    <row r="163" spans="1:19" ht="108" hidden="1" outlineLevel="4">
      <c r="A163" s="32" t="s">
        <v>216</v>
      </c>
      <c r="B163" s="36" t="s">
        <v>217</v>
      </c>
      <c r="C163" s="34"/>
      <c r="D163" s="34">
        <v>17300</v>
      </c>
      <c r="E163" s="34">
        <v>17300</v>
      </c>
      <c r="F163" s="34">
        <v>4325</v>
      </c>
      <c r="G163" s="34">
        <v>4325</v>
      </c>
      <c r="H163" s="45">
        <f t="shared" si="45"/>
        <v>8650</v>
      </c>
      <c r="I163" s="35">
        <v>10393.16</v>
      </c>
      <c r="J163" s="63">
        <f t="shared" si="43"/>
        <v>3.5519911818818581E-3</v>
      </c>
      <c r="K163" s="63">
        <f t="shared" si="44"/>
        <v>2.6714165697811557E-2</v>
      </c>
      <c r="L163" s="63" t="e">
        <f t="shared" si="34"/>
        <v>#DIV/0!</v>
      </c>
      <c r="M163" s="46">
        <f t="shared" si="35"/>
        <v>10393.16</v>
      </c>
      <c r="N163" s="63">
        <f t="shared" si="36"/>
        <v>60.076069364161846</v>
      </c>
      <c r="O163" s="46">
        <f t="shared" si="37"/>
        <v>-6906.84</v>
      </c>
      <c r="P163" s="63">
        <f t="shared" si="38"/>
        <v>60.076069364161846</v>
      </c>
      <c r="Q163" s="46">
        <f t="shared" si="39"/>
        <v>-6906.84</v>
      </c>
      <c r="R163" s="63">
        <f t="shared" si="40"/>
        <v>120.15213872832369</v>
      </c>
      <c r="S163" s="46">
        <f t="shared" si="41"/>
        <v>1743.1599999999999</v>
      </c>
    </row>
    <row r="164" spans="1:19" ht="168" hidden="1" outlineLevel="5">
      <c r="A164" s="32" t="s">
        <v>218</v>
      </c>
      <c r="B164" s="36" t="s">
        <v>219</v>
      </c>
      <c r="C164" s="34"/>
      <c r="D164" s="34">
        <v>5000</v>
      </c>
      <c r="E164" s="34">
        <v>5000</v>
      </c>
      <c r="F164" s="34">
        <v>1250</v>
      </c>
      <c r="G164" s="34">
        <v>1250</v>
      </c>
      <c r="H164" s="45">
        <f t="shared" si="45"/>
        <v>2500</v>
      </c>
      <c r="I164" s="35">
        <v>4024.41</v>
      </c>
      <c r="J164" s="63">
        <f t="shared" si="43"/>
        <v>1.3753919724392935E-3</v>
      </c>
      <c r="K164" s="63">
        <f t="shared" si="44"/>
        <v>1.0344183633844739E-2</v>
      </c>
      <c r="L164" s="63" t="e">
        <f t="shared" si="34"/>
        <v>#DIV/0!</v>
      </c>
      <c r="M164" s="46">
        <f t="shared" si="35"/>
        <v>4024.41</v>
      </c>
      <c r="N164" s="63">
        <f t="shared" si="36"/>
        <v>80.488199999999992</v>
      </c>
      <c r="O164" s="46">
        <f t="shared" si="37"/>
        <v>-975.59000000000015</v>
      </c>
      <c r="P164" s="63">
        <f t="shared" si="38"/>
        <v>80.488199999999992</v>
      </c>
      <c r="Q164" s="46">
        <f t="shared" si="39"/>
        <v>-975.59000000000015</v>
      </c>
      <c r="R164" s="63">
        <f t="shared" si="40"/>
        <v>160.97639999999998</v>
      </c>
      <c r="S164" s="46">
        <f t="shared" si="41"/>
        <v>1524.4099999999999</v>
      </c>
    </row>
    <row r="165" spans="1:19" ht="168" hidden="1" outlineLevel="7">
      <c r="A165" s="17" t="s">
        <v>218</v>
      </c>
      <c r="B165" s="18" t="s">
        <v>219</v>
      </c>
      <c r="C165" s="19"/>
      <c r="D165" s="19">
        <v>5000</v>
      </c>
      <c r="E165" s="19">
        <v>5000</v>
      </c>
      <c r="F165" s="19">
        <v>1250</v>
      </c>
      <c r="G165" s="19">
        <v>1250</v>
      </c>
      <c r="H165" s="45">
        <f t="shared" si="45"/>
        <v>2500</v>
      </c>
      <c r="I165" s="26">
        <v>4024.41</v>
      </c>
      <c r="J165" s="63">
        <f t="shared" si="43"/>
        <v>1.3753919724392935E-3</v>
      </c>
      <c r="K165" s="63">
        <f t="shared" si="44"/>
        <v>1.0344183633844739E-2</v>
      </c>
      <c r="L165" s="63" t="e">
        <f t="shared" si="34"/>
        <v>#DIV/0!</v>
      </c>
      <c r="M165" s="46">
        <f t="shared" si="35"/>
        <v>4024.41</v>
      </c>
      <c r="N165" s="63">
        <f t="shared" si="36"/>
        <v>80.488199999999992</v>
      </c>
      <c r="O165" s="46">
        <f t="shared" si="37"/>
        <v>-975.59000000000015</v>
      </c>
      <c r="P165" s="63">
        <f t="shared" si="38"/>
        <v>80.488199999999992</v>
      </c>
      <c r="Q165" s="46">
        <f t="shared" si="39"/>
        <v>-975.59000000000015</v>
      </c>
      <c r="R165" s="63">
        <f t="shared" si="40"/>
        <v>160.97639999999998</v>
      </c>
      <c r="S165" s="46">
        <f t="shared" si="41"/>
        <v>1524.4099999999999</v>
      </c>
    </row>
    <row r="166" spans="1:19" ht="132" hidden="1" outlineLevel="5">
      <c r="A166" s="32" t="s">
        <v>220</v>
      </c>
      <c r="B166" s="36" t="s">
        <v>221</v>
      </c>
      <c r="C166" s="34"/>
      <c r="D166" s="34">
        <v>0</v>
      </c>
      <c r="E166" s="34">
        <v>0</v>
      </c>
      <c r="F166" s="34">
        <v>0</v>
      </c>
      <c r="G166" s="34">
        <v>0</v>
      </c>
      <c r="H166" s="45">
        <f t="shared" si="45"/>
        <v>0</v>
      </c>
      <c r="I166" s="35">
        <v>2500</v>
      </c>
      <c r="J166" s="63">
        <f t="shared" si="43"/>
        <v>8.5440597034055522E-4</v>
      </c>
      <c r="K166" s="63">
        <f t="shared" si="44"/>
        <v>6.4259007120576316E-3</v>
      </c>
      <c r="L166" s="63" t="e">
        <f t="shared" si="34"/>
        <v>#DIV/0!</v>
      </c>
      <c r="M166" s="46">
        <f t="shared" si="35"/>
        <v>2500</v>
      </c>
      <c r="N166" s="63" t="e">
        <f t="shared" si="36"/>
        <v>#DIV/0!</v>
      </c>
      <c r="O166" s="46">
        <f t="shared" si="37"/>
        <v>2500</v>
      </c>
      <c r="P166" s="63" t="e">
        <f t="shared" si="38"/>
        <v>#DIV/0!</v>
      </c>
      <c r="Q166" s="46">
        <f t="shared" si="39"/>
        <v>2500</v>
      </c>
      <c r="R166" s="63" t="e">
        <f t="shared" si="40"/>
        <v>#DIV/0!</v>
      </c>
      <c r="S166" s="46">
        <f t="shared" si="41"/>
        <v>2500</v>
      </c>
    </row>
    <row r="167" spans="1:19" ht="132" hidden="1" outlineLevel="7">
      <c r="A167" s="17" t="s">
        <v>220</v>
      </c>
      <c r="B167" s="18" t="s">
        <v>221</v>
      </c>
      <c r="C167" s="19"/>
      <c r="D167" s="19">
        <v>0</v>
      </c>
      <c r="E167" s="19">
        <v>0</v>
      </c>
      <c r="F167" s="19">
        <v>0</v>
      </c>
      <c r="G167" s="19">
        <v>0</v>
      </c>
      <c r="H167" s="45">
        <f t="shared" si="45"/>
        <v>0</v>
      </c>
      <c r="I167" s="26">
        <v>2500</v>
      </c>
      <c r="J167" s="63">
        <f t="shared" si="43"/>
        <v>8.5440597034055522E-4</v>
      </c>
      <c r="K167" s="63">
        <f t="shared" si="44"/>
        <v>6.4259007120576316E-3</v>
      </c>
      <c r="L167" s="63" t="e">
        <f t="shared" si="34"/>
        <v>#DIV/0!</v>
      </c>
      <c r="M167" s="46">
        <f t="shared" si="35"/>
        <v>2500</v>
      </c>
      <c r="N167" s="63" t="e">
        <f t="shared" si="36"/>
        <v>#DIV/0!</v>
      </c>
      <c r="O167" s="46">
        <f t="shared" si="37"/>
        <v>2500</v>
      </c>
      <c r="P167" s="63" t="e">
        <f t="shared" si="38"/>
        <v>#DIV/0!</v>
      </c>
      <c r="Q167" s="46">
        <f t="shared" si="39"/>
        <v>2500</v>
      </c>
      <c r="R167" s="63" t="e">
        <f t="shared" si="40"/>
        <v>#DIV/0!</v>
      </c>
      <c r="S167" s="46">
        <f t="shared" si="41"/>
        <v>2500</v>
      </c>
    </row>
    <row r="168" spans="1:19" ht="120" hidden="1" outlineLevel="5">
      <c r="A168" s="32" t="s">
        <v>222</v>
      </c>
      <c r="B168" s="36" t="s">
        <v>223</v>
      </c>
      <c r="C168" s="34"/>
      <c r="D168" s="34">
        <v>12300</v>
      </c>
      <c r="E168" s="34">
        <v>12300</v>
      </c>
      <c r="F168" s="34">
        <v>3075</v>
      </c>
      <c r="G168" s="34">
        <v>3075</v>
      </c>
      <c r="H168" s="45">
        <f t="shared" si="45"/>
        <v>6150</v>
      </c>
      <c r="I168" s="35">
        <v>3868.75</v>
      </c>
      <c r="J168" s="63">
        <f t="shared" si="43"/>
        <v>1.3221932391020092E-3</v>
      </c>
      <c r="K168" s="63">
        <f t="shared" si="44"/>
        <v>9.9440813519091828E-3</v>
      </c>
      <c r="L168" s="63" t="e">
        <f t="shared" si="34"/>
        <v>#DIV/0!</v>
      </c>
      <c r="M168" s="46">
        <f t="shared" si="35"/>
        <v>3868.75</v>
      </c>
      <c r="N168" s="63">
        <f t="shared" si="36"/>
        <v>31.453252032520325</v>
      </c>
      <c r="O168" s="46">
        <f t="shared" si="37"/>
        <v>-8431.25</v>
      </c>
      <c r="P168" s="63">
        <f t="shared" si="38"/>
        <v>31.453252032520325</v>
      </c>
      <c r="Q168" s="46">
        <f t="shared" si="39"/>
        <v>-8431.25</v>
      </c>
      <c r="R168" s="63">
        <f t="shared" si="40"/>
        <v>62.90650406504065</v>
      </c>
      <c r="S168" s="46">
        <f t="shared" si="41"/>
        <v>-2281.25</v>
      </c>
    </row>
    <row r="169" spans="1:19" ht="120" hidden="1" outlineLevel="7">
      <c r="A169" s="17" t="s">
        <v>222</v>
      </c>
      <c r="B169" s="18" t="s">
        <v>223</v>
      </c>
      <c r="C169" s="19"/>
      <c r="D169" s="19">
        <v>12300</v>
      </c>
      <c r="E169" s="19">
        <v>12300</v>
      </c>
      <c r="F169" s="19">
        <v>3075</v>
      </c>
      <c r="G169" s="19">
        <v>3075</v>
      </c>
      <c r="H169" s="45">
        <f t="shared" si="45"/>
        <v>6150</v>
      </c>
      <c r="I169" s="26">
        <v>3868.75</v>
      </c>
      <c r="J169" s="63">
        <f t="shared" si="43"/>
        <v>1.3221932391020092E-3</v>
      </c>
      <c r="K169" s="63">
        <f t="shared" si="44"/>
        <v>9.9440813519091828E-3</v>
      </c>
      <c r="L169" s="63" t="e">
        <f t="shared" si="34"/>
        <v>#DIV/0!</v>
      </c>
      <c r="M169" s="46">
        <f t="shared" si="35"/>
        <v>3868.75</v>
      </c>
      <c r="N169" s="63">
        <f t="shared" si="36"/>
        <v>31.453252032520325</v>
      </c>
      <c r="O169" s="46">
        <f t="shared" si="37"/>
        <v>-8431.25</v>
      </c>
      <c r="P169" s="63">
        <f t="shared" si="38"/>
        <v>31.453252032520325</v>
      </c>
      <c r="Q169" s="46">
        <f t="shared" si="39"/>
        <v>-8431.25</v>
      </c>
      <c r="R169" s="63">
        <f t="shared" si="40"/>
        <v>62.90650406504065</v>
      </c>
      <c r="S169" s="46">
        <f t="shared" si="41"/>
        <v>-2281.25</v>
      </c>
    </row>
    <row r="170" spans="1:19" ht="108" outlineLevel="3" collapsed="1">
      <c r="A170" s="32" t="s">
        <v>224</v>
      </c>
      <c r="B170" s="33" t="s">
        <v>225</v>
      </c>
      <c r="C170" s="34">
        <v>83084.95</v>
      </c>
      <c r="D170" s="34">
        <v>97800</v>
      </c>
      <c r="E170" s="34">
        <v>97800</v>
      </c>
      <c r="F170" s="34">
        <v>24700</v>
      </c>
      <c r="G170" s="34">
        <v>25100</v>
      </c>
      <c r="H170" s="45">
        <f t="shared" si="45"/>
        <v>49800</v>
      </c>
      <c r="I170" s="35">
        <v>58800.57</v>
      </c>
      <c r="J170" s="63">
        <f t="shared" si="43"/>
        <v>2.0095823226971093E-2</v>
      </c>
      <c r="K170" s="63">
        <f t="shared" si="44"/>
        <v>0.15113864985295783</v>
      </c>
      <c r="L170" s="63">
        <f t="shared" si="34"/>
        <v>70.771625908181932</v>
      </c>
      <c r="M170" s="46">
        <f t="shared" si="35"/>
        <v>-24284.379999999997</v>
      </c>
      <c r="N170" s="63">
        <f t="shared" si="36"/>
        <v>60.123282208588961</v>
      </c>
      <c r="O170" s="46">
        <f t="shared" si="37"/>
        <v>-38999.43</v>
      </c>
      <c r="P170" s="63">
        <f t="shared" si="38"/>
        <v>60.123282208588961</v>
      </c>
      <c r="Q170" s="46">
        <f t="shared" si="39"/>
        <v>-38999.43</v>
      </c>
      <c r="R170" s="63">
        <f t="shared" si="40"/>
        <v>118.07343373493975</v>
      </c>
      <c r="S170" s="46">
        <f t="shared" si="41"/>
        <v>9000.57</v>
      </c>
    </row>
    <row r="171" spans="1:19" ht="132" hidden="1" outlineLevel="4">
      <c r="A171" s="32" t="s">
        <v>226</v>
      </c>
      <c r="B171" s="36" t="s">
        <v>227</v>
      </c>
      <c r="C171" s="34"/>
      <c r="D171" s="34">
        <v>97800</v>
      </c>
      <c r="E171" s="34">
        <v>97800</v>
      </c>
      <c r="F171" s="34">
        <v>24700</v>
      </c>
      <c r="G171" s="34">
        <v>25100</v>
      </c>
      <c r="H171" s="45">
        <f t="shared" si="45"/>
        <v>49800</v>
      </c>
      <c r="I171" s="35">
        <v>58800.57</v>
      </c>
      <c r="J171" s="63">
        <f t="shared" si="43"/>
        <v>2.0095823226971093E-2</v>
      </c>
      <c r="K171" s="63">
        <f t="shared" si="44"/>
        <v>0.15113864985295783</v>
      </c>
      <c r="L171" s="63" t="e">
        <f t="shared" si="34"/>
        <v>#DIV/0!</v>
      </c>
      <c r="M171" s="46">
        <f t="shared" si="35"/>
        <v>58800.57</v>
      </c>
      <c r="N171" s="63">
        <f t="shared" si="36"/>
        <v>60.123282208588961</v>
      </c>
      <c r="O171" s="46">
        <f t="shared" si="37"/>
        <v>-38999.43</v>
      </c>
      <c r="P171" s="63">
        <f t="shared" si="38"/>
        <v>60.123282208588961</v>
      </c>
      <c r="Q171" s="46">
        <f t="shared" si="39"/>
        <v>-38999.43</v>
      </c>
      <c r="R171" s="63">
        <f t="shared" si="40"/>
        <v>118.07343373493975</v>
      </c>
      <c r="S171" s="46">
        <f t="shared" si="41"/>
        <v>9000.57</v>
      </c>
    </row>
    <row r="172" spans="1:19" ht="192" hidden="1" outlineLevel="5">
      <c r="A172" s="32" t="s">
        <v>228</v>
      </c>
      <c r="B172" s="36" t="s">
        <v>229</v>
      </c>
      <c r="C172" s="34"/>
      <c r="D172" s="34">
        <v>700</v>
      </c>
      <c r="E172" s="34">
        <v>700</v>
      </c>
      <c r="F172" s="34">
        <v>700</v>
      </c>
      <c r="G172" s="34">
        <v>0</v>
      </c>
      <c r="H172" s="45">
        <f t="shared" si="45"/>
        <v>700</v>
      </c>
      <c r="I172" s="35">
        <v>4000</v>
      </c>
      <c r="J172" s="63">
        <f t="shared" si="43"/>
        <v>1.3670495525448883E-3</v>
      </c>
      <c r="K172" s="63">
        <f t="shared" si="44"/>
        <v>1.028144113929221E-2</v>
      </c>
      <c r="L172" s="63" t="e">
        <f t="shared" si="34"/>
        <v>#DIV/0!</v>
      </c>
      <c r="M172" s="46">
        <f t="shared" si="35"/>
        <v>4000</v>
      </c>
      <c r="N172" s="63">
        <f t="shared" si="36"/>
        <v>571.42857142857144</v>
      </c>
      <c r="O172" s="46">
        <f t="shared" si="37"/>
        <v>3300</v>
      </c>
      <c r="P172" s="63">
        <f t="shared" si="38"/>
        <v>571.42857142857144</v>
      </c>
      <c r="Q172" s="46">
        <f t="shared" si="39"/>
        <v>3300</v>
      </c>
      <c r="R172" s="63">
        <f t="shared" si="40"/>
        <v>571.42857142857144</v>
      </c>
      <c r="S172" s="46">
        <f t="shared" si="41"/>
        <v>3300</v>
      </c>
    </row>
    <row r="173" spans="1:19" ht="192" hidden="1" outlineLevel="7">
      <c r="A173" s="17" t="s">
        <v>228</v>
      </c>
      <c r="B173" s="18" t="s">
        <v>229</v>
      </c>
      <c r="C173" s="19"/>
      <c r="D173" s="19">
        <v>700</v>
      </c>
      <c r="E173" s="19">
        <v>700</v>
      </c>
      <c r="F173" s="19">
        <v>700</v>
      </c>
      <c r="G173" s="19">
        <v>0</v>
      </c>
      <c r="H173" s="45">
        <f t="shared" si="45"/>
        <v>700</v>
      </c>
      <c r="I173" s="26">
        <v>4000</v>
      </c>
      <c r="J173" s="63">
        <f t="shared" si="43"/>
        <v>1.3670495525448883E-3</v>
      </c>
      <c r="K173" s="63">
        <f t="shared" si="44"/>
        <v>1.028144113929221E-2</v>
      </c>
      <c r="L173" s="63" t="e">
        <f t="shared" si="34"/>
        <v>#DIV/0!</v>
      </c>
      <c r="M173" s="46">
        <f t="shared" si="35"/>
        <v>4000</v>
      </c>
      <c r="N173" s="63">
        <f t="shared" si="36"/>
        <v>571.42857142857144</v>
      </c>
      <c r="O173" s="46">
        <f t="shared" si="37"/>
        <v>3300</v>
      </c>
      <c r="P173" s="63">
        <f t="shared" si="38"/>
        <v>571.42857142857144</v>
      </c>
      <c r="Q173" s="46">
        <f t="shared" si="39"/>
        <v>3300</v>
      </c>
      <c r="R173" s="63">
        <f t="shared" si="40"/>
        <v>571.42857142857144</v>
      </c>
      <c r="S173" s="46">
        <f t="shared" si="41"/>
        <v>3300</v>
      </c>
    </row>
    <row r="174" spans="1:19" ht="168" hidden="1" outlineLevel="5">
      <c r="A174" s="32" t="s">
        <v>230</v>
      </c>
      <c r="B174" s="36" t="s">
        <v>231</v>
      </c>
      <c r="C174" s="34"/>
      <c r="D174" s="34">
        <v>0</v>
      </c>
      <c r="E174" s="34">
        <v>0</v>
      </c>
      <c r="F174" s="34">
        <v>0</v>
      </c>
      <c r="G174" s="34">
        <v>0</v>
      </c>
      <c r="H174" s="45">
        <f t="shared" si="45"/>
        <v>0</v>
      </c>
      <c r="I174" s="35">
        <v>500</v>
      </c>
      <c r="J174" s="63">
        <f t="shared" si="43"/>
        <v>1.7088119406811103E-4</v>
      </c>
      <c r="K174" s="63">
        <f t="shared" si="44"/>
        <v>1.2851801424115263E-3</v>
      </c>
      <c r="L174" s="63" t="e">
        <f t="shared" si="34"/>
        <v>#DIV/0!</v>
      </c>
      <c r="M174" s="46">
        <f t="shared" si="35"/>
        <v>500</v>
      </c>
      <c r="N174" s="63" t="e">
        <f t="shared" si="36"/>
        <v>#DIV/0!</v>
      </c>
      <c r="O174" s="46">
        <f t="shared" si="37"/>
        <v>500</v>
      </c>
      <c r="P174" s="63" t="e">
        <f t="shared" si="38"/>
        <v>#DIV/0!</v>
      </c>
      <c r="Q174" s="46">
        <f t="shared" si="39"/>
        <v>500</v>
      </c>
      <c r="R174" s="63" t="e">
        <f t="shared" si="40"/>
        <v>#DIV/0!</v>
      </c>
      <c r="S174" s="46">
        <f t="shared" si="41"/>
        <v>500</v>
      </c>
    </row>
    <row r="175" spans="1:19" ht="168" hidden="1" outlineLevel="7">
      <c r="A175" s="17" t="s">
        <v>230</v>
      </c>
      <c r="B175" s="18" t="s">
        <v>231</v>
      </c>
      <c r="C175" s="19"/>
      <c r="D175" s="19">
        <v>0</v>
      </c>
      <c r="E175" s="19">
        <v>0</v>
      </c>
      <c r="F175" s="19">
        <v>0</v>
      </c>
      <c r="G175" s="19">
        <v>0</v>
      </c>
      <c r="H175" s="45">
        <f t="shared" si="45"/>
        <v>0</v>
      </c>
      <c r="I175" s="26">
        <v>500</v>
      </c>
      <c r="J175" s="63">
        <f t="shared" si="43"/>
        <v>1.7088119406811103E-4</v>
      </c>
      <c r="K175" s="63">
        <f t="shared" si="44"/>
        <v>1.2851801424115263E-3</v>
      </c>
      <c r="L175" s="63" t="e">
        <f t="shared" si="34"/>
        <v>#DIV/0!</v>
      </c>
      <c r="M175" s="46">
        <f t="shared" si="35"/>
        <v>500</v>
      </c>
      <c r="N175" s="63" t="e">
        <f t="shared" si="36"/>
        <v>#DIV/0!</v>
      </c>
      <c r="O175" s="46">
        <f t="shared" si="37"/>
        <v>500</v>
      </c>
      <c r="P175" s="63" t="e">
        <f t="shared" si="38"/>
        <v>#DIV/0!</v>
      </c>
      <c r="Q175" s="46">
        <f t="shared" si="39"/>
        <v>500</v>
      </c>
      <c r="R175" s="63" t="e">
        <f t="shared" si="40"/>
        <v>#DIV/0!</v>
      </c>
      <c r="S175" s="46">
        <f t="shared" si="41"/>
        <v>500</v>
      </c>
    </row>
    <row r="176" spans="1:19" ht="144" hidden="1" outlineLevel="5">
      <c r="A176" s="32" t="s">
        <v>232</v>
      </c>
      <c r="B176" s="36" t="s">
        <v>233</v>
      </c>
      <c r="C176" s="34"/>
      <c r="D176" s="34">
        <v>96000</v>
      </c>
      <c r="E176" s="34">
        <v>96000</v>
      </c>
      <c r="F176" s="34">
        <v>24000</v>
      </c>
      <c r="G176" s="34">
        <v>24000</v>
      </c>
      <c r="H176" s="45">
        <f t="shared" si="45"/>
        <v>48000</v>
      </c>
      <c r="I176" s="35">
        <v>50300.57</v>
      </c>
      <c r="J176" s="63">
        <f t="shared" si="43"/>
        <v>1.719084292781321E-2</v>
      </c>
      <c r="K176" s="63">
        <f t="shared" si="44"/>
        <v>0.1292905874319619</v>
      </c>
      <c r="L176" s="63" t="e">
        <f t="shared" si="34"/>
        <v>#DIV/0!</v>
      </c>
      <c r="M176" s="46">
        <f t="shared" si="35"/>
        <v>50300.57</v>
      </c>
      <c r="N176" s="63">
        <f t="shared" si="36"/>
        <v>52.396427083333329</v>
      </c>
      <c r="O176" s="46">
        <f t="shared" si="37"/>
        <v>-45699.43</v>
      </c>
      <c r="P176" s="63">
        <f t="shared" si="38"/>
        <v>52.396427083333329</v>
      </c>
      <c r="Q176" s="46">
        <f t="shared" si="39"/>
        <v>-45699.43</v>
      </c>
      <c r="R176" s="63">
        <f t="shared" si="40"/>
        <v>104.79285416666666</v>
      </c>
      <c r="S176" s="46">
        <f t="shared" si="41"/>
        <v>2300.5699999999997</v>
      </c>
    </row>
    <row r="177" spans="1:19" ht="144" hidden="1" outlineLevel="7">
      <c r="A177" s="17" t="s">
        <v>232</v>
      </c>
      <c r="B177" s="18" t="s">
        <v>233</v>
      </c>
      <c r="C177" s="19"/>
      <c r="D177" s="19">
        <v>96000</v>
      </c>
      <c r="E177" s="19">
        <v>96000</v>
      </c>
      <c r="F177" s="19">
        <v>24000</v>
      </c>
      <c r="G177" s="19">
        <v>24000</v>
      </c>
      <c r="H177" s="45">
        <f t="shared" si="45"/>
        <v>48000</v>
      </c>
      <c r="I177" s="26">
        <v>50300.57</v>
      </c>
      <c r="J177" s="63">
        <f t="shared" si="43"/>
        <v>1.719084292781321E-2</v>
      </c>
      <c r="K177" s="63">
        <f t="shared" si="44"/>
        <v>0.1292905874319619</v>
      </c>
      <c r="L177" s="63" t="e">
        <f t="shared" si="34"/>
        <v>#DIV/0!</v>
      </c>
      <c r="M177" s="46">
        <f t="shared" si="35"/>
        <v>50300.57</v>
      </c>
      <c r="N177" s="63">
        <f t="shared" si="36"/>
        <v>52.396427083333329</v>
      </c>
      <c r="O177" s="46">
        <f t="shared" si="37"/>
        <v>-45699.43</v>
      </c>
      <c r="P177" s="63">
        <f t="shared" si="38"/>
        <v>52.396427083333329</v>
      </c>
      <c r="Q177" s="46">
        <f t="shared" si="39"/>
        <v>-45699.43</v>
      </c>
      <c r="R177" s="63">
        <f t="shared" si="40"/>
        <v>104.79285416666666</v>
      </c>
      <c r="S177" s="46">
        <f t="shared" si="41"/>
        <v>2300.5699999999997</v>
      </c>
    </row>
    <row r="178" spans="1:19" ht="144" hidden="1" outlineLevel="5">
      <c r="A178" s="32" t="s">
        <v>234</v>
      </c>
      <c r="B178" s="36" t="s">
        <v>235</v>
      </c>
      <c r="C178" s="34"/>
      <c r="D178" s="34">
        <v>1100</v>
      </c>
      <c r="E178" s="34">
        <v>1100</v>
      </c>
      <c r="F178" s="34">
        <v>0</v>
      </c>
      <c r="G178" s="34">
        <v>1100</v>
      </c>
      <c r="H178" s="45">
        <f t="shared" si="45"/>
        <v>1100</v>
      </c>
      <c r="I178" s="35">
        <v>4000</v>
      </c>
      <c r="J178" s="63">
        <f t="shared" si="43"/>
        <v>1.3670495525448883E-3</v>
      </c>
      <c r="K178" s="63">
        <f t="shared" si="44"/>
        <v>1.028144113929221E-2</v>
      </c>
      <c r="L178" s="63" t="e">
        <f t="shared" si="34"/>
        <v>#DIV/0!</v>
      </c>
      <c r="M178" s="46">
        <f t="shared" si="35"/>
        <v>4000</v>
      </c>
      <c r="N178" s="63">
        <f t="shared" si="36"/>
        <v>363.63636363636363</v>
      </c>
      <c r="O178" s="46">
        <f t="shared" si="37"/>
        <v>2900</v>
      </c>
      <c r="P178" s="63">
        <f t="shared" si="38"/>
        <v>363.63636363636363</v>
      </c>
      <c r="Q178" s="46">
        <f t="shared" si="39"/>
        <v>2900</v>
      </c>
      <c r="R178" s="63">
        <f t="shared" si="40"/>
        <v>363.63636363636363</v>
      </c>
      <c r="S178" s="46">
        <f t="shared" si="41"/>
        <v>2900</v>
      </c>
    </row>
    <row r="179" spans="1:19" ht="144" hidden="1" outlineLevel="7">
      <c r="A179" s="17" t="s">
        <v>234</v>
      </c>
      <c r="B179" s="18" t="s">
        <v>235</v>
      </c>
      <c r="C179" s="19"/>
      <c r="D179" s="19">
        <v>1100</v>
      </c>
      <c r="E179" s="19">
        <v>1100</v>
      </c>
      <c r="F179" s="19">
        <v>0</v>
      </c>
      <c r="G179" s="19">
        <v>1100</v>
      </c>
      <c r="H179" s="45">
        <f t="shared" si="45"/>
        <v>1100</v>
      </c>
      <c r="I179" s="26">
        <v>4000</v>
      </c>
      <c r="J179" s="63">
        <f t="shared" si="43"/>
        <v>1.3670495525448883E-3</v>
      </c>
      <c r="K179" s="63">
        <f t="shared" si="44"/>
        <v>1.028144113929221E-2</v>
      </c>
      <c r="L179" s="63" t="e">
        <f t="shared" si="34"/>
        <v>#DIV/0!</v>
      </c>
      <c r="M179" s="46">
        <f t="shared" si="35"/>
        <v>4000</v>
      </c>
      <c r="N179" s="63">
        <f t="shared" si="36"/>
        <v>363.63636363636363</v>
      </c>
      <c r="O179" s="46">
        <f t="shared" si="37"/>
        <v>2900</v>
      </c>
      <c r="P179" s="63">
        <f t="shared" si="38"/>
        <v>363.63636363636363</v>
      </c>
      <c r="Q179" s="46">
        <f t="shared" si="39"/>
        <v>2900</v>
      </c>
      <c r="R179" s="63">
        <f t="shared" si="40"/>
        <v>363.63636363636363</v>
      </c>
      <c r="S179" s="46">
        <f t="shared" si="41"/>
        <v>2900</v>
      </c>
    </row>
    <row r="180" spans="1:19" ht="72" outlineLevel="3" collapsed="1">
      <c r="A180" s="32" t="s">
        <v>236</v>
      </c>
      <c r="B180" s="33" t="s">
        <v>237</v>
      </c>
      <c r="C180" s="34">
        <v>35417.79</v>
      </c>
      <c r="D180" s="34">
        <v>44700</v>
      </c>
      <c r="E180" s="34">
        <v>44700</v>
      </c>
      <c r="F180" s="34">
        <v>11000</v>
      </c>
      <c r="G180" s="34">
        <v>11600</v>
      </c>
      <c r="H180" s="45">
        <f t="shared" si="45"/>
        <v>22600</v>
      </c>
      <c r="I180" s="35">
        <v>26079.19</v>
      </c>
      <c r="J180" s="63">
        <f t="shared" si="43"/>
        <v>8.9128862550582819E-3</v>
      </c>
      <c r="K180" s="63">
        <f t="shared" si="44"/>
        <v>6.7032914236354504E-2</v>
      </c>
      <c r="L180" s="63">
        <f t="shared" si="34"/>
        <v>73.633024533715968</v>
      </c>
      <c r="M180" s="46">
        <f t="shared" si="35"/>
        <v>-9338.6000000000022</v>
      </c>
      <c r="N180" s="63">
        <f t="shared" si="36"/>
        <v>58.342706935123033</v>
      </c>
      <c r="O180" s="46">
        <f t="shared" si="37"/>
        <v>-18620.810000000001</v>
      </c>
      <c r="P180" s="63">
        <f t="shared" si="38"/>
        <v>58.342706935123033</v>
      </c>
      <c r="Q180" s="46">
        <f t="shared" si="39"/>
        <v>-18620.810000000001</v>
      </c>
      <c r="R180" s="63">
        <f t="shared" si="40"/>
        <v>115.3946460176991</v>
      </c>
      <c r="S180" s="46">
        <f t="shared" si="41"/>
        <v>3479.1899999999987</v>
      </c>
    </row>
    <row r="181" spans="1:19" ht="108" hidden="1" outlineLevel="4">
      <c r="A181" s="32" t="s">
        <v>238</v>
      </c>
      <c r="B181" s="36" t="s">
        <v>239</v>
      </c>
      <c r="C181" s="34"/>
      <c r="D181" s="34">
        <v>31800</v>
      </c>
      <c r="E181" s="34">
        <v>31800</v>
      </c>
      <c r="F181" s="34">
        <v>7775</v>
      </c>
      <c r="G181" s="34">
        <v>8375</v>
      </c>
      <c r="H181" s="45">
        <f t="shared" si="45"/>
        <v>16150</v>
      </c>
      <c r="I181" s="35">
        <v>26079.19</v>
      </c>
      <c r="J181" s="63">
        <f t="shared" si="43"/>
        <v>8.9128862550582819E-3</v>
      </c>
      <c r="K181" s="63">
        <f t="shared" si="44"/>
        <v>6.7032914236354504E-2</v>
      </c>
      <c r="L181" s="63" t="e">
        <f t="shared" si="34"/>
        <v>#DIV/0!</v>
      </c>
      <c r="M181" s="46">
        <f t="shared" si="35"/>
        <v>26079.19</v>
      </c>
      <c r="N181" s="63">
        <f t="shared" si="36"/>
        <v>82.010031446540879</v>
      </c>
      <c r="O181" s="46">
        <f t="shared" si="37"/>
        <v>-5720.8100000000013</v>
      </c>
      <c r="P181" s="63">
        <f t="shared" si="38"/>
        <v>82.010031446540879</v>
      </c>
      <c r="Q181" s="46">
        <f t="shared" si="39"/>
        <v>-5720.8100000000013</v>
      </c>
      <c r="R181" s="63">
        <f t="shared" si="40"/>
        <v>161.48105263157896</v>
      </c>
      <c r="S181" s="46">
        <f t="shared" si="41"/>
        <v>9929.1899999999987</v>
      </c>
    </row>
    <row r="182" spans="1:19" ht="108" hidden="1" outlineLevel="5">
      <c r="A182" s="32" t="s">
        <v>240</v>
      </c>
      <c r="B182" s="36" t="s">
        <v>239</v>
      </c>
      <c r="C182" s="34"/>
      <c r="D182" s="34">
        <v>800</v>
      </c>
      <c r="E182" s="34">
        <v>800</v>
      </c>
      <c r="F182" s="34">
        <v>100</v>
      </c>
      <c r="G182" s="34">
        <v>700</v>
      </c>
      <c r="H182" s="45">
        <f t="shared" si="45"/>
        <v>800</v>
      </c>
      <c r="I182" s="35">
        <v>300</v>
      </c>
      <c r="J182" s="63">
        <f t="shared" si="43"/>
        <v>1.0252871644086663E-4</v>
      </c>
      <c r="K182" s="63">
        <f t="shared" si="44"/>
        <v>7.7110808544691566E-4</v>
      </c>
      <c r="L182" s="63" t="e">
        <f t="shared" si="34"/>
        <v>#DIV/0!</v>
      </c>
      <c r="M182" s="46">
        <f t="shared" si="35"/>
        <v>300</v>
      </c>
      <c r="N182" s="63">
        <f t="shared" si="36"/>
        <v>37.5</v>
      </c>
      <c r="O182" s="46">
        <f t="shared" si="37"/>
        <v>-500</v>
      </c>
      <c r="P182" s="63">
        <f t="shared" si="38"/>
        <v>37.5</v>
      </c>
      <c r="Q182" s="46">
        <f t="shared" si="39"/>
        <v>-500</v>
      </c>
      <c r="R182" s="63">
        <f t="shared" si="40"/>
        <v>37.5</v>
      </c>
      <c r="S182" s="46">
        <f t="shared" si="41"/>
        <v>-500</v>
      </c>
    </row>
    <row r="183" spans="1:19" ht="108" hidden="1" outlineLevel="7">
      <c r="A183" s="17" t="s">
        <v>240</v>
      </c>
      <c r="B183" s="18" t="s">
        <v>239</v>
      </c>
      <c r="C183" s="19"/>
      <c r="D183" s="19">
        <v>800</v>
      </c>
      <c r="E183" s="19">
        <v>800</v>
      </c>
      <c r="F183" s="19">
        <v>100</v>
      </c>
      <c r="G183" s="19">
        <v>700</v>
      </c>
      <c r="H183" s="45">
        <f t="shared" si="45"/>
        <v>800</v>
      </c>
      <c r="I183" s="26">
        <v>300</v>
      </c>
      <c r="J183" s="63">
        <f t="shared" si="43"/>
        <v>1.0252871644086663E-4</v>
      </c>
      <c r="K183" s="63">
        <f t="shared" si="44"/>
        <v>7.7110808544691566E-4</v>
      </c>
      <c r="L183" s="63" t="e">
        <f t="shared" si="34"/>
        <v>#DIV/0!</v>
      </c>
      <c r="M183" s="46">
        <f t="shared" si="35"/>
        <v>300</v>
      </c>
      <c r="N183" s="63">
        <f t="shared" si="36"/>
        <v>37.5</v>
      </c>
      <c r="O183" s="46">
        <f t="shared" si="37"/>
        <v>-500</v>
      </c>
      <c r="P183" s="63">
        <f t="shared" si="38"/>
        <v>37.5</v>
      </c>
      <c r="Q183" s="46">
        <f t="shared" si="39"/>
        <v>-500</v>
      </c>
      <c r="R183" s="63">
        <f t="shared" si="40"/>
        <v>37.5</v>
      </c>
      <c r="S183" s="46">
        <f t="shared" si="41"/>
        <v>-500</v>
      </c>
    </row>
    <row r="184" spans="1:19" ht="108" hidden="1" outlineLevel="5">
      <c r="A184" s="32" t="s">
        <v>241</v>
      </c>
      <c r="B184" s="36" t="s">
        <v>239</v>
      </c>
      <c r="C184" s="34"/>
      <c r="D184" s="34">
        <v>24000</v>
      </c>
      <c r="E184" s="34">
        <v>24000</v>
      </c>
      <c r="F184" s="34">
        <v>6000</v>
      </c>
      <c r="G184" s="34">
        <v>6000</v>
      </c>
      <c r="H184" s="45">
        <f t="shared" si="45"/>
        <v>12000</v>
      </c>
      <c r="I184" s="35">
        <v>21249.94</v>
      </c>
      <c r="J184" s="63">
        <f t="shared" si="43"/>
        <v>7.2624302421514303E-3</v>
      </c>
      <c r="K184" s="63">
        <f t="shared" si="44"/>
        <v>5.4620001830872775E-2</v>
      </c>
      <c r="L184" s="63" t="e">
        <f t="shared" si="34"/>
        <v>#DIV/0!</v>
      </c>
      <c r="M184" s="46">
        <f t="shared" si="35"/>
        <v>21249.94</v>
      </c>
      <c r="N184" s="63">
        <f t="shared" si="36"/>
        <v>88.541416666666663</v>
      </c>
      <c r="O184" s="46">
        <f t="shared" si="37"/>
        <v>-2750.0600000000013</v>
      </c>
      <c r="P184" s="63">
        <f t="shared" si="38"/>
        <v>88.541416666666663</v>
      </c>
      <c r="Q184" s="46">
        <f t="shared" si="39"/>
        <v>-2750.0600000000013</v>
      </c>
      <c r="R184" s="63">
        <f t="shared" si="40"/>
        <v>177.08283333333333</v>
      </c>
      <c r="S184" s="46">
        <f t="shared" si="41"/>
        <v>9249.9399999999987</v>
      </c>
    </row>
    <row r="185" spans="1:19" ht="108" hidden="1" outlineLevel="7">
      <c r="A185" s="17" t="s">
        <v>241</v>
      </c>
      <c r="B185" s="18" t="s">
        <v>239</v>
      </c>
      <c r="C185" s="19"/>
      <c r="D185" s="19">
        <v>24000</v>
      </c>
      <c r="E185" s="19">
        <v>24000</v>
      </c>
      <c r="F185" s="19">
        <v>6000</v>
      </c>
      <c r="G185" s="19">
        <v>6000</v>
      </c>
      <c r="H185" s="45">
        <f t="shared" si="45"/>
        <v>12000</v>
      </c>
      <c r="I185" s="26">
        <v>21249.94</v>
      </c>
      <c r="J185" s="63">
        <f t="shared" si="43"/>
        <v>7.2624302421514303E-3</v>
      </c>
      <c r="K185" s="63">
        <f t="shared" si="44"/>
        <v>5.4620001830872775E-2</v>
      </c>
      <c r="L185" s="63" t="e">
        <f t="shared" si="34"/>
        <v>#DIV/0!</v>
      </c>
      <c r="M185" s="46">
        <f t="shared" si="35"/>
        <v>21249.94</v>
      </c>
      <c r="N185" s="63">
        <f t="shared" si="36"/>
        <v>88.541416666666663</v>
      </c>
      <c r="O185" s="46">
        <f t="shared" si="37"/>
        <v>-2750.0600000000013</v>
      </c>
      <c r="P185" s="63">
        <f t="shared" si="38"/>
        <v>88.541416666666663</v>
      </c>
      <c r="Q185" s="46">
        <f t="shared" si="39"/>
        <v>-2750.0600000000013</v>
      </c>
      <c r="R185" s="63">
        <f t="shared" si="40"/>
        <v>177.08283333333333</v>
      </c>
      <c r="S185" s="46">
        <f t="shared" si="41"/>
        <v>9249.9399999999987</v>
      </c>
    </row>
    <row r="186" spans="1:19" ht="108" hidden="1" outlineLevel="5">
      <c r="A186" s="32" t="s">
        <v>242</v>
      </c>
      <c r="B186" s="36" t="s">
        <v>239</v>
      </c>
      <c r="C186" s="34"/>
      <c r="D186" s="34">
        <v>7000</v>
      </c>
      <c r="E186" s="34">
        <v>7000</v>
      </c>
      <c r="F186" s="34">
        <v>1675</v>
      </c>
      <c r="G186" s="34">
        <v>1675</v>
      </c>
      <c r="H186" s="45">
        <f t="shared" si="45"/>
        <v>3350</v>
      </c>
      <c r="I186" s="35">
        <v>4529.25</v>
      </c>
      <c r="J186" s="63">
        <f t="shared" si="43"/>
        <v>1.5479272964659839E-3</v>
      </c>
      <c r="K186" s="63">
        <f t="shared" si="44"/>
        <v>1.164180432003481E-2</v>
      </c>
      <c r="L186" s="63" t="e">
        <f t="shared" si="34"/>
        <v>#DIV/0!</v>
      </c>
      <c r="M186" s="46">
        <f t="shared" si="35"/>
        <v>4529.25</v>
      </c>
      <c r="N186" s="63">
        <f t="shared" si="36"/>
        <v>64.703571428571422</v>
      </c>
      <c r="O186" s="46">
        <f t="shared" si="37"/>
        <v>-2470.75</v>
      </c>
      <c r="P186" s="63">
        <f t="shared" si="38"/>
        <v>64.703571428571422</v>
      </c>
      <c r="Q186" s="46">
        <f t="shared" si="39"/>
        <v>-2470.75</v>
      </c>
      <c r="R186" s="63">
        <f t="shared" si="40"/>
        <v>135.20149253731344</v>
      </c>
      <c r="S186" s="46">
        <f t="shared" si="41"/>
        <v>1179.25</v>
      </c>
    </row>
    <row r="187" spans="1:19" ht="108" hidden="1" outlineLevel="7">
      <c r="A187" s="17" t="s">
        <v>242</v>
      </c>
      <c r="B187" s="18" t="s">
        <v>239</v>
      </c>
      <c r="C187" s="19"/>
      <c r="D187" s="19">
        <v>7000</v>
      </c>
      <c r="E187" s="19">
        <v>7000</v>
      </c>
      <c r="F187" s="19">
        <v>1675</v>
      </c>
      <c r="G187" s="19">
        <v>1675</v>
      </c>
      <c r="H187" s="45">
        <f t="shared" si="45"/>
        <v>3350</v>
      </c>
      <c r="I187" s="26">
        <v>4529.25</v>
      </c>
      <c r="J187" s="63">
        <f t="shared" si="43"/>
        <v>1.5479272964659839E-3</v>
      </c>
      <c r="K187" s="63">
        <f t="shared" si="44"/>
        <v>1.164180432003481E-2</v>
      </c>
      <c r="L187" s="63" t="e">
        <f t="shared" si="34"/>
        <v>#DIV/0!</v>
      </c>
      <c r="M187" s="46">
        <f t="shared" si="35"/>
        <v>4529.25</v>
      </c>
      <c r="N187" s="63">
        <f t="shared" si="36"/>
        <v>64.703571428571422</v>
      </c>
      <c r="O187" s="46">
        <f t="shared" si="37"/>
        <v>-2470.75</v>
      </c>
      <c r="P187" s="63">
        <f t="shared" si="38"/>
        <v>64.703571428571422</v>
      </c>
      <c r="Q187" s="46">
        <f t="shared" si="39"/>
        <v>-2470.75</v>
      </c>
      <c r="R187" s="63">
        <f t="shared" si="40"/>
        <v>135.20149253731344</v>
      </c>
      <c r="S187" s="46">
        <f t="shared" si="41"/>
        <v>1179.25</v>
      </c>
    </row>
    <row r="188" spans="1:19" ht="96" hidden="1" outlineLevel="4">
      <c r="A188" s="32" t="s">
        <v>243</v>
      </c>
      <c r="B188" s="33" t="s">
        <v>244</v>
      </c>
      <c r="C188" s="34"/>
      <c r="D188" s="34">
        <v>12900</v>
      </c>
      <c r="E188" s="34">
        <v>12900</v>
      </c>
      <c r="F188" s="34">
        <v>3225</v>
      </c>
      <c r="G188" s="34">
        <v>3225</v>
      </c>
      <c r="H188" s="45">
        <f t="shared" si="45"/>
        <v>6450</v>
      </c>
      <c r="I188" s="35">
        <v>0</v>
      </c>
      <c r="J188" s="63">
        <f t="shared" si="43"/>
        <v>0</v>
      </c>
      <c r="K188" s="63">
        <f t="shared" si="44"/>
        <v>0</v>
      </c>
      <c r="L188" s="63" t="e">
        <f t="shared" si="34"/>
        <v>#DIV/0!</v>
      </c>
      <c r="M188" s="46">
        <f t="shared" si="35"/>
        <v>0</v>
      </c>
      <c r="N188" s="63">
        <f t="shared" si="36"/>
        <v>0</v>
      </c>
      <c r="O188" s="46">
        <f t="shared" si="37"/>
        <v>-12900</v>
      </c>
      <c r="P188" s="63">
        <f t="shared" si="38"/>
        <v>0</v>
      </c>
      <c r="Q188" s="46">
        <f t="shared" si="39"/>
        <v>-12900</v>
      </c>
      <c r="R188" s="63">
        <f t="shared" si="40"/>
        <v>0</v>
      </c>
      <c r="S188" s="46">
        <f t="shared" si="41"/>
        <v>-6450</v>
      </c>
    </row>
    <row r="189" spans="1:19" ht="96" hidden="1" outlineLevel="7">
      <c r="A189" s="17" t="s">
        <v>243</v>
      </c>
      <c r="B189" s="20" t="s">
        <v>244</v>
      </c>
      <c r="C189" s="19"/>
      <c r="D189" s="19">
        <v>12900</v>
      </c>
      <c r="E189" s="19">
        <v>12900</v>
      </c>
      <c r="F189" s="19">
        <v>3225</v>
      </c>
      <c r="G189" s="19">
        <v>3225</v>
      </c>
      <c r="H189" s="45">
        <f t="shared" si="45"/>
        <v>6450</v>
      </c>
      <c r="I189" s="26">
        <v>0</v>
      </c>
      <c r="J189" s="63">
        <f t="shared" si="43"/>
        <v>0</v>
      </c>
      <c r="K189" s="63">
        <f t="shared" si="44"/>
        <v>0</v>
      </c>
      <c r="L189" s="63" t="e">
        <f t="shared" si="34"/>
        <v>#DIV/0!</v>
      </c>
      <c r="M189" s="46">
        <f t="shared" si="35"/>
        <v>0</v>
      </c>
      <c r="N189" s="63">
        <f t="shared" si="36"/>
        <v>0</v>
      </c>
      <c r="O189" s="46">
        <f t="shared" si="37"/>
        <v>-12900</v>
      </c>
      <c r="P189" s="63">
        <f t="shared" si="38"/>
        <v>0</v>
      </c>
      <c r="Q189" s="46">
        <f t="shared" si="39"/>
        <v>-12900</v>
      </c>
      <c r="R189" s="63">
        <f t="shared" si="40"/>
        <v>0</v>
      </c>
      <c r="S189" s="46">
        <f t="shared" si="41"/>
        <v>-6450</v>
      </c>
    </row>
    <row r="190" spans="1:19" ht="96" outlineLevel="3" collapsed="1">
      <c r="A190" s="32" t="s">
        <v>245</v>
      </c>
      <c r="B190" s="33" t="s">
        <v>246</v>
      </c>
      <c r="C190" s="34">
        <v>25000</v>
      </c>
      <c r="D190" s="34">
        <v>0</v>
      </c>
      <c r="E190" s="34">
        <v>0</v>
      </c>
      <c r="F190" s="34">
        <v>0</v>
      </c>
      <c r="G190" s="34">
        <v>0</v>
      </c>
      <c r="H190" s="45">
        <f t="shared" si="45"/>
        <v>0</v>
      </c>
      <c r="I190" s="35">
        <v>15000</v>
      </c>
      <c r="J190" s="63">
        <f t="shared" si="43"/>
        <v>5.1264358220433313E-3</v>
      </c>
      <c r="K190" s="63">
        <f t="shared" si="44"/>
        <v>3.8555404272345786E-2</v>
      </c>
      <c r="L190" s="63">
        <f t="shared" si="34"/>
        <v>60</v>
      </c>
      <c r="M190" s="46">
        <f t="shared" si="35"/>
        <v>-10000</v>
      </c>
      <c r="N190" s="63">
        <v>0</v>
      </c>
      <c r="O190" s="46">
        <f t="shared" si="37"/>
        <v>15000</v>
      </c>
      <c r="P190" s="63">
        <v>0</v>
      </c>
      <c r="Q190" s="46">
        <f t="shared" si="39"/>
        <v>15000</v>
      </c>
      <c r="R190" s="63">
        <v>0</v>
      </c>
      <c r="S190" s="46">
        <f t="shared" si="41"/>
        <v>15000</v>
      </c>
    </row>
    <row r="191" spans="1:19" ht="120" hidden="1" outlineLevel="4">
      <c r="A191" s="32" t="s">
        <v>247</v>
      </c>
      <c r="B191" s="36" t="s">
        <v>248</v>
      </c>
      <c r="C191" s="34"/>
      <c r="D191" s="34">
        <v>0</v>
      </c>
      <c r="E191" s="34">
        <v>0</v>
      </c>
      <c r="F191" s="34">
        <v>0</v>
      </c>
      <c r="G191" s="34">
        <v>0</v>
      </c>
      <c r="H191" s="45">
        <f t="shared" si="45"/>
        <v>0</v>
      </c>
      <c r="I191" s="35">
        <v>15000</v>
      </c>
      <c r="J191" s="63">
        <f t="shared" si="43"/>
        <v>5.1264358220433313E-3</v>
      </c>
      <c r="K191" s="63">
        <f t="shared" si="44"/>
        <v>3.8555404272345786E-2</v>
      </c>
      <c r="L191" s="63" t="e">
        <f t="shared" si="34"/>
        <v>#DIV/0!</v>
      </c>
      <c r="M191" s="46">
        <f t="shared" si="35"/>
        <v>15000</v>
      </c>
      <c r="N191" s="63" t="e">
        <f t="shared" si="36"/>
        <v>#DIV/0!</v>
      </c>
      <c r="O191" s="46">
        <f t="shared" si="37"/>
        <v>15000</v>
      </c>
      <c r="P191" s="63" t="e">
        <f t="shared" si="38"/>
        <v>#DIV/0!</v>
      </c>
      <c r="Q191" s="46">
        <f t="shared" si="39"/>
        <v>15000</v>
      </c>
      <c r="R191" s="63" t="e">
        <f t="shared" si="40"/>
        <v>#DIV/0!</v>
      </c>
      <c r="S191" s="46">
        <f t="shared" si="41"/>
        <v>15000</v>
      </c>
    </row>
    <row r="192" spans="1:19" ht="144" hidden="1" outlineLevel="5">
      <c r="A192" s="32" t="s">
        <v>249</v>
      </c>
      <c r="B192" s="36" t="s">
        <v>250</v>
      </c>
      <c r="C192" s="34"/>
      <c r="D192" s="34">
        <v>0</v>
      </c>
      <c r="E192" s="34">
        <v>0</v>
      </c>
      <c r="F192" s="34">
        <v>0</v>
      </c>
      <c r="G192" s="34">
        <v>0</v>
      </c>
      <c r="H192" s="45">
        <f t="shared" si="45"/>
        <v>0</v>
      </c>
      <c r="I192" s="35">
        <v>15000</v>
      </c>
      <c r="J192" s="63">
        <f t="shared" si="43"/>
        <v>5.1264358220433313E-3</v>
      </c>
      <c r="K192" s="63">
        <f t="shared" si="44"/>
        <v>3.8555404272345786E-2</v>
      </c>
      <c r="L192" s="63" t="e">
        <f t="shared" si="34"/>
        <v>#DIV/0!</v>
      </c>
      <c r="M192" s="46">
        <f t="shared" si="35"/>
        <v>15000</v>
      </c>
      <c r="N192" s="63" t="e">
        <f t="shared" si="36"/>
        <v>#DIV/0!</v>
      </c>
      <c r="O192" s="46">
        <f t="shared" si="37"/>
        <v>15000</v>
      </c>
      <c r="P192" s="63" t="e">
        <f t="shared" si="38"/>
        <v>#DIV/0!</v>
      </c>
      <c r="Q192" s="46">
        <f t="shared" si="39"/>
        <v>15000</v>
      </c>
      <c r="R192" s="63" t="e">
        <f t="shared" si="40"/>
        <v>#DIV/0!</v>
      </c>
      <c r="S192" s="46">
        <f t="shared" si="41"/>
        <v>15000</v>
      </c>
    </row>
    <row r="193" spans="1:19" ht="144" hidden="1" outlineLevel="7">
      <c r="A193" s="17" t="s">
        <v>249</v>
      </c>
      <c r="B193" s="18" t="s">
        <v>250</v>
      </c>
      <c r="C193" s="19"/>
      <c r="D193" s="19">
        <v>0</v>
      </c>
      <c r="E193" s="19">
        <v>0</v>
      </c>
      <c r="F193" s="19">
        <v>0</v>
      </c>
      <c r="G193" s="19">
        <v>0</v>
      </c>
      <c r="H193" s="45">
        <f t="shared" si="45"/>
        <v>0</v>
      </c>
      <c r="I193" s="26">
        <v>15000</v>
      </c>
      <c r="J193" s="63">
        <f t="shared" si="43"/>
        <v>5.1264358220433313E-3</v>
      </c>
      <c r="K193" s="63">
        <f t="shared" si="44"/>
        <v>3.8555404272345786E-2</v>
      </c>
      <c r="L193" s="63" t="e">
        <f t="shared" si="34"/>
        <v>#DIV/0!</v>
      </c>
      <c r="M193" s="46">
        <f t="shared" si="35"/>
        <v>15000</v>
      </c>
      <c r="N193" s="63" t="e">
        <f t="shared" si="36"/>
        <v>#DIV/0!</v>
      </c>
      <c r="O193" s="46">
        <f t="shared" si="37"/>
        <v>15000</v>
      </c>
      <c r="P193" s="63" t="e">
        <f t="shared" si="38"/>
        <v>#DIV/0!</v>
      </c>
      <c r="Q193" s="46">
        <f t="shared" si="39"/>
        <v>15000</v>
      </c>
      <c r="R193" s="63" t="e">
        <f t="shared" si="40"/>
        <v>#DIV/0!</v>
      </c>
      <c r="S193" s="46">
        <f t="shared" si="41"/>
        <v>15000</v>
      </c>
    </row>
    <row r="194" spans="1:19" ht="96" outlineLevel="3" collapsed="1">
      <c r="A194" s="32" t="s">
        <v>251</v>
      </c>
      <c r="B194" s="33" t="s">
        <v>252</v>
      </c>
      <c r="C194" s="34">
        <v>1500</v>
      </c>
      <c r="D194" s="34">
        <v>4600</v>
      </c>
      <c r="E194" s="34">
        <v>4600</v>
      </c>
      <c r="F194" s="34">
        <v>1150</v>
      </c>
      <c r="G194" s="34">
        <v>1150</v>
      </c>
      <c r="H194" s="45">
        <f t="shared" si="45"/>
        <v>2300</v>
      </c>
      <c r="I194" s="35">
        <v>1750</v>
      </c>
      <c r="J194" s="63">
        <f t="shared" si="43"/>
        <v>5.980841792383887E-4</v>
      </c>
      <c r="K194" s="63">
        <f t="shared" si="44"/>
        <v>4.4981304984403414E-3</v>
      </c>
      <c r="L194" s="63">
        <f t="shared" si="34"/>
        <v>116.66666666666667</v>
      </c>
      <c r="M194" s="46">
        <f t="shared" si="35"/>
        <v>250</v>
      </c>
      <c r="N194" s="63">
        <f t="shared" si="36"/>
        <v>38.04347826086957</v>
      </c>
      <c r="O194" s="46">
        <f t="shared" si="37"/>
        <v>-2850</v>
      </c>
      <c r="P194" s="63">
        <f t="shared" si="38"/>
        <v>38.04347826086957</v>
      </c>
      <c r="Q194" s="46">
        <f t="shared" si="39"/>
        <v>-2850</v>
      </c>
      <c r="R194" s="63">
        <f t="shared" si="40"/>
        <v>76.08695652173914</v>
      </c>
      <c r="S194" s="46">
        <f t="shared" si="41"/>
        <v>-550</v>
      </c>
    </row>
    <row r="195" spans="1:19" ht="132" hidden="1" outlineLevel="4">
      <c r="A195" s="32" t="s">
        <v>253</v>
      </c>
      <c r="B195" s="36" t="s">
        <v>254</v>
      </c>
      <c r="C195" s="34"/>
      <c r="D195" s="34">
        <v>4600</v>
      </c>
      <c r="E195" s="34">
        <v>4600</v>
      </c>
      <c r="F195" s="34">
        <v>1150</v>
      </c>
      <c r="G195" s="34">
        <v>1150</v>
      </c>
      <c r="H195" s="45">
        <f t="shared" si="45"/>
        <v>2300</v>
      </c>
      <c r="I195" s="35">
        <v>1750</v>
      </c>
      <c r="J195" s="63">
        <f t="shared" si="43"/>
        <v>5.980841792383887E-4</v>
      </c>
      <c r="K195" s="63">
        <f t="shared" si="44"/>
        <v>4.4981304984403414E-3</v>
      </c>
      <c r="L195" s="63" t="e">
        <f t="shared" si="34"/>
        <v>#DIV/0!</v>
      </c>
      <c r="M195" s="46">
        <f t="shared" si="35"/>
        <v>1750</v>
      </c>
      <c r="N195" s="63">
        <f t="shared" si="36"/>
        <v>38.04347826086957</v>
      </c>
      <c r="O195" s="46">
        <f t="shared" si="37"/>
        <v>-2850</v>
      </c>
      <c r="P195" s="63">
        <f t="shared" si="38"/>
        <v>38.04347826086957</v>
      </c>
      <c r="Q195" s="46">
        <f t="shared" si="39"/>
        <v>-2850</v>
      </c>
      <c r="R195" s="63">
        <f t="shared" si="40"/>
        <v>76.08695652173914</v>
      </c>
      <c r="S195" s="46">
        <f t="shared" si="41"/>
        <v>-550</v>
      </c>
    </row>
    <row r="196" spans="1:19" ht="132" hidden="1" outlineLevel="5">
      <c r="A196" s="32" t="s">
        <v>255</v>
      </c>
      <c r="B196" s="36" t="s">
        <v>254</v>
      </c>
      <c r="C196" s="34"/>
      <c r="D196" s="34">
        <v>4600</v>
      </c>
      <c r="E196" s="34">
        <v>4600</v>
      </c>
      <c r="F196" s="34">
        <v>1150</v>
      </c>
      <c r="G196" s="34">
        <v>1150</v>
      </c>
      <c r="H196" s="45">
        <f t="shared" si="45"/>
        <v>2300</v>
      </c>
      <c r="I196" s="35">
        <v>1750</v>
      </c>
      <c r="J196" s="63">
        <f t="shared" si="43"/>
        <v>5.980841792383887E-4</v>
      </c>
      <c r="K196" s="63">
        <f t="shared" si="44"/>
        <v>4.4981304984403414E-3</v>
      </c>
      <c r="L196" s="63" t="e">
        <f t="shared" si="34"/>
        <v>#DIV/0!</v>
      </c>
      <c r="M196" s="46">
        <f t="shared" si="35"/>
        <v>1750</v>
      </c>
      <c r="N196" s="63">
        <f t="shared" si="36"/>
        <v>38.04347826086957</v>
      </c>
      <c r="O196" s="46">
        <f t="shared" si="37"/>
        <v>-2850</v>
      </c>
      <c r="P196" s="63">
        <f t="shared" si="38"/>
        <v>38.04347826086957</v>
      </c>
      <c r="Q196" s="46">
        <f t="shared" si="39"/>
        <v>-2850</v>
      </c>
      <c r="R196" s="63">
        <f t="shared" si="40"/>
        <v>76.08695652173914</v>
      </c>
      <c r="S196" s="46">
        <f t="shared" si="41"/>
        <v>-550</v>
      </c>
    </row>
    <row r="197" spans="1:19" ht="132" hidden="1" outlineLevel="7">
      <c r="A197" s="17" t="s">
        <v>255</v>
      </c>
      <c r="B197" s="18" t="s">
        <v>254</v>
      </c>
      <c r="C197" s="19"/>
      <c r="D197" s="19">
        <v>4600</v>
      </c>
      <c r="E197" s="19">
        <v>4600</v>
      </c>
      <c r="F197" s="19">
        <v>1150</v>
      </c>
      <c r="G197" s="19">
        <v>1150</v>
      </c>
      <c r="H197" s="45">
        <f t="shared" si="45"/>
        <v>2300</v>
      </c>
      <c r="I197" s="26">
        <v>1750</v>
      </c>
      <c r="J197" s="63">
        <f t="shared" si="43"/>
        <v>5.980841792383887E-4</v>
      </c>
      <c r="K197" s="63">
        <f t="shared" si="44"/>
        <v>4.4981304984403414E-3</v>
      </c>
      <c r="L197" s="63" t="e">
        <f t="shared" si="34"/>
        <v>#DIV/0!</v>
      </c>
      <c r="M197" s="46">
        <f t="shared" si="35"/>
        <v>1750</v>
      </c>
      <c r="N197" s="63">
        <f t="shared" si="36"/>
        <v>38.04347826086957</v>
      </c>
      <c r="O197" s="46">
        <f t="shared" si="37"/>
        <v>-2850</v>
      </c>
      <c r="P197" s="63">
        <f t="shared" si="38"/>
        <v>38.04347826086957</v>
      </c>
      <c r="Q197" s="46">
        <f t="shared" si="39"/>
        <v>-2850</v>
      </c>
      <c r="R197" s="63">
        <f t="shared" si="40"/>
        <v>76.08695652173914</v>
      </c>
      <c r="S197" s="46">
        <f t="shared" si="41"/>
        <v>-550</v>
      </c>
    </row>
    <row r="198" spans="1:19" ht="120" outlineLevel="3" collapsed="1">
      <c r="A198" s="32" t="s">
        <v>256</v>
      </c>
      <c r="B198" s="36" t="s">
        <v>257</v>
      </c>
      <c r="C198" s="34">
        <v>450</v>
      </c>
      <c r="D198" s="34">
        <v>400</v>
      </c>
      <c r="E198" s="34">
        <v>400</v>
      </c>
      <c r="F198" s="34">
        <v>100</v>
      </c>
      <c r="G198" s="34">
        <v>100</v>
      </c>
      <c r="H198" s="45">
        <f t="shared" si="45"/>
        <v>200</v>
      </c>
      <c r="I198" s="35">
        <v>0</v>
      </c>
      <c r="J198" s="63">
        <f t="shared" si="43"/>
        <v>0</v>
      </c>
      <c r="K198" s="63">
        <f t="shared" si="44"/>
        <v>0</v>
      </c>
      <c r="L198" s="63">
        <f t="shared" si="34"/>
        <v>0</v>
      </c>
      <c r="M198" s="46">
        <f t="shared" si="35"/>
        <v>-450</v>
      </c>
      <c r="N198" s="63">
        <f t="shared" si="36"/>
        <v>0</v>
      </c>
      <c r="O198" s="46">
        <f t="shared" si="37"/>
        <v>-400</v>
      </c>
      <c r="P198" s="63">
        <f t="shared" si="38"/>
        <v>0</v>
      </c>
      <c r="Q198" s="46">
        <f t="shared" si="39"/>
        <v>-400</v>
      </c>
      <c r="R198" s="63">
        <f t="shared" si="40"/>
        <v>0</v>
      </c>
      <c r="S198" s="46">
        <f t="shared" si="41"/>
        <v>-200</v>
      </c>
    </row>
    <row r="199" spans="1:19" ht="180" hidden="1" outlineLevel="4">
      <c r="A199" s="32" t="s">
        <v>258</v>
      </c>
      <c r="B199" s="36" t="s">
        <v>259</v>
      </c>
      <c r="C199" s="34"/>
      <c r="D199" s="34">
        <v>400</v>
      </c>
      <c r="E199" s="34">
        <v>400</v>
      </c>
      <c r="F199" s="34">
        <v>100</v>
      </c>
      <c r="G199" s="34">
        <v>100</v>
      </c>
      <c r="H199" s="45">
        <f t="shared" si="45"/>
        <v>200</v>
      </c>
      <c r="I199" s="35">
        <v>0</v>
      </c>
      <c r="J199" s="63">
        <f t="shared" si="43"/>
        <v>0</v>
      </c>
      <c r="K199" s="63">
        <f t="shared" si="44"/>
        <v>0</v>
      </c>
      <c r="L199" s="63" t="e">
        <f t="shared" si="34"/>
        <v>#DIV/0!</v>
      </c>
      <c r="M199" s="46">
        <f t="shared" si="35"/>
        <v>0</v>
      </c>
      <c r="N199" s="63">
        <f t="shared" si="36"/>
        <v>0</v>
      </c>
      <c r="O199" s="46">
        <f t="shared" si="37"/>
        <v>-400</v>
      </c>
      <c r="P199" s="63">
        <f t="shared" si="38"/>
        <v>0</v>
      </c>
      <c r="Q199" s="46">
        <f t="shared" si="39"/>
        <v>-400</v>
      </c>
      <c r="R199" s="63">
        <f t="shared" si="40"/>
        <v>0</v>
      </c>
      <c r="S199" s="46">
        <f t="shared" si="41"/>
        <v>-200</v>
      </c>
    </row>
    <row r="200" spans="1:19" ht="156" hidden="1" outlineLevel="5">
      <c r="A200" s="32" t="s">
        <v>260</v>
      </c>
      <c r="B200" s="36" t="s">
        <v>261</v>
      </c>
      <c r="C200" s="34"/>
      <c r="D200" s="34">
        <v>400</v>
      </c>
      <c r="E200" s="34">
        <v>400</v>
      </c>
      <c r="F200" s="34">
        <v>100</v>
      </c>
      <c r="G200" s="34">
        <v>100</v>
      </c>
      <c r="H200" s="45">
        <f t="shared" si="45"/>
        <v>200</v>
      </c>
      <c r="I200" s="35">
        <v>0</v>
      </c>
      <c r="J200" s="63">
        <f t="shared" si="43"/>
        <v>0</v>
      </c>
      <c r="K200" s="63">
        <f t="shared" si="44"/>
        <v>0</v>
      </c>
      <c r="L200" s="63" t="e">
        <f t="shared" si="34"/>
        <v>#DIV/0!</v>
      </c>
      <c r="M200" s="46">
        <f t="shared" si="35"/>
        <v>0</v>
      </c>
      <c r="N200" s="63">
        <f t="shared" si="36"/>
        <v>0</v>
      </c>
      <c r="O200" s="46">
        <f t="shared" si="37"/>
        <v>-400</v>
      </c>
      <c r="P200" s="63">
        <f t="shared" si="38"/>
        <v>0</v>
      </c>
      <c r="Q200" s="46">
        <f t="shared" si="39"/>
        <v>-400</v>
      </c>
      <c r="R200" s="63">
        <f t="shared" si="40"/>
        <v>0</v>
      </c>
      <c r="S200" s="46">
        <f t="shared" si="41"/>
        <v>-200</v>
      </c>
    </row>
    <row r="201" spans="1:19" ht="156" hidden="1" outlineLevel="7">
      <c r="A201" s="17" t="s">
        <v>260</v>
      </c>
      <c r="B201" s="18" t="s">
        <v>261</v>
      </c>
      <c r="C201" s="19"/>
      <c r="D201" s="19">
        <v>400</v>
      </c>
      <c r="E201" s="19">
        <v>400</v>
      </c>
      <c r="F201" s="19">
        <v>100</v>
      </c>
      <c r="G201" s="19">
        <v>100</v>
      </c>
      <c r="H201" s="45">
        <f t="shared" si="45"/>
        <v>200</v>
      </c>
      <c r="I201" s="26">
        <v>0</v>
      </c>
      <c r="J201" s="63">
        <f t="shared" si="43"/>
        <v>0</v>
      </c>
      <c r="K201" s="63">
        <f t="shared" si="44"/>
        <v>0</v>
      </c>
      <c r="L201" s="63" t="e">
        <f t="shared" si="34"/>
        <v>#DIV/0!</v>
      </c>
      <c r="M201" s="46">
        <f t="shared" si="35"/>
        <v>0</v>
      </c>
      <c r="N201" s="63">
        <f t="shared" si="36"/>
        <v>0</v>
      </c>
      <c r="O201" s="46">
        <f t="shared" si="37"/>
        <v>-400</v>
      </c>
      <c r="P201" s="63">
        <f t="shared" si="38"/>
        <v>0</v>
      </c>
      <c r="Q201" s="46">
        <f t="shared" si="39"/>
        <v>-400</v>
      </c>
      <c r="R201" s="63">
        <f t="shared" si="40"/>
        <v>0</v>
      </c>
      <c r="S201" s="46">
        <f t="shared" si="41"/>
        <v>-200</v>
      </c>
    </row>
    <row r="202" spans="1:19" ht="84" outlineLevel="3" collapsed="1">
      <c r="A202" s="32" t="s">
        <v>262</v>
      </c>
      <c r="B202" s="33" t="s">
        <v>263</v>
      </c>
      <c r="C202" s="34">
        <v>2794.75</v>
      </c>
      <c r="D202" s="34">
        <v>5000</v>
      </c>
      <c r="E202" s="34">
        <v>5000</v>
      </c>
      <c r="F202" s="34">
        <v>1250</v>
      </c>
      <c r="G202" s="34">
        <v>1250</v>
      </c>
      <c r="H202" s="45">
        <f t="shared" si="45"/>
        <v>2500</v>
      </c>
      <c r="I202" s="35">
        <v>4106.25</v>
      </c>
      <c r="J202" s="63">
        <f t="shared" si="43"/>
        <v>1.4033618062843619E-3</v>
      </c>
      <c r="K202" s="63">
        <f t="shared" si="44"/>
        <v>1.0554541919554659E-2</v>
      </c>
      <c r="L202" s="63">
        <f t="shared" si="34"/>
        <v>146.92727435369889</v>
      </c>
      <c r="M202" s="46">
        <f t="shared" si="35"/>
        <v>1311.5</v>
      </c>
      <c r="N202" s="63">
        <f t="shared" si="36"/>
        <v>82.125</v>
      </c>
      <c r="O202" s="46">
        <f t="shared" si="37"/>
        <v>-893.75</v>
      </c>
      <c r="P202" s="63">
        <f t="shared" si="38"/>
        <v>82.125</v>
      </c>
      <c r="Q202" s="46">
        <f t="shared" si="39"/>
        <v>-893.75</v>
      </c>
      <c r="R202" s="63">
        <f t="shared" si="40"/>
        <v>164.25</v>
      </c>
      <c r="S202" s="46">
        <f t="shared" si="41"/>
        <v>1606.25</v>
      </c>
    </row>
    <row r="203" spans="1:19" ht="120" hidden="1" outlineLevel="4">
      <c r="A203" s="32" t="s">
        <v>264</v>
      </c>
      <c r="B203" s="36" t="s">
        <v>265</v>
      </c>
      <c r="C203" s="34"/>
      <c r="D203" s="34">
        <v>5000</v>
      </c>
      <c r="E203" s="34">
        <v>5000</v>
      </c>
      <c r="F203" s="34">
        <v>1250</v>
      </c>
      <c r="G203" s="34">
        <v>1250</v>
      </c>
      <c r="H203" s="45">
        <f t="shared" si="45"/>
        <v>2500</v>
      </c>
      <c r="I203" s="35">
        <v>4106.25</v>
      </c>
      <c r="J203" s="63">
        <f t="shared" si="43"/>
        <v>1.4033618062843619E-3</v>
      </c>
      <c r="K203" s="63">
        <f t="shared" si="44"/>
        <v>1.0554541919554659E-2</v>
      </c>
      <c r="L203" s="63" t="e">
        <f t="shared" si="34"/>
        <v>#DIV/0!</v>
      </c>
      <c r="M203" s="46">
        <f t="shared" si="35"/>
        <v>4106.25</v>
      </c>
      <c r="N203" s="63">
        <f t="shared" si="36"/>
        <v>82.125</v>
      </c>
      <c r="O203" s="46">
        <f t="shared" si="37"/>
        <v>-893.75</v>
      </c>
      <c r="P203" s="63">
        <f t="shared" si="38"/>
        <v>82.125</v>
      </c>
      <c r="Q203" s="46">
        <f t="shared" si="39"/>
        <v>-893.75</v>
      </c>
      <c r="R203" s="63">
        <f t="shared" si="40"/>
        <v>164.25</v>
      </c>
      <c r="S203" s="46">
        <f t="shared" si="41"/>
        <v>1606.25</v>
      </c>
    </row>
    <row r="204" spans="1:19" ht="120" hidden="1" outlineLevel="5">
      <c r="A204" s="32" t="s">
        <v>266</v>
      </c>
      <c r="B204" s="36" t="s">
        <v>265</v>
      </c>
      <c r="C204" s="34"/>
      <c r="D204" s="34">
        <v>3000</v>
      </c>
      <c r="E204" s="34">
        <v>3000</v>
      </c>
      <c r="F204" s="34">
        <v>750</v>
      </c>
      <c r="G204" s="34">
        <v>750</v>
      </c>
      <c r="H204" s="45">
        <f t="shared" si="45"/>
        <v>1500</v>
      </c>
      <c r="I204" s="35">
        <v>0</v>
      </c>
      <c r="J204" s="63">
        <f t="shared" si="43"/>
        <v>0</v>
      </c>
      <c r="K204" s="63">
        <f t="shared" si="44"/>
        <v>0</v>
      </c>
      <c r="L204" s="63" t="e">
        <f t="shared" si="34"/>
        <v>#DIV/0!</v>
      </c>
      <c r="M204" s="46">
        <f t="shared" si="35"/>
        <v>0</v>
      </c>
      <c r="N204" s="63">
        <f t="shared" si="36"/>
        <v>0</v>
      </c>
      <c r="O204" s="46">
        <f t="shared" si="37"/>
        <v>-3000</v>
      </c>
      <c r="P204" s="63">
        <f t="shared" si="38"/>
        <v>0</v>
      </c>
      <c r="Q204" s="46">
        <f t="shared" si="39"/>
        <v>-3000</v>
      </c>
      <c r="R204" s="63">
        <f t="shared" si="40"/>
        <v>0</v>
      </c>
      <c r="S204" s="46">
        <f t="shared" si="41"/>
        <v>-1500</v>
      </c>
    </row>
    <row r="205" spans="1:19" ht="120" hidden="1" outlineLevel="7">
      <c r="A205" s="17" t="s">
        <v>266</v>
      </c>
      <c r="B205" s="18" t="s">
        <v>265</v>
      </c>
      <c r="C205" s="19"/>
      <c r="D205" s="19">
        <v>3000</v>
      </c>
      <c r="E205" s="19">
        <v>3000</v>
      </c>
      <c r="F205" s="19">
        <v>750</v>
      </c>
      <c r="G205" s="19">
        <v>750</v>
      </c>
      <c r="H205" s="45">
        <f t="shared" si="45"/>
        <v>1500</v>
      </c>
      <c r="I205" s="26">
        <v>0</v>
      </c>
      <c r="J205" s="63">
        <f t="shared" si="43"/>
        <v>0</v>
      </c>
      <c r="K205" s="63">
        <f t="shared" si="44"/>
        <v>0</v>
      </c>
      <c r="L205" s="63" t="e">
        <f t="shared" si="34"/>
        <v>#DIV/0!</v>
      </c>
      <c r="M205" s="46">
        <f t="shared" si="35"/>
        <v>0</v>
      </c>
      <c r="N205" s="63">
        <f t="shared" si="36"/>
        <v>0</v>
      </c>
      <c r="O205" s="46">
        <f t="shared" si="37"/>
        <v>-3000</v>
      </c>
      <c r="P205" s="63">
        <f t="shared" si="38"/>
        <v>0</v>
      </c>
      <c r="Q205" s="46">
        <f t="shared" si="39"/>
        <v>-3000</v>
      </c>
      <c r="R205" s="63">
        <f t="shared" si="40"/>
        <v>0</v>
      </c>
      <c r="S205" s="46">
        <f t="shared" si="41"/>
        <v>-1500</v>
      </c>
    </row>
    <row r="206" spans="1:19" ht="120" hidden="1" outlineLevel="5">
      <c r="A206" s="32" t="s">
        <v>267</v>
      </c>
      <c r="B206" s="36" t="s">
        <v>265</v>
      </c>
      <c r="C206" s="34"/>
      <c r="D206" s="34">
        <v>2000</v>
      </c>
      <c r="E206" s="34">
        <v>2000</v>
      </c>
      <c r="F206" s="34">
        <v>500</v>
      </c>
      <c r="G206" s="34">
        <v>500</v>
      </c>
      <c r="H206" s="45">
        <f t="shared" si="45"/>
        <v>1000</v>
      </c>
      <c r="I206" s="35">
        <v>3606.25</v>
      </c>
      <c r="J206" s="63">
        <f t="shared" si="43"/>
        <v>1.232480612216251E-3</v>
      </c>
      <c r="K206" s="63">
        <f t="shared" si="44"/>
        <v>9.2693617771431331E-3</v>
      </c>
      <c r="L206" s="63" t="e">
        <f t="shared" si="34"/>
        <v>#DIV/0!</v>
      </c>
      <c r="M206" s="46">
        <f t="shared" si="35"/>
        <v>3606.25</v>
      </c>
      <c r="N206" s="63">
        <f t="shared" si="36"/>
        <v>180.3125</v>
      </c>
      <c r="O206" s="46">
        <f t="shared" si="37"/>
        <v>1606.25</v>
      </c>
      <c r="P206" s="63">
        <f t="shared" si="38"/>
        <v>180.3125</v>
      </c>
      <c r="Q206" s="46">
        <f t="shared" si="39"/>
        <v>1606.25</v>
      </c>
      <c r="R206" s="63">
        <f t="shared" si="40"/>
        <v>360.625</v>
      </c>
      <c r="S206" s="46">
        <f t="shared" si="41"/>
        <v>2606.25</v>
      </c>
    </row>
    <row r="207" spans="1:19" ht="120" hidden="1" outlineLevel="7">
      <c r="A207" s="17" t="s">
        <v>267</v>
      </c>
      <c r="B207" s="18" t="s">
        <v>265</v>
      </c>
      <c r="C207" s="19"/>
      <c r="D207" s="19">
        <v>2000</v>
      </c>
      <c r="E207" s="19">
        <v>2000</v>
      </c>
      <c r="F207" s="19">
        <v>500</v>
      </c>
      <c r="G207" s="19">
        <v>500</v>
      </c>
      <c r="H207" s="45">
        <f t="shared" si="45"/>
        <v>1000</v>
      </c>
      <c r="I207" s="26">
        <v>3606.25</v>
      </c>
      <c r="J207" s="63">
        <f t="shared" si="43"/>
        <v>1.232480612216251E-3</v>
      </c>
      <c r="K207" s="63">
        <f t="shared" si="44"/>
        <v>9.2693617771431331E-3</v>
      </c>
      <c r="L207" s="63" t="e">
        <f t="shared" ref="L207:L270" si="49">I207/C207*100</f>
        <v>#DIV/0!</v>
      </c>
      <c r="M207" s="46">
        <f t="shared" ref="M207:M270" si="50">I207-C207</f>
        <v>3606.25</v>
      </c>
      <c r="N207" s="63">
        <f t="shared" ref="N207:N270" si="51">I207/D207*100</f>
        <v>180.3125</v>
      </c>
      <c r="O207" s="46">
        <f t="shared" ref="O207:O270" si="52">I207-D207</f>
        <v>1606.25</v>
      </c>
      <c r="P207" s="63">
        <f t="shared" ref="P207:P270" si="53">I207/E207*100</f>
        <v>180.3125</v>
      </c>
      <c r="Q207" s="46">
        <f t="shared" ref="Q207:Q270" si="54">I207-E207</f>
        <v>1606.25</v>
      </c>
      <c r="R207" s="63">
        <f t="shared" ref="R207:R270" si="55">I207/H207*100</f>
        <v>360.625</v>
      </c>
      <c r="S207" s="46">
        <f t="shared" ref="S207:S270" si="56">I207-H207</f>
        <v>2606.25</v>
      </c>
    </row>
    <row r="208" spans="1:19" ht="72" hidden="1" outlineLevel="5">
      <c r="A208" s="32" t="s">
        <v>268</v>
      </c>
      <c r="B208" s="33" t="s">
        <v>269</v>
      </c>
      <c r="C208" s="34"/>
      <c r="D208" s="34">
        <v>0</v>
      </c>
      <c r="E208" s="34">
        <v>0</v>
      </c>
      <c r="F208" s="34">
        <v>0</v>
      </c>
      <c r="G208" s="34">
        <v>0</v>
      </c>
      <c r="H208" s="45">
        <f t="shared" si="45"/>
        <v>0</v>
      </c>
      <c r="I208" s="35">
        <v>500</v>
      </c>
      <c r="J208" s="63">
        <f t="shared" ref="J208:J271" si="57">I208/$I$14*100</f>
        <v>1.7088119406811103E-4</v>
      </c>
      <c r="K208" s="63">
        <f t="shared" ref="K208:K271" si="58">I208/$I$15*100</f>
        <v>1.2851801424115263E-3</v>
      </c>
      <c r="L208" s="63" t="e">
        <f t="shared" si="49"/>
        <v>#DIV/0!</v>
      </c>
      <c r="M208" s="46">
        <f t="shared" si="50"/>
        <v>500</v>
      </c>
      <c r="N208" s="63" t="e">
        <f t="shared" si="51"/>
        <v>#DIV/0!</v>
      </c>
      <c r="O208" s="46">
        <f t="shared" si="52"/>
        <v>500</v>
      </c>
      <c r="P208" s="63" t="e">
        <f t="shared" si="53"/>
        <v>#DIV/0!</v>
      </c>
      <c r="Q208" s="46">
        <f t="shared" si="54"/>
        <v>500</v>
      </c>
      <c r="R208" s="63" t="e">
        <f t="shared" si="55"/>
        <v>#DIV/0!</v>
      </c>
      <c r="S208" s="46">
        <f t="shared" si="56"/>
        <v>500</v>
      </c>
    </row>
    <row r="209" spans="1:19" ht="72" hidden="1" outlineLevel="7">
      <c r="A209" s="17" t="s">
        <v>268</v>
      </c>
      <c r="B209" s="20" t="s">
        <v>269</v>
      </c>
      <c r="C209" s="19"/>
      <c r="D209" s="19">
        <v>0</v>
      </c>
      <c r="E209" s="19">
        <v>0</v>
      </c>
      <c r="F209" s="19">
        <v>0</v>
      </c>
      <c r="G209" s="19">
        <v>0</v>
      </c>
      <c r="H209" s="45">
        <f t="shared" si="45"/>
        <v>0</v>
      </c>
      <c r="I209" s="26">
        <v>500</v>
      </c>
      <c r="J209" s="63">
        <f t="shared" si="57"/>
        <v>1.7088119406811103E-4</v>
      </c>
      <c r="K209" s="63">
        <f t="shared" si="58"/>
        <v>1.2851801424115263E-3</v>
      </c>
      <c r="L209" s="63" t="e">
        <f t="shared" si="49"/>
        <v>#DIV/0!</v>
      </c>
      <c r="M209" s="46">
        <f t="shared" si="50"/>
        <v>500</v>
      </c>
      <c r="N209" s="63" t="e">
        <f t="shared" si="51"/>
        <v>#DIV/0!</v>
      </c>
      <c r="O209" s="46">
        <f t="shared" si="52"/>
        <v>500</v>
      </c>
      <c r="P209" s="63" t="e">
        <f t="shared" si="53"/>
        <v>#DIV/0!</v>
      </c>
      <c r="Q209" s="46">
        <f t="shared" si="54"/>
        <v>500</v>
      </c>
      <c r="R209" s="63" t="e">
        <f t="shared" si="55"/>
        <v>#DIV/0!</v>
      </c>
      <c r="S209" s="46">
        <f t="shared" si="56"/>
        <v>500</v>
      </c>
    </row>
    <row r="210" spans="1:19" ht="72" outlineLevel="3" collapsed="1">
      <c r="A210" s="32" t="s">
        <v>270</v>
      </c>
      <c r="B210" s="33" t="s">
        <v>271</v>
      </c>
      <c r="C210" s="34">
        <v>5456</v>
      </c>
      <c r="D210" s="34">
        <v>102900</v>
      </c>
      <c r="E210" s="34">
        <v>102900</v>
      </c>
      <c r="F210" s="34">
        <v>25725</v>
      </c>
      <c r="G210" s="34">
        <v>25725</v>
      </c>
      <c r="H210" s="45">
        <f t="shared" ref="H210:H273" si="59">G210+F210</f>
        <v>51450</v>
      </c>
      <c r="I210" s="35">
        <v>15817.89</v>
      </c>
      <c r="J210" s="63">
        <f t="shared" si="57"/>
        <v>5.4059598616760657E-3</v>
      </c>
      <c r="K210" s="63">
        <f t="shared" si="58"/>
        <v>4.0657676245699707E-2</v>
      </c>
      <c r="L210" s="63">
        <f t="shared" si="49"/>
        <v>289.91733870967738</v>
      </c>
      <c r="M210" s="46">
        <f t="shared" si="50"/>
        <v>10361.89</v>
      </c>
      <c r="N210" s="63">
        <f t="shared" si="51"/>
        <v>15.37209912536443</v>
      </c>
      <c r="O210" s="46">
        <f t="shared" si="52"/>
        <v>-87082.11</v>
      </c>
      <c r="P210" s="63">
        <f t="shared" si="53"/>
        <v>15.37209912536443</v>
      </c>
      <c r="Q210" s="46">
        <f t="shared" si="54"/>
        <v>-87082.11</v>
      </c>
      <c r="R210" s="63">
        <f t="shared" si="55"/>
        <v>30.744198250728861</v>
      </c>
      <c r="S210" s="46">
        <f t="shared" si="56"/>
        <v>-35632.11</v>
      </c>
    </row>
    <row r="211" spans="1:19" ht="108" hidden="1" outlineLevel="4">
      <c r="A211" s="32" t="s">
        <v>272</v>
      </c>
      <c r="B211" s="36" t="s">
        <v>273</v>
      </c>
      <c r="C211" s="34"/>
      <c r="D211" s="34">
        <v>102900</v>
      </c>
      <c r="E211" s="34">
        <v>102900</v>
      </c>
      <c r="F211" s="34">
        <v>25725</v>
      </c>
      <c r="G211" s="34">
        <v>25725</v>
      </c>
      <c r="H211" s="45">
        <f t="shared" si="59"/>
        <v>51450</v>
      </c>
      <c r="I211" s="35">
        <v>15817.89</v>
      </c>
      <c r="J211" s="63">
        <f t="shared" si="57"/>
        <v>5.4059598616760657E-3</v>
      </c>
      <c r="K211" s="63">
        <f t="shared" si="58"/>
        <v>4.0657676245699707E-2</v>
      </c>
      <c r="L211" s="63" t="e">
        <f t="shared" si="49"/>
        <v>#DIV/0!</v>
      </c>
      <c r="M211" s="46">
        <f t="shared" si="50"/>
        <v>15817.89</v>
      </c>
      <c r="N211" s="63">
        <f t="shared" si="51"/>
        <v>15.37209912536443</v>
      </c>
      <c r="O211" s="46">
        <f t="shared" si="52"/>
        <v>-87082.11</v>
      </c>
      <c r="P211" s="63">
        <f t="shared" si="53"/>
        <v>15.37209912536443</v>
      </c>
      <c r="Q211" s="46">
        <f t="shared" si="54"/>
        <v>-87082.11</v>
      </c>
      <c r="R211" s="63">
        <f t="shared" si="55"/>
        <v>30.744198250728861</v>
      </c>
      <c r="S211" s="46">
        <f t="shared" si="56"/>
        <v>-35632.11</v>
      </c>
    </row>
    <row r="212" spans="1:19" ht="108" hidden="1" outlineLevel="5">
      <c r="A212" s="32" t="s">
        <v>274</v>
      </c>
      <c r="B212" s="36" t="s">
        <v>275</v>
      </c>
      <c r="C212" s="34"/>
      <c r="D212" s="34">
        <v>93000</v>
      </c>
      <c r="E212" s="34">
        <v>93000</v>
      </c>
      <c r="F212" s="34">
        <v>23250</v>
      </c>
      <c r="G212" s="34">
        <v>23250</v>
      </c>
      <c r="H212" s="45">
        <f t="shared" si="59"/>
        <v>46500</v>
      </c>
      <c r="I212" s="35">
        <v>0</v>
      </c>
      <c r="J212" s="63">
        <f t="shared" si="57"/>
        <v>0</v>
      </c>
      <c r="K212" s="63">
        <f t="shared" si="58"/>
        <v>0</v>
      </c>
      <c r="L212" s="63" t="e">
        <f t="shared" si="49"/>
        <v>#DIV/0!</v>
      </c>
      <c r="M212" s="46">
        <f t="shared" si="50"/>
        <v>0</v>
      </c>
      <c r="N212" s="63">
        <f t="shared" si="51"/>
        <v>0</v>
      </c>
      <c r="O212" s="46">
        <f t="shared" si="52"/>
        <v>-93000</v>
      </c>
      <c r="P212" s="63">
        <f t="shared" si="53"/>
        <v>0</v>
      </c>
      <c r="Q212" s="46">
        <f t="shared" si="54"/>
        <v>-93000</v>
      </c>
      <c r="R212" s="63">
        <f t="shared" si="55"/>
        <v>0</v>
      </c>
      <c r="S212" s="46">
        <f t="shared" si="56"/>
        <v>-46500</v>
      </c>
    </row>
    <row r="213" spans="1:19" ht="108" hidden="1" outlineLevel="7">
      <c r="A213" s="17" t="s">
        <v>274</v>
      </c>
      <c r="B213" s="18" t="s">
        <v>275</v>
      </c>
      <c r="C213" s="19"/>
      <c r="D213" s="19">
        <v>93000</v>
      </c>
      <c r="E213" s="19">
        <v>93000</v>
      </c>
      <c r="F213" s="19">
        <v>23250</v>
      </c>
      <c r="G213" s="19">
        <v>23250</v>
      </c>
      <c r="H213" s="45">
        <f t="shared" si="59"/>
        <v>46500</v>
      </c>
      <c r="I213" s="26">
        <v>0</v>
      </c>
      <c r="J213" s="63">
        <f t="shared" si="57"/>
        <v>0</v>
      </c>
      <c r="K213" s="63">
        <f t="shared" si="58"/>
        <v>0</v>
      </c>
      <c r="L213" s="63" t="e">
        <f t="shared" si="49"/>
        <v>#DIV/0!</v>
      </c>
      <c r="M213" s="46">
        <f t="shared" si="50"/>
        <v>0</v>
      </c>
      <c r="N213" s="63">
        <f t="shared" si="51"/>
        <v>0</v>
      </c>
      <c r="O213" s="46">
        <f t="shared" si="52"/>
        <v>-93000</v>
      </c>
      <c r="P213" s="63">
        <f t="shared" si="53"/>
        <v>0</v>
      </c>
      <c r="Q213" s="46">
        <f t="shared" si="54"/>
        <v>-93000</v>
      </c>
      <c r="R213" s="63">
        <f t="shared" si="55"/>
        <v>0</v>
      </c>
      <c r="S213" s="46">
        <f t="shared" si="56"/>
        <v>-46500</v>
      </c>
    </row>
    <row r="214" spans="1:19" ht="108" hidden="1" outlineLevel="5">
      <c r="A214" s="32" t="s">
        <v>276</v>
      </c>
      <c r="B214" s="36" t="s">
        <v>275</v>
      </c>
      <c r="C214" s="34"/>
      <c r="D214" s="34">
        <v>9900</v>
      </c>
      <c r="E214" s="34">
        <v>9900</v>
      </c>
      <c r="F214" s="34">
        <v>2475</v>
      </c>
      <c r="G214" s="34">
        <v>2475</v>
      </c>
      <c r="H214" s="45">
        <f t="shared" si="59"/>
        <v>4950</v>
      </c>
      <c r="I214" s="35">
        <v>15817.89</v>
      </c>
      <c r="J214" s="63">
        <f t="shared" si="57"/>
        <v>5.4059598616760657E-3</v>
      </c>
      <c r="K214" s="63">
        <f t="shared" si="58"/>
        <v>4.0657676245699707E-2</v>
      </c>
      <c r="L214" s="63" t="e">
        <f t="shared" si="49"/>
        <v>#DIV/0!</v>
      </c>
      <c r="M214" s="46">
        <f t="shared" si="50"/>
        <v>15817.89</v>
      </c>
      <c r="N214" s="63">
        <f t="shared" si="51"/>
        <v>159.77666666666664</v>
      </c>
      <c r="O214" s="46">
        <f t="shared" si="52"/>
        <v>5917.8899999999994</v>
      </c>
      <c r="P214" s="63">
        <f t="shared" si="53"/>
        <v>159.77666666666664</v>
      </c>
      <c r="Q214" s="46">
        <f t="shared" si="54"/>
        <v>5917.8899999999994</v>
      </c>
      <c r="R214" s="63">
        <f t="shared" si="55"/>
        <v>319.55333333333328</v>
      </c>
      <c r="S214" s="46">
        <f t="shared" si="56"/>
        <v>10867.89</v>
      </c>
    </row>
    <row r="215" spans="1:19" ht="108" hidden="1" outlineLevel="7">
      <c r="A215" s="17" t="s">
        <v>276</v>
      </c>
      <c r="B215" s="18" t="s">
        <v>275</v>
      </c>
      <c r="C215" s="19"/>
      <c r="D215" s="19">
        <v>9900</v>
      </c>
      <c r="E215" s="19">
        <v>9900</v>
      </c>
      <c r="F215" s="19">
        <v>2475</v>
      </c>
      <c r="G215" s="19">
        <v>2475</v>
      </c>
      <c r="H215" s="45">
        <f t="shared" si="59"/>
        <v>4950</v>
      </c>
      <c r="I215" s="26">
        <v>15817.89</v>
      </c>
      <c r="J215" s="63">
        <f t="shared" si="57"/>
        <v>5.4059598616760657E-3</v>
      </c>
      <c r="K215" s="63">
        <f t="shared" si="58"/>
        <v>4.0657676245699707E-2</v>
      </c>
      <c r="L215" s="63" t="e">
        <f t="shared" si="49"/>
        <v>#DIV/0!</v>
      </c>
      <c r="M215" s="46">
        <f t="shared" si="50"/>
        <v>15817.89</v>
      </c>
      <c r="N215" s="63">
        <f t="shared" si="51"/>
        <v>159.77666666666664</v>
      </c>
      <c r="O215" s="46">
        <f t="shared" si="52"/>
        <v>5917.8899999999994</v>
      </c>
      <c r="P215" s="63">
        <f t="shared" si="53"/>
        <v>159.77666666666664</v>
      </c>
      <c r="Q215" s="46">
        <f t="shared" si="54"/>
        <v>5917.8899999999994</v>
      </c>
      <c r="R215" s="63">
        <f t="shared" si="55"/>
        <v>319.55333333333328</v>
      </c>
      <c r="S215" s="46">
        <f t="shared" si="56"/>
        <v>10867.89</v>
      </c>
    </row>
    <row r="216" spans="1:19" ht="84" outlineLevel="3" collapsed="1">
      <c r="A216" s="32" t="s">
        <v>277</v>
      </c>
      <c r="B216" s="33" t="s">
        <v>278</v>
      </c>
      <c r="C216" s="34">
        <v>95484.84</v>
      </c>
      <c r="D216" s="34">
        <v>101500</v>
      </c>
      <c r="E216" s="34">
        <v>101500</v>
      </c>
      <c r="F216" s="34">
        <v>53775</v>
      </c>
      <c r="G216" s="34">
        <v>16975</v>
      </c>
      <c r="H216" s="45">
        <f t="shared" si="59"/>
        <v>70750</v>
      </c>
      <c r="I216" s="35">
        <v>100808.55</v>
      </c>
      <c r="J216" s="63">
        <f t="shared" si="57"/>
        <v>3.445257079254975E-2</v>
      </c>
      <c r="K216" s="63">
        <f t="shared" si="58"/>
        <v>0.25911429329059893</v>
      </c>
      <c r="L216" s="63">
        <f t="shared" si="49"/>
        <v>105.5754505113063</v>
      </c>
      <c r="M216" s="46">
        <f t="shared" si="50"/>
        <v>5323.7100000000064</v>
      </c>
      <c r="N216" s="63">
        <f t="shared" si="51"/>
        <v>99.318768472906399</v>
      </c>
      <c r="O216" s="46">
        <f t="shared" si="52"/>
        <v>-691.44999999999709</v>
      </c>
      <c r="P216" s="63">
        <f t="shared" si="53"/>
        <v>99.318768472906399</v>
      </c>
      <c r="Q216" s="46">
        <f t="shared" si="54"/>
        <v>-691.44999999999709</v>
      </c>
      <c r="R216" s="63">
        <f t="shared" si="55"/>
        <v>142.48558303886927</v>
      </c>
      <c r="S216" s="46">
        <f t="shared" si="56"/>
        <v>30058.550000000003</v>
      </c>
    </row>
    <row r="217" spans="1:19" ht="120" hidden="1" outlineLevel="4">
      <c r="A217" s="32" t="s">
        <v>279</v>
      </c>
      <c r="B217" s="36" t="s">
        <v>280</v>
      </c>
      <c r="C217" s="34"/>
      <c r="D217" s="34">
        <v>101500</v>
      </c>
      <c r="E217" s="34">
        <v>101500</v>
      </c>
      <c r="F217" s="34">
        <v>53775</v>
      </c>
      <c r="G217" s="34">
        <v>16975</v>
      </c>
      <c r="H217" s="45">
        <f t="shared" si="59"/>
        <v>70750</v>
      </c>
      <c r="I217" s="35">
        <v>100808.55</v>
      </c>
      <c r="J217" s="63">
        <f t="shared" si="57"/>
        <v>3.445257079254975E-2</v>
      </c>
      <c r="K217" s="63">
        <f t="shared" si="58"/>
        <v>0.25911429329059893</v>
      </c>
      <c r="L217" s="63" t="e">
        <f t="shared" si="49"/>
        <v>#DIV/0!</v>
      </c>
      <c r="M217" s="46">
        <f t="shared" si="50"/>
        <v>100808.55</v>
      </c>
      <c r="N217" s="63">
        <f t="shared" si="51"/>
        <v>99.318768472906399</v>
      </c>
      <c r="O217" s="46">
        <f t="shared" si="52"/>
        <v>-691.44999999999709</v>
      </c>
      <c r="P217" s="63">
        <f t="shared" si="53"/>
        <v>99.318768472906399</v>
      </c>
      <c r="Q217" s="46">
        <f t="shared" si="54"/>
        <v>-691.44999999999709</v>
      </c>
      <c r="R217" s="63">
        <f t="shared" si="55"/>
        <v>142.48558303886927</v>
      </c>
      <c r="S217" s="46">
        <f t="shared" si="56"/>
        <v>30058.550000000003</v>
      </c>
    </row>
    <row r="218" spans="1:19" ht="120" hidden="1" outlineLevel="5">
      <c r="A218" s="32" t="s">
        <v>281</v>
      </c>
      <c r="B218" s="36" t="s">
        <v>280</v>
      </c>
      <c r="C218" s="34"/>
      <c r="D218" s="34">
        <v>1400</v>
      </c>
      <c r="E218" s="34">
        <v>1400</v>
      </c>
      <c r="F218" s="34">
        <v>350</v>
      </c>
      <c r="G218" s="34">
        <v>350</v>
      </c>
      <c r="H218" s="45">
        <f t="shared" si="59"/>
        <v>700</v>
      </c>
      <c r="I218" s="35">
        <v>11.07</v>
      </c>
      <c r="J218" s="63">
        <f t="shared" si="57"/>
        <v>3.7833096366679783E-6</v>
      </c>
      <c r="K218" s="63">
        <f t="shared" si="58"/>
        <v>2.8453888352991192E-5</v>
      </c>
      <c r="L218" s="63" t="e">
        <f t="shared" si="49"/>
        <v>#DIV/0!</v>
      </c>
      <c r="M218" s="46">
        <f t="shared" si="50"/>
        <v>11.07</v>
      </c>
      <c r="N218" s="63">
        <f t="shared" si="51"/>
        <v>0.7907142857142857</v>
      </c>
      <c r="O218" s="46">
        <f t="shared" si="52"/>
        <v>-1388.93</v>
      </c>
      <c r="P218" s="63">
        <f t="shared" si="53"/>
        <v>0.7907142857142857</v>
      </c>
      <c r="Q218" s="46">
        <f t="shared" si="54"/>
        <v>-1388.93</v>
      </c>
      <c r="R218" s="63">
        <f t="shared" si="55"/>
        <v>1.5814285714285714</v>
      </c>
      <c r="S218" s="46">
        <f t="shared" si="56"/>
        <v>-688.93</v>
      </c>
    </row>
    <row r="219" spans="1:19" ht="120" hidden="1" outlineLevel="7">
      <c r="A219" s="17" t="s">
        <v>281</v>
      </c>
      <c r="B219" s="18" t="s">
        <v>280</v>
      </c>
      <c r="C219" s="19"/>
      <c r="D219" s="19">
        <v>1400</v>
      </c>
      <c r="E219" s="19">
        <v>1400</v>
      </c>
      <c r="F219" s="19">
        <v>350</v>
      </c>
      <c r="G219" s="19">
        <v>350</v>
      </c>
      <c r="H219" s="45">
        <f t="shared" si="59"/>
        <v>700</v>
      </c>
      <c r="I219" s="26">
        <v>11.07</v>
      </c>
      <c r="J219" s="63">
        <f t="shared" si="57"/>
        <v>3.7833096366679783E-6</v>
      </c>
      <c r="K219" s="63">
        <f t="shared" si="58"/>
        <v>2.8453888352991192E-5</v>
      </c>
      <c r="L219" s="63" t="e">
        <f t="shared" si="49"/>
        <v>#DIV/0!</v>
      </c>
      <c r="M219" s="46">
        <f t="shared" si="50"/>
        <v>11.07</v>
      </c>
      <c r="N219" s="63">
        <f t="shared" si="51"/>
        <v>0.7907142857142857</v>
      </c>
      <c r="O219" s="46">
        <f t="shared" si="52"/>
        <v>-1388.93</v>
      </c>
      <c r="P219" s="63">
        <f t="shared" si="53"/>
        <v>0.7907142857142857</v>
      </c>
      <c r="Q219" s="46">
        <f t="shared" si="54"/>
        <v>-1388.93</v>
      </c>
      <c r="R219" s="63">
        <f t="shared" si="55"/>
        <v>1.5814285714285714</v>
      </c>
      <c r="S219" s="46">
        <f t="shared" si="56"/>
        <v>-688.93</v>
      </c>
    </row>
    <row r="220" spans="1:19" ht="144" hidden="1" outlineLevel="5">
      <c r="A220" s="32" t="s">
        <v>282</v>
      </c>
      <c r="B220" s="36" t="s">
        <v>283</v>
      </c>
      <c r="C220" s="34"/>
      <c r="D220" s="34">
        <v>0</v>
      </c>
      <c r="E220" s="34">
        <v>0</v>
      </c>
      <c r="F220" s="34">
        <v>0</v>
      </c>
      <c r="G220" s="34">
        <v>0</v>
      </c>
      <c r="H220" s="45">
        <f t="shared" si="59"/>
        <v>0</v>
      </c>
      <c r="I220" s="35">
        <v>250</v>
      </c>
      <c r="J220" s="63">
        <f t="shared" si="57"/>
        <v>8.5440597034055517E-5</v>
      </c>
      <c r="K220" s="63">
        <f t="shared" si="58"/>
        <v>6.4259007120576314E-4</v>
      </c>
      <c r="L220" s="63" t="e">
        <f t="shared" si="49"/>
        <v>#DIV/0!</v>
      </c>
      <c r="M220" s="46">
        <f t="shared" si="50"/>
        <v>250</v>
      </c>
      <c r="N220" s="63" t="e">
        <f t="shared" si="51"/>
        <v>#DIV/0!</v>
      </c>
      <c r="O220" s="46">
        <f t="shared" si="52"/>
        <v>250</v>
      </c>
      <c r="P220" s="63" t="e">
        <f t="shared" si="53"/>
        <v>#DIV/0!</v>
      </c>
      <c r="Q220" s="46">
        <f t="shared" si="54"/>
        <v>250</v>
      </c>
      <c r="R220" s="63" t="e">
        <f t="shared" si="55"/>
        <v>#DIV/0!</v>
      </c>
      <c r="S220" s="46">
        <f t="shared" si="56"/>
        <v>250</v>
      </c>
    </row>
    <row r="221" spans="1:19" ht="144" hidden="1" outlineLevel="7">
      <c r="A221" s="17" t="s">
        <v>282</v>
      </c>
      <c r="B221" s="18" t="s">
        <v>283</v>
      </c>
      <c r="C221" s="19"/>
      <c r="D221" s="19">
        <v>0</v>
      </c>
      <c r="E221" s="19">
        <v>0</v>
      </c>
      <c r="F221" s="19">
        <v>0</v>
      </c>
      <c r="G221" s="19">
        <v>0</v>
      </c>
      <c r="H221" s="45">
        <f t="shared" si="59"/>
        <v>0</v>
      </c>
      <c r="I221" s="26">
        <v>250</v>
      </c>
      <c r="J221" s="63">
        <f t="shared" si="57"/>
        <v>8.5440597034055517E-5</v>
      </c>
      <c r="K221" s="63">
        <f t="shared" si="58"/>
        <v>6.4259007120576314E-4</v>
      </c>
      <c r="L221" s="63" t="e">
        <f t="shared" si="49"/>
        <v>#DIV/0!</v>
      </c>
      <c r="M221" s="46">
        <f t="shared" si="50"/>
        <v>250</v>
      </c>
      <c r="N221" s="63" t="e">
        <f t="shared" si="51"/>
        <v>#DIV/0!</v>
      </c>
      <c r="O221" s="46">
        <f t="shared" si="52"/>
        <v>250</v>
      </c>
      <c r="P221" s="63" t="e">
        <f t="shared" si="53"/>
        <v>#DIV/0!</v>
      </c>
      <c r="Q221" s="46">
        <f t="shared" si="54"/>
        <v>250</v>
      </c>
      <c r="R221" s="63" t="e">
        <f t="shared" si="55"/>
        <v>#DIV/0!</v>
      </c>
      <c r="S221" s="46">
        <f t="shared" si="56"/>
        <v>250</v>
      </c>
    </row>
    <row r="222" spans="1:19" ht="120" hidden="1" outlineLevel="5">
      <c r="A222" s="32" t="s">
        <v>284</v>
      </c>
      <c r="B222" s="36" t="s">
        <v>280</v>
      </c>
      <c r="C222" s="34"/>
      <c r="D222" s="34">
        <v>100100</v>
      </c>
      <c r="E222" s="34">
        <v>100100</v>
      </c>
      <c r="F222" s="34">
        <v>53425</v>
      </c>
      <c r="G222" s="34">
        <v>16625</v>
      </c>
      <c r="H222" s="45">
        <f t="shared" si="59"/>
        <v>70050</v>
      </c>
      <c r="I222" s="35">
        <v>100547.48</v>
      </c>
      <c r="J222" s="63">
        <f t="shared" si="57"/>
        <v>3.4363346885879026E-2</v>
      </c>
      <c r="K222" s="63">
        <f t="shared" si="58"/>
        <v>0.25844324933104013</v>
      </c>
      <c r="L222" s="63" t="e">
        <f t="shared" si="49"/>
        <v>#DIV/0!</v>
      </c>
      <c r="M222" s="46">
        <f t="shared" si="50"/>
        <v>100547.48</v>
      </c>
      <c r="N222" s="63">
        <f t="shared" si="51"/>
        <v>100.44703296703297</v>
      </c>
      <c r="O222" s="46">
        <f t="shared" si="52"/>
        <v>447.47999999999593</v>
      </c>
      <c r="P222" s="63">
        <f t="shared" si="53"/>
        <v>100.44703296703297</v>
      </c>
      <c r="Q222" s="46">
        <f t="shared" si="54"/>
        <v>447.47999999999593</v>
      </c>
      <c r="R222" s="63">
        <f t="shared" si="55"/>
        <v>143.53673090649534</v>
      </c>
      <c r="S222" s="46">
        <f t="shared" si="56"/>
        <v>30497.479999999996</v>
      </c>
    </row>
    <row r="223" spans="1:19" ht="120" hidden="1" outlineLevel="7">
      <c r="A223" s="17" t="s">
        <v>284</v>
      </c>
      <c r="B223" s="18" t="s">
        <v>280</v>
      </c>
      <c r="C223" s="19"/>
      <c r="D223" s="19">
        <v>100100</v>
      </c>
      <c r="E223" s="19">
        <v>100100</v>
      </c>
      <c r="F223" s="19">
        <v>53425</v>
      </c>
      <c r="G223" s="19">
        <v>16625</v>
      </c>
      <c r="H223" s="45">
        <f t="shared" si="59"/>
        <v>70050</v>
      </c>
      <c r="I223" s="26">
        <v>100547.48</v>
      </c>
      <c r="J223" s="63">
        <f t="shared" si="57"/>
        <v>3.4363346885879026E-2</v>
      </c>
      <c r="K223" s="63">
        <f t="shared" si="58"/>
        <v>0.25844324933104013</v>
      </c>
      <c r="L223" s="63" t="e">
        <f t="shared" si="49"/>
        <v>#DIV/0!</v>
      </c>
      <c r="M223" s="46">
        <f t="shared" si="50"/>
        <v>100547.48</v>
      </c>
      <c r="N223" s="63">
        <f t="shared" si="51"/>
        <v>100.44703296703297</v>
      </c>
      <c r="O223" s="46">
        <f t="shared" si="52"/>
        <v>447.47999999999593</v>
      </c>
      <c r="P223" s="63">
        <f t="shared" si="53"/>
        <v>100.44703296703297</v>
      </c>
      <c r="Q223" s="46">
        <f t="shared" si="54"/>
        <v>447.47999999999593</v>
      </c>
      <c r="R223" s="63">
        <f t="shared" si="55"/>
        <v>143.53673090649534</v>
      </c>
      <c r="S223" s="46">
        <f t="shared" si="56"/>
        <v>30497.479999999996</v>
      </c>
    </row>
    <row r="224" spans="1:19" ht="156" outlineLevel="2" collapsed="1">
      <c r="A224" s="32" t="s">
        <v>285</v>
      </c>
      <c r="B224" s="36" t="s">
        <v>286</v>
      </c>
      <c r="C224" s="34">
        <v>22500</v>
      </c>
      <c r="D224" s="34">
        <v>40800</v>
      </c>
      <c r="E224" s="34">
        <v>40800</v>
      </c>
      <c r="F224" s="34">
        <v>10200</v>
      </c>
      <c r="G224" s="34">
        <v>10200</v>
      </c>
      <c r="H224" s="45">
        <f t="shared" si="59"/>
        <v>20400</v>
      </c>
      <c r="I224" s="35">
        <v>0</v>
      </c>
      <c r="J224" s="63">
        <f t="shared" si="57"/>
        <v>0</v>
      </c>
      <c r="K224" s="63">
        <f t="shared" si="58"/>
        <v>0</v>
      </c>
      <c r="L224" s="63">
        <f t="shared" si="49"/>
        <v>0</v>
      </c>
      <c r="M224" s="46">
        <f t="shared" si="50"/>
        <v>-22500</v>
      </c>
      <c r="N224" s="63">
        <f t="shared" si="51"/>
        <v>0</v>
      </c>
      <c r="O224" s="46">
        <f t="shared" si="52"/>
        <v>-40800</v>
      </c>
      <c r="P224" s="63">
        <f t="shared" si="53"/>
        <v>0</v>
      </c>
      <c r="Q224" s="46">
        <f t="shared" si="54"/>
        <v>-40800</v>
      </c>
      <c r="R224" s="63">
        <f t="shared" si="55"/>
        <v>0</v>
      </c>
      <c r="S224" s="46">
        <f t="shared" si="56"/>
        <v>-20400</v>
      </c>
    </row>
    <row r="225" spans="1:19" ht="180" hidden="1" outlineLevel="3">
      <c r="A225" s="32" t="s">
        <v>287</v>
      </c>
      <c r="B225" s="36" t="s">
        <v>288</v>
      </c>
      <c r="C225" s="34"/>
      <c r="D225" s="34">
        <v>40800</v>
      </c>
      <c r="E225" s="34">
        <v>40800</v>
      </c>
      <c r="F225" s="34">
        <v>10200</v>
      </c>
      <c r="G225" s="34">
        <v>10200</v>
      </c>
      <c r="H225" s="45">
        <f t="shared" si="59"/>
        <v>20400</v>
      </c>
      <c r="I225" s="35">
        <v>0</v>
      </c>
      <c r="J225" s="63">
        <f t="shared" si="57"/>
        <v>0</v>
      </c>
      <c r="K225" s="63">
        <f t="shared" si="58"/>
        <v>0</v>
      </c>
      <c r="L225" s="63" t="e">
        <f t="shared" si="49"/>
        <v>#DIV/0!</v>
      </c>
      <c r="M225" s="46">
        <f t="shared" si="50"/>
        <v>0</v>
      </c>
      <c r="N225" s="63">
        <f t="shared" si="51"/>
        <v>0</v>
      </c>
      <c r="O225" s="46">
        <f t="shared" si="52"/>
        <v>-40800</v>
      </c>
      <c r="P225" s="63">
        <f t="shared" si="53"/>
        <v>0</v>
      </c>
      <c r="Q225" s="46">
        <f t="shared" si="54"/>
        <v>-40800</v>
      </c>
      <c r="R225" s="63">
        <f t="shared" si="55"/>
        <v>0</v>
      </c>
      <c r="S225" s="46">
        <f t="shared" si="56"/>
        <v>-20400</v>
      </c>
    </row>
    <row r="226" spans="1:19" ht="180" hidden="1" outlineLevel="4">
      <c r="A226" s="32" t="s">
        <v>289</v>
      </c>
      <c r="B226" s="36" t="s">
        <v>288</v>
      </c>
      <c r="C226" s="34"/>
      <c r="D226" s="34">
        <v>40800</v>
      </c>
      <c r="E226" s="34">
        <v>40800</v>
      </c>
      <c r="F226" s="34">
        <v>10200</v>
      </c>
      <c r="G226" s="34">
        <v>10200</v>
      </c>
      <c r="H226" s="45">
        <f t="shared" si="59"/>
        <v>20400</v>
      </c>
      <c r="I226" s="35">
        <v>0</v>
      </c>
      <c r="J226" s="63">
        <f t="shared" si="57"/>
        <v>0</v>
      </c>
      <c r="K226" s="63">
        <f t="shared" si="58"/>
        <v>0</v>
      </c>
      <c r="L226" s="63" t="e">
        <f t="shared" si="49"/>
        <v>#DIV/0!</v>
      </c>
      <c r="M226" s="46">
        <f t="shared" si="50"/>
        <v>0</v>
      </c>
      <c r="N226" s="63">
        <f t="shared" si="51"/>
        <v>0</v>
      </c>
      <c r="O226" s="46">
        <f t="shared" si="52"/>
        <v>-40800</v>
      </c>
      <c r="P226" s="63">
        <f t="shared" si="53"/>
        <v>0</v>
      </c>
      <c r="Q226" s="46">
        <f t="shared" si="54"/>
        <v>-40800</v>
      </c>
      <c r="R226" s="63">
        <f t="shared" si="55"/>
        <v>0</v>
      </c>
      <c r="S226" s="46">
        <f t="shared" si="56"/>
        <v>-20400</v>
      </c>
    </row>
    <row r="227" spans="1:19" ht="180" hidden="1" outlineLevel="7">
      <c r="A227" s="17" t="s">
        <v>289</v>
      </c>
      <c r="B227" s="18" t="s">
        <v>288</v>
      </c>
      <c r="C227" s="19"/>
      <c r="D227" s="19">
        <v>40800</v>
      </c>
      <c r="E227" s="19">
        <v>40800</v>
      </c>
      <c r="F227" s="19">
        <v>10200</v>
      </c>
      <c r="G227" s="19">
        <v>10200</v>
      </c>
      <c r="H227" s="45">
        <f t="shared" si="59"/>
        <v>20400</v>
      </c>
      <c r="I227" s="26">
        <v>0</v>
      </c>
      <c r="J227" s="63">
        <f t="shared" si="57"/>
        <v>0</v>
      </c>
      <c r="K227" s="63">
        <f t="shared" si="58"/>
        <v>0</v>
      </c>
      <c r="L227" s="63" t="e">
        <f t="shared" si="49"/>
        <v>#DIV/0!</v>
      </c>
      <c r="M227" s="46">
        <f t="shared" si="50"/>
        <v>0</v>
      </c>
      <c r="N227" s="63">
        <f t="shared" si="51"/>
        <v>0</v>
      </c>
      <c r="O227" s="46">
        <f t="shared" si="52"/>
        <v>-40800</v>
      </c>
      <c r="P227" s="63">
        <f t="shared" si="53"/>
        <v>0</v>
      </c>
      <c r="Q227" s="46">
        <f t="shared" si="54"/>
        <v>-40800</v>
      </c>
      <c r="R227" s="63">
        <f t="shared" si="55"/>
        <v>0</v>
      </c>
      <c r="S227" s="46">
        <f t="shared" si="56"/>
        <v>-20400</v>
      </c>
    </row>
    <row r="228" spans="1:19" ht="144" outlineLevel="2" collapsed="1">
      <c r="A228" s="32" t="s">
        <v>290</v>
      </c>
      <c r="B228" s="36" t="s">
        <v>291</v>
      </c>
      <c r="C228" s="34">
        <v>228673.79</v>
      </c>
      <c r="D228" s="34">
        <v>0</v>
      </c>
      <c r="E228" s="34">
        <v>0</v>
      </c>
      <c r="F228" s="34">
        <v>0</v>
      </c>
      <c r="G228" s="34">
        <v>0</v>
      </c>
      <c r="H228" s="45">
        <f t="shared" si="59"/>
        <v>0</v>
      </c>
      <c r="I228" s="35">
        <v>30368.23</v>
      </c>
      <c r="J228" s="63">
        <f t="shared" si="57"/>
        <v>1.0378718808270064E-2</v>
      </c>
      <c r="K228" s="63">
        <f t="shared" si="58"/>
        <v>7.8057292312371962E-2</v>
      </c>
      <c r="L228" s="63">
        <f t="shared" si="49"/>
        <v>13.280153357321797</v>
      </c>
      <c r="M228" s="46">
        <f t="shared" si="50"/>
        <v>-198305.56</v>
      </c>
      <c r="N228" s="63">
        <v>0</v>
      </c>
      <c r="O228" s="46">
        <f t="shared" si="52"/>
        <v>30368.23</v>
      </c>
      <c r="P228" s="63">
        <v>0</v>
      </c>
      <c r="Q228" s="46">
        <f t="shared" si="54"/>
        <v>30368.23</v>
      </c>
      <c r="R228" s="63">
        <v>0</v>
      </c>
      <c r="S228" s="46">
        <f t="shared" si="56"/>
        <v>30368.23</v>
      </c>
    </row>
    <row r="229" spans="1:19" ht="108" hidden="1" outlineLevel="3">
      <c r="A229" s="32" t="s">
        <v>292</v>
      </c>
      <c r="B229" s="36" t="s">
        <v>293</v>
      </c>
      <c r="C229" s="34"/>
      <c r="D229" s="34">
        <v>0</v>
      </c>
      <c r="E229" s="34">
        <v>0</v>
      </c>
      <c r="F229" s="34">
        <v>0</v>
      </c>
      <c r="G229" s="34">
        <v>0</v>
      </c>
      <c r="H229" s="45">
        <f t="shared" si="59"/>
        <v>0</v>
      </c>
      <c r="I229" s="35">
        <v>30368.23</v>
      </c>
      <c r="J229" s="63">
        <f t="shared" si="57"/>
        <v>1.0378718808270064E-2</v>
      </c>
      <c r="K229" s="63">
        <f t="shared" si="58"/>
        <v>7.8057292312371962E-2</v>
      </c>
      <c r="L229" s="63" t="e">
        <f t="shared" si="49"/>
        <v>#DIV/0!</v>
      </c>
      <c r="M229" s="46">
        <f t="shared" si="50"/>
        <v>30368.23</v>
      </c>
      <c r="N229" s="63" t="e">
        <f t="shared" si="51"/>
        <v>#DIV/0!</v>
      </c>
      <c r="O229" s="46">
        <f t="shared" si="52"/>
        <v>30368.23</v>
      </c>
      <c r="P229" s="63" t="e">
        <f t="shared" si="53"/>
        <v>#DIV/0!</v>
      </c>
      <c r="Q229" s="46">
        <f t="shared" si="54"/>
        <v>30368.23</v>
      </c>
      <c r="R229" s="63" t="e">
        <f t="shared" si="55"/>
        <v>#DIV/0!</v>
      </c>
      <c r="S229" s="46">
        <f t="shared" si="56"/>
        <v>30368.23</v>
      </c>
    </row>
    <row r="230" spans="1:19" ht="84" hidden="1" outlineLevel="4">
      <c r="A230" s="32" t="s">
        <v>294</v>
      </c>
      <c r="B230" s="33" t="s">
        <v>295</v>
      </c>
      <c r="C230" s="34"/>
      <c r="D230" s="34">
        <v>0</v>
      </c>
      <c r="E230" s="34">
        <v>0</v>
      </c>
      <c r="F230" s="34">
        <v>0</v>
      </c>
      <c r="G230" s="34">
        <v>0</v>
      </c>
      <c r="H230" s="45">
        <f t="shared" si="59"/>
        <v>0</v>
      </c>
      <c r="I230" s="35">
        <v>30368.23</v>
      </c>
      <c r="J230" s="63">
        <f t="shared" si="57"/>
        <v>1.0378718808270064E-2</v>
      </c>
      <c r="K230" s="63">
        <f t="shared" si="58"/>
        <v>7.8057292312371962E-2</v>
      </c>
      <c r="L230" s="63" t="e">
        <f t="shared" si="49"/>
        <v>#DIV/0!</v>
      </c>
      <c r="M230" s="46">
        <f t="shared" si="50"/>
        <v>30368.23</v>
      </c>
      <c r="N230" s="63" t="e">
        <f t="shared" si="51"/>
        <v>#DIV/0!</v>
      </c>
      <c r="O230" s="46">
        <f t="shared" si="52"/>
        <v>30368.23</v>
      </c>
      <c r="P230" s="63" t="e">
        <f t="shared" si="53"/>
        <v>#DIV/0!</v>
      </c>
      <c r="Q230" s="46">
        <f t="shared" si="54"/>
        <v>30368.23</v>
      </c>
      <c r="R230" s="63" t="e">
        <f t="shared" si="55"/>
        <v>#DIV/0!</v>
      </c>
      <c r="S230" s="46">
        <f t="shared" si="56"/>
        <v>30368.23</v>
      </c>
    </row>
    <row r="231" spans="1:19" ht="84" hidden="1" outlineLevel="7">
      <c r="A231" s="17" t="s">
        <v>294</v>
      </c>
      <c r="B231" s="20" t="s">
        <v>295</v>
      </c>
      <c r="C231" s="19"/>
      <c r="D231" s="19">
        <v>0</v>
      </c>
      <c r="E231" s="19">
        <v>0</v>
      </c>
      <c r="F231" s="19">
        <v>0</v>
      </c>
      <c r="G231" s="19">
        <v>0</v>
      </c>
      <c r="H231" s="45">
        <f t="shared" si="59"/>
        <v>0</v>
      </c>
      <c r="I231" s="26">
        <v>30368.23</v>
      </c>
      <c r="J231" s="63">
        <f t="shared" si="57"/>
        <v>1.0378718808270064E-2</v>
      </c>
      <c r="K231" s="63">
        <f t="shared" si="58"/>
        <v>7.8057292312371962E-2</v>
      </c>
      <c r="L231" s="63" t="e">
        <f t="shared" si="49"/>
        <v>#DIV/0!</v>
      </c>
      <c r="M231" s="46">
        <f t="shared" si="50"/>
        <v>30368.23</v>
      </c>
      <c r="N231" s="63" t="e">
        <f t="shared" si="51"/>
        <v>#DIV/0!</v>
      </c>
      <c r="O231" s="46">
        <f t="shared" si="52"/>
        <v>30368.23</v>
      </c>
      <c r="P231" s="63" t="e">
        <f t="shared" si="53"/>
        <v>#DIV/0!</v>
      </c>
      <c r="Q231" s="46">
        <f t="shared" si="54"/>
        <v>30368.23</v>
      </c>
      <c r="R231" s="63" t="e">
        <f t="shared" si="55"/>
        <v>#DIV/0!</v>
      </c>
      <c r="S231" s="46">
        <f t="shared" si="56"/>
        <v>30368.23</v>
      </c>
    </row>
    <row r="232" spans="1:19" ht="24" outlineLevel="2" collapsed="1">
      <c r="A232" s="32" t="s">
        <v>296</v>
      </c>
      <c r="B232" s="33" t="s">
        <v>297</v>
      </c>
      <c r="C232" s="34">
        <v>3866.16</v>
      </c>
      <c r="D232" s="34">
        <v>0</v>
      </c>
      <c r="E232" s="34">
        <v>0</v>
      </c>
      <c r="F232" s="34">
        <v>0</v>
      </c>
      <c r="G232" s="34">
        <v>0</v>
      </c>
      <c r="H232" s="45">
        <f t="shared" si="59"/>
        <v>0</v>
      </c>
      <c r="I232" s="35">
        <v>64917.69</v>
      </c>
      <c r="J232" s="63">
        <f t="shared" si="57"/>
        <v>2.2186424766686943E-2</v>
      </c>
      <c r="K232" s="63">
        <f t="shared" si="58"/>
        <v>0.16686185215845462</v>
      </c>
      <c r="L232" s="63">
        <f t="shared" si="49"/>
        <v>1679.1257992426595</v>
      </c>
      <c r="M232" s="46">
        <f t="shared" si="50"/>
        <v>61051.53</v>
      </c>
      <c r="N232" s="63">
        <v>0</v>
      </c>
      <c r="O232" s="46">
        <f t="shared" si="52"/>
        <v>64917.69</v>
      </c>
      <c r="P232" s="63">
        <v>0</v>
      </c>
      <c r="Q232" s="46">
        <f t="shared" si="54"/>
        <v>64917.69</v>
      </c>
      <c r="R232" s="63">
        <v>0</v>
      </c>
      <c r="S232" s="46">
        <f t="shared" si="56"/>
        <v>64917.69</v>
      </c>
    </row>
    <row r="233" spans="1:19" ht="132" hidden="1" outlineLevel="3">
      <c r="A233" s="32" t="s">
        <v>298</v>
      </c>
      <c r="B233" s="36" t="s">
        <v>299</v>
      </c>
      <c r="C233" s="34"/>
      <c r="D233" s="34">
        <v>0</v>
      </c>
      <c r="E233" s="34">
        <v>0</v>
      </c>
      <c r="F233" s="34">
        <v>0</v>
      </c>
      <c r="G233" s="34">
        <v>0</v>
      </c>
      <c r="H233" s="45">
        <f t="shared" si="59"/>
        <v>0</v>
      </c>
      <c r="I233" s="35">
        <v>64917.69</v>
      </c>
      <c r="J233" s="63">
        <f t="shared" si="57"/>
        <v>2.2186424766686943E-2</v>
      </c>
      <c r="K233" s="63">
        <f t="shared" si="58"/>
        <v>0.16686185215845462</v>
      </c>
      <c r="L233" s="63" t="e">
        <f t="shared" si="49"/>
        <v>#DIV/0!</v>
      </c>
      <c r="M233" s="46">
        <f t="shared" si="50"/>
        <v>64917.69</v>
      </c>
      <c r="N233" s="63" t="e">
        <f t="shared" si="51"/>
        <v>#DIV/0!</v>
      </c>
      <c r="O233" s="46">
        <f t="shared" si="52"/>
        <v>64917.69</v>
      </c>
      <c r="P233" s="63" t="e">
        <f t="shared" si="53"/>
        <v>#DIV/0!</v>
      </c>
      <c r="Q233" s="46">
        <f t="shared" si="54"/>
        <v>64917.69</v>
      </c>
      <c r="R233" s="63" t="e">
        <f t="shared" si="55"/>
        <v>#DIV/0!</v>
      </c>
      <c r="S233" s="46">
        <f t="shared" si="56"/>
        <v>64917.69</v>
      </c>
    </row>
    <row r="234" spans="1:19" ht="60" hidden="1" outlineLevel="4">
      <c r="A234" s="32" t="s">
        <v>300</v>
      </c>
      <c r="B234" s="33" t="s">
        <v>301</v>
      </c>
      <c r="C234" s="34"/>
      <c r="D234" s="34">
        <v>0</v>
      </c>
      <c r="E234" s="34">
        <v>0</v>
      </c>
      <c r="F234" s="34">
        <v>0</v>
      </c>
      <c r="G234" s="34">
        <v>0</v>
      </c>
      <c r="H234" s="45">
        <f t="shared" si="59"/>
        <v>0</v>
      </c>
      <c r="I234" s="35">
        <v>49917.69</v>
      </c>
      <c r="J234" s="63">
        <f t="shared" si="57"/>
        <v>1.7059988944643611E-2</v>
      </c>
      <c r="K234" s="63">
        <f t="shared" si="58"/>
        <v>0.12830644788610884</v>
      </c>
      <c r="L234" s="63" t="e">
        <f t="shared" si="49"/>
        <v>#DIV/0!</v>
      </c>
      <c r="M234" s="46">
        <f t="shared" si="50"/>
        <v>49917.69</v>
      </c>
      <c r="N234" s="63" t="e">
        <f t="shared" si="51"/>
        <v>#DIV/0!</v>
      </c>
      <c r="O234" s="46">
        <f t="shared" si="52"/>
        <v>49917.69</v>
      </c>
      <c r="P234" s="63" t="e">
        <f t="shared" si="53"/>
        <v>#DIV/0!</v>
      </c>
      <c r="Q234" s="46">
        <f t="shared" si="54"/>
        <v>49917.69</v>
      </c>
      <c r="R234" s="63" t="e">
        <f t="shared" si="55"/>
        <v>#DIV/0!</v>
      </c>
      <c r="S234" s="46">
        <f t="shared" si="56"/>
        <v>49917.69</v>
      </c>
    </row>
    <row r="235" spans="1:19" ht="60" hidden="1" outlineLevel="7">
      <c r="A235" s="17" t="s">
        <v>300</v>
      </c>
      <c r="B235" s="20" t="s">
        <v>301</v>
      </c>
      <c r="C235" s="19"/>
      <c r="D235" s="19">
        <v>0</v>
      </c>
      <c r="E235" s="19">
        <v>0</v>
      </c>
      <c r="F235" s="19">
        <v>0</v>
      </c>
      <c r="G235" s="19">
        <v>0</v>
      </c>
      <c r="H235" s="45">
        <f t="shared" si="59"/>
        <v>0</v>
      </c>
      <c r="I235" s="26">
        <v>49917.69</v>
      </c>
      <c r="J235" s="63">
        <f t="shared" si="57"/>
        <v>1.7059988944643611E-2</v>
      </c>
      <c r="K235" s="63">
        <f t="shared" si="58"/>
        <v>0.12830644788610884</v>
      </c>
      <c r="L235" s="63" t="e">
        <f t="shared" si="49"/>
        <v>#DIV/0!</v>
      </c>
      <c r="M235" s="46">
        <f t="shared" si="50"/>
        <v>49917.69</v>
      </c>
      <c r="N235" s="63" t="e">
        <f t="shared" si="51"/>
        <v>#DIV/0!</v>
      </c>
      <c r="O235" s="46">
        <f t="shared" si="52"/>
        <v>49917.69</v>
      </c>
      <c r="P235" s="63" t="e">
        <f t="shared" si="53"/>
        <v>#DIV/0!</v>
      </c>
      <c r="Q235" s="46">
        <f t="shared" si="54"/>
        <v>49917.69</v>
      </c>
      <c r="R235" s="63" t="e">
        <f t="shared" si="55"/>
        <v>#DIV/0!</v>
      </c>
      <c r="S235" s="46">
        <f t="shared" si="56"/>
        <v>49917.69</v>
      </c>
    </row>
    <row r="236" spans="1:19" ht="96" hidden="1" outlineLevel="4">
      <c r="A236" s="32" t="s">
        <v>302</v>
      </c>
      <c r="B236" s="33" t="s">
        <v>303</v>
      </c>
      <c r="C236" s="34"/>
      <c r="D236" s="34">
        <v>0</v>
      </c>
      <c r="E236" s="34">
        <v>0</v>
      </c>
      <c r="F236" s="34">
        <v>0</v>
      </c>
      <c r="G236" s="34">
        <v>0</v>
      </c>
      <c r="H236" s="45">
        <f t="shared" si="59"/>
        <v>0</v>
      </c>
      <c r="I236" s="35">
        <v>15000</v>
      </c>
      <c r="J236" s="63">
        <f t="shared" si="57"/>
        <v>5.1264358220433313E-3</v>
      </c>
      <c r="K236" s="63">
        <f t="shared" si="58"/>
        <v>3.8555404272345786E-2</v>
      </c>
      <c r="L236" s="63" t="e">
        <f t="shared" si="49"/>
        <v>#DIV/0!</v>
      </c>
      <c r="M236" s="46">
        <f t="shared" si="50"/>
        <v>15000</v>
      </c>
      <c r="N236" s="63" t="e">
        <f t="shared" si="51"/>
        <v>#DIV/0!</v>
      </c>
      <c r="O236" s="46">
        <f t="shared" si="52"/>
        <v>15000</v>
      </c>
      <c r="P236" s="63" t="e">
        <f t="shared" si="53"/>
        <v>#DIV/0!</v>
      </c>
      <c r="Q236" s="46">
        <f t="shared" si="54"/>
        <v>15000</v>
      </c>
      <c r="R236" s="63" t="e">
        <f t="shared" si="55"/>
        <v>#DIV/0!</v>
      </c>
      <c r="S236" s="46">
        <f t="shared" si="56"/>
        <v>15000</v>
      </c>
    </row>
    <row r="237" spans="1:19" ht="96" hidden="1" outlineLevel="7">
      <c r="A237" s="17" t="s">
        <v>302</v>
      </c>
      <c r="B237" s="20" t="s">
        <v>303</v>
      </c>
      <c r="C237" s="19"/>
      <c r="D237" s="19">
        <v>0</v>
      </c>
      <c r="E237" s="19">
        <v>0</v>
      </c>
      <c r="F237" s="19">
        <v>0</v>
      </c>
      <c r="G237" s="19">
        <v>0</v>
      </c>
      <c r="H237" s="45">
        <f t="shared" si="59"/>
        <v>0</v>
      </c>
      <c r="I237" s="26">
        <v>15000</v>
      </c>
      <c r="J237" s="63">
        <f t="shared" si="57"/>
        <v>5.1264358220433313E-3</v>
      </c>
      <c r="K237" s="63">
        <f t="shared" si="58"/>
        <v>3.8555404272345786E-2</v>
      </c>
      <c r="L237" s="63" t="e">
        <f t="shared" si="49"/>
        <v>#DIV/0!</v>
      </c>
      <c r="M237" s="46">
        <f t="shared" si="50"/>
        <v>15000</v>
      </c>
      <c r="N237" s="63" t="e">
        <f t="shared" si="51"/>
        <v>#DIV/0!</v>
      </c>
      <c r="O237" s="46">
        <f t="shared" si="52"/>
        <v>15000</v>
      </c>
      <c r="P237" s="63" t="e">
        <f t="shared" si="53"/>
        <v>#DIV/0!</v>
      </c>
      <c r="Q237" s="46">
        <f t="shared" si="54"/>
        <v>15000</v>
      </c>
      <c r="R237" s="63" t="e">
        <f t="shared" si="55"/>
        <v>#DIV/0!</v>
      </c>
      <c r="S237" s="46">
        <f t="shared" si="56"/>
        <v>15000</v>
      </c>
    </row>
    <row r="238" spans="1:19" ht="24" outlineLevel="2" collapsed="1">
      <c r="A238" s="32" t="s">
        <v>304</v>
      </c>
      <c r="B238" s="33" t="s">
        <v>305</v>
      </c>
      <c r="C238" s="34">
        <v>342052.08</v>
      </c>
      <c r="D238" s="34">
        <v>0</v>
      </c>
      <c r="E238" s="34">
        <v>0</v>
      </c>
      <c r="F238" s="34">
        <v>0</v>
      </c>
      <c r="G238" s="34">
        <v>0</v>
      </c>
      <c r="H238" s="45">
        <f t="shared" si="59"/>
        <v>0</v>
      </c>
      <c r="I238" s="35">
        <v>426935.07</v>
      </c>
      <c r="J238" s="63">
        <f t="shared" si="57"/>
        <v>0.14591034910230513</v>
      </c>
      <c r="K238" s="63">
        <f t="shared" si="58"/>
        <v>1.0973769481261497</v>
      </c>
      <c r="L238" s="63">
        <f t="shared" si="49"/>
        <v>124.81580875052711</v>
      </c>
      <c r="M238" s="46">
        <f t="shared" si="50"/>
        <v>84882.989999999991</v>
      </c>
      <c r="N238" s="63">
        <v>0</v>
      </c>
      <c r="O238" s="46">
        <f t="shared" si="52"/>
        <v>426935.07</v>
      </c>
      <c r="P238" s="63">
        <v>0</v>
      </c>
      <c r="Q238" s="46">
        <f t="shared" si="54"/>
        <v>426935.07</v>
      </c>
      <c r="R238" s="63">
        <v>0</v>
      </c>
      <c r="S238" s="46">
        <f t="shared" si="56"/>
        <v>426935.07</v>
      </c>
    </row>
    <row r="239" spans="1:19" ht="216" hidden="1" outlineLevel="3">
      <c r="A239" s="32" t="s">
        <v>306</v>
      </c>
      <c r="B239" s="36" t="s">
        <v>307</v>
      </c>
      <c r="C239" s="34"/>
      <c r="D239" s="34">
        <v>0</v>
      </c>
      <c r="E239" s="34">
        <v>0</v>
      </c>
      <c r="F239" s="34">
        <v>0</v>
      </c>
      <c r="G239" s="34">
        <v>0</v>
      </c>
      <c r="H239" s="45">
        <f t="shared" si="59"/>
        <v>0</v>
      </c>
      <c r="I239" s="35">
        <v>426935.07</v>
      </c>
      <c r="J239" s="63">
        <f t="shared" si="57"/>
        <v>0.14591034910230513</v>
      </c>
      <c r="K239" s="63">
        <f t="shared" si="58"/>
        <v>1.0973769481261497</v>
      </c>
      <c r="L239" s="63" t="e">
        <f t="shared" si="49"/>
        <v>#DIV/0!</v>
      </c>
      <c r="M239" s="46">
        <f t="shared" si="50"/>
        <v>426935.07</v>
      </c>
      <c r="N239" s="63" t="e">
        <f t="shared" si="51"/>
        <v>#DIV/0!</v>
      </c>
      <c r="O239" s="46">
        <f t="shared" si="52"/>
        <v>426935.07</v>
      </c>
      <c r="P239" s="63" t="e">
        <f t="shared" si="53"/>
        <v>#DIV/0!</v>
      </c>
      <c r="Q239" s="46">
        <f t="shared" si="54"/>
        <v>426935.07</v>
      </c>
      <c r="R239" s="63" t="e">
        <f t="shared" si="55"/>
        <v>#DIV/0!</v>
      </c>
      <c r="S239" s="46">
        <f t="shared" si="56"/>
        <v>426935.07</v>
      </c>
    </row>
    <row r="240" spans="1:19" ht="216" hidden="1" outlineLevel="7">
      <c r="A240" s="17" t="s">
        <v>306</v>
      </c>
      <c r="B240" s="18" t="s">
        <v>307</v>
      </c>
      <c r="C240" s="19"/>
      <c r="D240" s="19">
        <v>0</v>
      </c>
      <c r="E240" s="19">
        <v>0</v>
      </c>
      <c r="F240" s="19">
        <v>0</v>
      </c>
      <c r="G240" s="19">
        <v>0</v>
      </c>
      <c r="H240" s="45">
        <f t="shared" si="59"/>
        <v>0</v>
      </c>
      <c r="I240" s="26">
        <v>426935.07</v>
      </c>
      <c r="J240" s="63">
        <f t="shared" si="57"/>
        <v>0.14591034910230513</v>
      </c>
      <c r="K240" s="63">
        <f t="shared" si="58"/>
        <v>1.0973769481261497</v>
      </c>
      <c r="L240" s="63" t="e">
        <f t="shared" si="49"/>
        <v>#DIV/0!</v>
      </c>
      <c r="M240" s="46">
        <f t="shared" si="50"/>
        <v>426935.07</v>
      </c>
      <c r="N240" s="63" t="e">
        <f t="shared" si="51"/>
        <v>#DIV/0!</v>
      </c>
      <c r="O240" s="46">
        <f t="shared" si="52"/>
        <v>426935.07</v>
      </c>
      <c r="P240" s="63" t="e">
        <f t="shared" si="53"/>
        <v>#DIV/0!</v>
      </c>
      <c r="Q240" s="46">
        <f t="shared" si="54"/>
        <v>426935.07</v>
      </c>
      <c r="R240" s="63" t="e">
        <f t="shared" si="55"/>
        <v>#DIV/0!</v>
      </c>
      <c r="S240" s="46">
        <f t="shared" si="56"/>
        <v>426935.07</v>
      </c>
    </row>
    <row r="241" spans="1:19" ht="12" outlineLevel="1">
      <c r="A241" s="32" t="s">
        <v>308</v>
      </c>
      <c r="B241" s="33" t="s">
        <v>309</v>
      </c>
      <c r="C241" s="34">
        <f>C242+C245+C248</f>
        <v>447351.1</v>
      </c>
      <c r="D241" s="34">
        <f t="shared" ref="D241:I241" si="60">D242+D245+D248</f>
        <v>450469.79</v>
      </c>
      <c r="E241" s="34">
        <f t="shared" si="60"/>
        <v>450469.79</v>
      </c>
      <c r="F241" s="34">
        <f t="shared" si="60"/>
        <v>450469.79</v>
      </c>
      <c r="G241" s="34">
        <f t="shared" si="60"/>
        <v>0</v>
      </c>
      <c r="H241" s="34">
        <f t="shared" si="60"/>
        <v>450469.79</v>
      </c>
      <c r="I241" s="34">
        <f t="shared" si="60"/>
        <v>656424.53</v>
      </c>
      <c r="J241" s="63">
        <f t="shared" si="57"/>
        <v>0.22434121500399715</v>
      </c>
      <c r="K241" s="63">
        <f t="shared" si="58"/>
        <v>1.6872475418956385</v>
      </c>
      <c r="L241" s="63">
        <f t="shared" si="49"/>
        <v>146.73587032646171</v>
      </c>
      <c r="M241" s="46">
        <f t="shared" si="50"/>
        <v>209073.43000000005</v>
      </c>
      <c r="N241" s="63">
        <f t="shared" si="51"/>
        <v>145.71998934712138</v>
      </c>
      <c r="O241" s="46">
        <f t="shared" si="52"/>
        <v>205954.74000000005</v>
      </c>
      <c r="P241" s="63">
        <f t="shared" si="53"/>
        <v>145.71998934712138</v>
      </c>
      <c r="Q241" s="46">
        <f t="shared" si="54"/>
        <v>205954.74000000005</v>
      </c>
      <c r="R241" s="63">
        <f t="shared" si="55"/>
        <v>145.71998934712138</v>
      </c>
      <c r="S241" s="46">
        <f t="shared" si="56"/>
        <v>205954.74000000005</v>
      </c>
    </row>
    <row r="242" spans="1:19" ht="12" outlineLevel="2" collapsed="1">
      <c r="A242" s="32" t="s">
        <v>310</v>
      </c>
      <c r="B242" s="33" t="s">
        <v>311</v>
      </c>
      <c r="C242" s="34">
        <v>0</v>
      </c>
      <c r="D242" s="34">
        <v>0</v>
      </c>
      <c r="E242" s="34">
        <v>0</v>
      </c>
      <c r="F242" s="34">
        <v>0</v>
      </c>
      <c r="G242" s="34">
        <v>0</v>
      </c>
      <c r="H242" s="45">
        <f t="shared" si="59"/>
        <v>0</v>
      </c>
      <c r="I242" s="35">
        <v>206371.66</v>
      </c>
      <c r="J242" s="63">
        <f t="shared" si="57"/>
        <v>7.0530071365236466E-2</v>
      </c>
      <c r="K242" s="63">
        <f t="shared" si="58"/>
        <v>0.53044951877700608</v>
      </c>
      <c r="L242" s="63">
        <v>0</v>
      </c>
      <c r="M242" s="46">
        <f t="shared" si="50"/>
        <v>206371.66</v>
      </c>
      <c r="N242" s="63">
        <v>0</v>
      </c>
      <c r="O242" s="46">
        <f t="shared" si="52"/>
        <v>206371.66</v>
      </c>
      <c r="P242" s="63">
        <v>0</v>
      </c>
      <c r="Q242" s="46">
        <f t="shared" si="54"/>
        <v>206371.66</v>
      </c>
      <c r="R242" s="63">
        <v>0</v>
      </c>
      <c r="S242" s="46">
        <f t="shared" si="56"/>
        <v>206371.66</v>
      </c>
    </row>
    <row r="243" spans="1:19" ht="24" hidden="1" outlineLevel="3">
      <c r="A243" s="32" t="s">
        <v>312</v>
      </c>
      <c r="B243" s="33" t="s">
        <v>313</v>
      </c>
      <c r="C243" s="34"/>
      <c r="D243" s="34">
        <v>0</v>
      </c>
      <c r="E243" s="34">
        <v>0</v>
      </c>
      <c r="F243" s="34">
        <v>0</v>
      </c>
      <c r="G243" s="34">
        <v>0</v>
      </c>
      <c r="H243" s="45">
        <f t="shared" si="59"/>
        <v>0</v>
      </c>
      <c r="I243" s="35">
        <v>206371.66</v>
      </c>
      <c r="J243" s="63">
        <f t="shared" si="57"/>
        <v>7.0530071365236466E-2</v>
      </c>
      <c r="K243" s="63">
        <f t="shared" si="58"/>
        <v>0.53044951877700608</v>
      </c>
      <c r="L243" s="63" t="e">
        <f t="shared" si="49"/>
        <v>#DIV/0!</v>
      </c>
      <c r="M243" s="46">
        <f t="shared" si="50"/>
        <v>206371.66</v>
      </c>
      <c r="N243" s="63" t="e">
        <f t="shared" si="51"/>
        <v>#DIV/0!</v>
      </c>
      <c r="O243" s="46">
        <f t="shared" si="52"/>
        <v>206371.66</v>
      </c>
      <c r="P243" s="63" t="e">
        <f t="shared" si="53"/>
        <v>#DIV/0!</v>
      </c>
      <c r="Q243" s="46">
        <f t="shared" si="54"/>
        <v>206371.66</v>
      </c>
      <c r="R243" s="63" t="e">
        <f t="shared" si="55"/>
        <v>#DIV/0!</v>
      </c>
      <c r="S243" s="46">
        <f t="shared" si="56"/>
        <v>206371.66</v>
      </c>
    </row>
    <row r="244" spans="1:19" ht="24" hidden="1" outlineLevel="7">
      <c r="A244" s="17" t="s">
        <v>312</v>
      </c>
      <c r="B244" s="20" t="s">
        <v>313</v>
      </c>
      <c r="C244" s="19"/>
      <c r="D244" s="19">
        <v>0</v>
      </c>
      <c r="E244" s="19">
        <v>0</v>
      </c>
      <c r="F244" s="19">
        <v>0</v>
      </c>
      <c r="G244" s="19">
        <v>0</v>
      </c>
      <c r="H244" s="45">
        <f t="shared" si="59"/>
        <v>0</v>
      </c>
      <c r="I244" s="26">
        <v>206371.66</v>
      </c>
      <c r="J244" s="63">
        <f t="shared" si="57"/>
        <v>7.0530071365236466E-2</v>
      </c>
      <c r="K244" s="63">
        <f t="shared" si="58"/>
        <v>0.53044951877700608</v>
      </c>
      <c r="L244" s="63" t="e">
        <f t="shared" si="49"/>
        <v>#DIV/0!</v>
      </c>
      <c r="M244" s="46">
        <f t="shared" si="50"/>
        <v>206371.66</v>
      </c>
      <c r="N244" s="63" t="e">
        <f t="shared" si="51"/>
        <v>#DIV/0!</v>
      </c>
      <c r="O244" s="46">
        <f t="shared" si="52"/>
        <v>206371.66</v>
      </c>
      <c r="P244" s="63" t="e">
        <f t="shared" si="53"/>
        <v>#DIV/0!</v>
      </c>
      <c r="Q244" s="46">
        <f t="shared" si="54"/>
        <v>206371.66</v>
      </c>
      <c r="R244" s="63" t="e">
        <f t="shared" si="55"/>
        <v>#DIV/0!</v>
      </c>
      <c r="S244" s="46">
        <f t="shared" si="56"/>
        <v>206371.66</v>
      </c>
    </row>
    <row r="245" spans="1:19" ht="12" outlineLevel="2" collapsed="1">
      <c r="A245" s="32" t="s">
        <v>314</v>
      </c>
      <c r="B245" s="33" t="s">
        <v>315</v>
      </c>
      <c r="C245" s="34">
        <v>0</v>
      </c>
      <c r="D245" s="34">
        <v>0</v>
      </c>
      <c r="E245" s="34">
        <v>0</v>
      </c>
      <c r="F245" s="34">
        <v>0</v>
      </c>
      <c r="G245" s="34">
        <v>0</v>
      </c>
      <c r="H245" s="45">
        <f t="shared" si="59"/>
        <v>0</v>
      </c>
      <c r="I245" s="35">
        <v>-416.92</v>
      </c>
      <c r="J245" s="63">
        <f t="shared" si="57"/>
        <v>-1.4248757486175372E-4</v>
      </c>
      <c r="K245" s="63">
        <f t="shared" si="58"/>
        <v>-1.071634609948427E-3</v>
      </c>
      <c r="L245" s="63">
        <v>0</v>
      </c>
      <c r="M245" s="46">
        <f t="shared" si="50"/>
        <v>-416.92</v>
      </c>
      <c r="N245" s="63">
        <v>0</v>
      </c>
      <c r="O245" s="46">
        <f t="shared" si="52"/>
        <v>-416.92</v>
      </c>
      <c r="P245" s="63">
        <v>0</v>
      </c>
      <c r="Q245" s="46">
        <f t="shared" si="54"/>
        <v>-416.92</v>
      </c>
      <c r="R245" s="63">
        <v>0</v>
      </c>
      <c r="S245" s="46">
        <f t="shared" si="56"/>
        <v>-416.92</v>
      </c>
    </row>
    <row r="246" spans="1:19" ht="36" hidden="1" outlineLevel="3">
      <c r="A246" s="32" t="s">
        <v>316</v>
      </c>
      <c r="B246" s="33" t="s">
        <v>317</v>
      </c>
      <c r="C246" s="34"/>
      <c r="D246" s="34">
        <v>0</v>
      </c>
      <c r="E246" s="34">
        <v>0</v>
      </c>
      <c r="F246" s="34">
        <v>0</v>
      </c>
      <c r="G246" s="34">
        <v>0</v>
      </c>
      <c r="H246" s="45">
        <f t="shared" si="59"/>
        <v>0</v>
      </c>
      <c r="I246" s="35">
        <v>-416.92</v>
      </c>
      <c r="J246" s="63">
        <f t="shared" si="57"/>
        <v>-1.4248757486175372E-4</v>
      </c>
      <c r="K246" s="63">
        <f t="shared" si="58"/>
        <v>-1.071634609948427E-3</v>
      </c>
      <c r="L246" s="63" t="e">
        <f t="shared" si="49"/>
        <v>#DIV/0!</v>
      </c>
      <c r="M246" s="46">
        <f t="shared" si="50"/>
        <v>-416.92</v>
      </c>
      <c r="N246" s="63" t="e">
        <f t="shared" si="51"/>
        <v>#DIV/0!</v>
      </c>
      <c r="O246" s="46">
        <f t="shared" si="52"/>
        <v>-416.92</v>
      </c>
      <c r="P246" s="63" t="e">
        <f t="shared" si="53"/>
        <v>#DIV/0!</v>
      </c>
      <c r="Q246" s="46">
        <f t="shared" si="54"/>
        <v>-416.92</v>
      </c>
      <c r="R246" s="63" t="e">
        <f t="shared" si="55"/>
        <v>#DIV/0!</v>
      </c>
      <c r="S246" s="46">
        <f t="shared" si="56"/>
        <v>-416.92</v>
      </c>
    </row>
    <row r="247" spans="1:19" ht="36" hidden="1" outlineLevel="7">
      <c r="A247" s="17" t="s">
        <v>316</v>
      </c>
      <c r="B247" s="20" t="s">
        <v>317</v>
      </c>
      <c r="C247" s="19"/>
      <c r="D247" s="19">
        <v>0</v>
      </c>
      <c r="E247" s="19">
        <v>0</v>
      </c>
      <c r="F247" s="19">
        <v>0</v>
      </c>
      <c r="G247" s="19">
        <v>0</v>
      </c>
      <c r="H247" s="45">
        <f t="shared" si="59"/>
        <v>0</v>
      </c>
      <c r="I247" s="26">
        <v>-416.92</v>
      </c>
      <c r="J247" s="63">
        <f t="shared" si="57"/>
        <v>-1.4248757486175372E-4</v>
      </c>
      <c r="K247" s="63">
        <f t="shared" si="58"/>
        <v>-1.071634609948427E-3</v>
      </c>
      <c r="L247" s="63" t="e">
        <f t="shared" si="49"/>
        <v>#DIV/0!</v>
      </c>
      <c r="M247" s="46">
        <f t="shared" si="50"/>
        <v>-416.92</v>
      </c>
      <c r="N247" s="63" t="e">
        <f t="shared" si="51"/>
        <v>#DIV/0!</v>
      </c>
      <c r="O247" s="46">
        <f t="shared" si="52"/>
        <v>-416.92</v>
      </c>
      <c r="P247" s="63" t="e">
        <f t="shared" si="53"/>
        <v>#DIV/0!</v>
      </c>
      <c r="Q247" s="46">
        <f t="shared" si="54"/>
        <v>-416.92</v>
      </c>
      <c r="R247" s="63" t="e">
        <f t="shared" si="55"/>
        <v>#DIV/0!</v>
      </c>
      <c r="S247" s="46">
        <f t="shared" si="56"/>
        <v>-416.92</v>
      </c>
    </row>
    <row r="248" spans="1:19" ht="12" outlineLevel="2" collapsed="1">
      <c r="A248" s="32" t="s">
        <v>318</v>
      </c>
      <c r="B248" s="33" t="s">
        <v>319</v>
      </c>
      <c r="C248" s="34">
        <v>447351.1</v>
      </c>
      <c r="D248" s="34">
        <v>450469.79</v>
      </c>
      <c r="E248" s="34">
        <v>450469.79</v>
      </c>
      <c r="F248" s="34">
        <v>450469.79</v>
      </c>
      <c r="G248" s="34">
        <v>0</v>
      </c>
      <c r="H248" s="45">
        <f t="shared" si="59"/>
        <v>450469.79</v>
      </c>
      <c r="I248" s="35">
        <v>450469.79</v>
      </c>
      <c r="J248" s="63">
        <f t="shared" si="57"/>
        <v>0.15395363121362243</v>
      </c>
      <c r="K248" s="63">
        <f t="shared" si="58"/>
        <v>1.1578696577285805</v>
      </c>
      <c r="L248" s="63">
        <f t="shared" si="49"/>
        <v>100.69714593302666</v>
      </c>
      <c r="M248" s="46">
        <f t="shared" si="50"/>
        <v>3118.6900000000023</v>
      </c>
      <c r="N248" s="63">
        <f t="shared" si="51"/>
        <v>100</v>
      </c>
      <c r="O248" s="46">
        <f t="shared" si="52"/>
        <v>0</v>
      </c>
      <c r="P248" s="63">
        <f t="shared" si="53"/>
        <v>100</v>
      </c>
      <c r="Q248" s="46">
        <f t="shared" si="54"/>
        <v>0</v>
      </c>
      <c r="R248" s="63">
        <f t="shared" si="55"/>
        <v>100</v>
      </c>
      <c r="S248" s="46">
        <f t="shared" si="56"/>
        <v>0</v>
      </c>
    </row>
    <row r="249" spans="1:19" ht="24" hidden="1" outlineLevel="3">
      <c r="A249" s="32" t="s">
        <v>320</v>
      </c>
      <c r="B249" s="33" t="s">
        <v>321</v>
      </c>
      <c r="C249" s="34"/>
      <c r="D249" s="34">
        <v>450469.79</v>
      </c>
      <c r="E249" s="34">
        <v>450469.79</v>
      </c>
      <c r="F249" s="34">
        <v>450469.79</v>
      </c>
      <c r="G249" s="34">
        <v>0</v>
      </c>
      <c r="H249" s="45">
        <f t="shared" si="59"/>
        <v>450469.79</v>
      </c>
      <c r="I249" s="35">
        <v>450469.79</v>
      </c>
      <c r="J249" s="60">
        <f t="shared" si="57"/>
        <v>0.15395363121362243</v>
      </c>
      <c r="K249" s="60">
        <f t="shared" si="58"/>
        <v>1.1578696577285805</v>
      </c>
      <c r="L249" s="60" t="e">
        <f t="shared" si="49"/>
        <v>#DIV/0!</v>
      </c>
      <c r="M249" s="44">
        <f t="shared" si="50"/>
        <v>450469.79</v>
      </c>
      <c r="N249" s="60">
        <f t="shared" si="51"/>
        <v>100</v>
      </c>
      <c r="O249" s="44">
        <f t="shared" si="52"/>
        <v>0</v>
      </c>
      <c r="P249" s="60">
        <f t="shared" si="53"/>
        <v>100</v>
      </c>
      <c r="Q249" s="44">
        <f t="shared" si="54"/>
        <v>0</v>
      </c>
      <c r="R249" s="60">
        <f t="shared" si="55"/>
        <v>100</v>
      </c>
      <c r="S249" s="44">
        <f t="shared" si="56"/>
        <v>0</v>
      </c>
    </row>
    <row r="250" spans="1:19" ht="60" hidden="1" outlineLevel="4">
      <c r="A250" s="32" t="s">
        <v>322</v>
      </c>
      <c r="B250" s="33" t="s">
        <v>323</v>
      </c>
      <c r="C250" s="34"/>
      <c r="D250" s="34">
        <v>54053.83</v>
      </c>
      <c r="E250" s="34">
        <v>54053.83</v>
      </c>
      <c r="F250" s="34">
        <v>54053.83</v>
      </c>
      <c r="G250" s="34">
        <v>0</v>
      </c>
      <c r="H250" s="45">
        <f t="shared" si="59"/>
        <v>54053.83</v>
      </c>
      <c r="I250" s="35">
        <v>54053.83</v>
      </c>
      <c r="J250" s="60">
        <f t="shared" si="57"/>
        <v>1.8473566028709365E-2</v>
      </c>
      <c r="K250" s="60">
        <f t="shared" si="58"/>
        <v>0.13893781787457685</v>
      </c>
      <c r="L250" s="60" t="e">
        <f t="shared" si="49"/>
        <v>#DIV/0!</v>
      </c>
      <c r="M250" s="44">
        <f t="shared" si="50"/>
        <v>54053.83</v>
      </c>
      <c r="N250" s="60">
        <f t="shared" si="51"/>
        <v>100</v>
      </c>
      <c r="O250" s="44">
        <f t="shared" si="52"/>
        <v>0</v>
      </c>
      <c r="P250" s="60">
        <f t="shared" si="53"/>
        <v>100</v>
      </c>
      <c r="Q250" s="44">
        <f t="shared" si="54"/>
        <v>0</v>
      </c>
      <c r="R250" s="60">
        <f t="shared" si="55"/>
        <v>100</v>
      </c>
      <c r="S250" s="44">
        <f t="shared" si="56"/>
        <v>0</v>
      </c>
    </row>
    <row r="251" spans="1:19" ht="60" hidden="1" outlineLevel="7">
      <c r="A251" s="17" t="s">
        <v>322</v>
      </c>
      <c r="B251" s="20" t="s">
        <v>323</v>
      </c>
      <c r="C251" s="19"/>
      <c r="D251" s="19">
        <v>54053.83</v>
      </c>
      <c r="E251" s="19">
        <v>54053.83</v>
      </c>
      <c r="F251" s="19">
        <v>54053.83</v>
      </c>
      <c r="G251" s="19">
        <v>0</v>
      </c>
      <c r="H251" s="45">
        <f t="shared" si="59"/>
        <v>54053.83</v>
      </c>
      <c r="I251" s="26">
        <v>54053.83</v>
      </c>
      <c r="J251" s="60">
        <f t="shared" si="57"/>
        <v>1.8473566028709365E-2</v>
      </c>
      <c r="K251" s="60">
        <f t="shared" si="58"/>
        <v>0.13893781787457685</v>
      </c>
      <c r="L251" s="60" t="e">
        <f t="shared" si="49"/>
        <v>#DIV/0!</v>
      </c>
      <c r="M251" s="44">
        <f t="shared" si="50"/>
        <v>54053.83</v>
      </c>
      <c r="N251" s="60">
        <f t="shared" si="51"/>
        <v>100</v>
      </c>
      <c r="O251" s="44">
        <f t="shared" si="52"/>
        <v>0</v>
      </c>
      <c r="P251" s="60">
        <f t="shared" si="53"/>
        <v>100</v>
      </c>
      <c r="Q251" s="44">
        <f t="shared" si="54"/>
        <v>0</v>
      </c>
      <c r="R251" s="60">
        <f t="shared" si="55"/>
        <v>100</v>
      </c>
      <c r="S251" s="44">
        <f t="shared" si="56"/>
        <v>0</v>
      </c>
    </row>
    <row r="252" spans="1:19" ht="48" hidden="1" outlineLevel="4">
      <c r="A252" s="32" t="s">
        <v>324</v>
      </c>
      <c r="B252" s="33" t="s">
        <v>325</v>
      </c>
      <c r="C252" s="34"/>
      <c r="D252" s="34">
        <v>104604</v>
      </c>
      <c r="E252" s="34">
        <v>104604</v>
      </c>
      <c r="F252" s="34">
        <v>104604</v>
      </c>
      <c r="G252" s="34">
        <v>0</v>
      </c>
      <c r="H252" s="45">
        <f t="shared" si="59"/>
        <v>104604</v>
      </c>
      <c r="I252" s="35">
        <v>104604</v>
      </c>
      <c r="J252" s="60">
        <f t="shared" si="57"/>
        <v>3.5749712848601373E-2</v>
      </c>
      <c r="K252" s="60">
        <f t="shared" si="58"/>
        <v>0.26886996723363055</v>
      </c>
      <c r="L252" s="60" t="e">
        <f t="shared" si="49"/>
        <v>#DIV/0!</v>
      </c>
      <c r="M252" s="44">
        <f t="shared" si="50"/>
        <v>104604</v>
      </c>
      <c r="N252" s="60">
        <f t="shared" si="51"/>
        <v>100</v>
      </c>
      <c r="O252" s="44">
        <f t="shared" si="52"/>
        <v>0</v>
      </c>
      <c r="P252" s="60">
        <f t="shared" si="53"/>
        <v>100</v>
      </c>
      <c r="Q252" s="44">
        <f t="shared" si="54"/>
        <v>0</v>
      </c>
      <c r="R252" s="60">
        <f t="shared" si="55"/>
        <v>100</v>
      </c>
      <c r="S252" s="44">
        <f t="shared" si="56"/>
        <v>0</v>
      </c>
    </row>
    <row r="253" spans="1:19" ht="48" hidden="1" outlineLevel="7">
      <c r="A253" s="17" t="s">
        <v>324</v>
      </c>
      <c r="B253" s="20" t="s">
        <v>325</v>
      </c>
      <c r="C253" s="19"/>
      <c r="D253" s="19">
        <v>104604</v>
      </c>
      <c r="E253" s="19">
        <v>104604</v>
      </c>
      <c r="F253" s="19">
        <v>104604</v>
      </c>
      <c r="G253" s="19">
        <v>0</v>
      </c>
      <c r="H253" s="45">
        <f t="shared" si="59"/>
        <v>104604</v>
      </c>
      <c r="I253" s="26">
        <v>104604</v>
      </c>
      <c r="J253" s="60">
        <f t="shared" si="57"/>
        <v>3.5749712848601373E-2</v>
      </c>
      <c r="K253" s="60">
        <f t="shared" si="58"/>
        <v>0.26886996723363055</v>
      </c>
      <c r="L253" s="60" t="e">
        <f t="shared" si="49"/>
        <v>#DIV/0!</v>
      </c>
      <c r="M253" s="44">
        <f t="shared" si="50"/>
        <v>104604</v>
      </c>
      <c r="N253" s="60">
        <f t="shared" si="51"/>
        <v>100</v>
      </c>
      <c r="O253" s="44">
        <f t="shared" si="52"/>
        <v>0</v>
      </c>
      <c r="P253" s="60">
        <f t="shared" si="53"/>
        <v>100</v>
      </c>
      <c r="Q253" s="44">
        <f t="shared" si="54"/>
        <v>0</v>
      </c>
      <c r="R253" s="60">
        <f t="shared" si="55"/>
        <v>100</v>
      </c>
      <c r="S253" s="44">
        <f t="shared" si="56"/>
        <v>0</v>
      </c>
    </row>
    <row r="254" spans="1:19" ht="72" hidden="1" outlineLevel="4">
      <c r="A254" s="32" t="s">
        <v>326</v>
      </c>
      <c r="B254" s="33" t="s">
        <v>327</v>
      </c>
      <c r="C254" s="34"/>
      <c r="D254" s="34">
        <v>50000</v>
      </c>
      <c r="E254" s="34">
        <v>50000</v>
      </c>
      <c r="F254" s="34">
        <v>50000</v>
      </c>
      <c r="G254" s="34">
        <v>0</v>
      </c>
      <c r="H254" s="45">
        <f t="shared" si="59"/>
        <v>50000</v>
      </c>
      <c r="I254" s="35">
        <v>50000</v>
      </c>
      <c r="J254" s="60">
        <f t="shared" si="57"/>
        <v>1.7088119406811104E-2</v>
      </c>
      <c r="K254" s="60">
        <f t="shared" si="58"/>
        <v>0.12851801424115261</v>
      </c>
      <c r="L254" s="60" t="e">
        <f t="shared" si="49"/>
        <v>#DIV/0!</v>
      </c>
      <c r="M254" s="44">
        <f t="shared" si="50"/>
        <v>50000</v>
      </c>
      <c r="N254" s="60">
        <f t="shared" si="51"/>
        <v>100</v>
      </c>
      <c r="O254" s="44">
        <f t="shared" si="52"/>
        <v>0</v>
      </c>
      <c r="P254" s="60">
        <f t="shared" si="53"/>
        <v>100</v>
      </c>
      <c r="Q254" s="44">
        <f t="shared" si="54"/>
        <v>0</v>
      </c>
      <c r="R254" s="60">
        <f t="shared" si="55"/>
        <v>100</v>
      </c>
      <c r="S254" s="44">
        <f t="shared" si="56"/>
        <v>0</v>
      </c>
    </row>
    <row r="255" spans="1:19" ht="72" hidden="1" outlineLevel="7">
      <c r="A255" s="17" t="s">
        <v>326</v>
      </c>
      <c r="B255" s="20" t="s">
        <v>327</v>
      </c>
      <c r="C255" s="19"/>
      <c r="D255" s="19">
        <v>50000</v>
      </c>
      <c r="E255" s="19">
        <v>50000</v>
      </c>
      <c r="F255" s="19">
        <v>50000</v>
      </c>
      <c r="G255" s="19">
        <v>0</v>
      </c>
      <c r="H255" s="45">
        <f t="shared" si="59"/>
        <v>50000</v>
      </c>
      <c r="I255" s="26">
        <v>50000</v>
      </c>
      <c r="J255" s="60">
        <f t="shared" si="57"/>
        <v>1.7088119406811104E-2</v>
      </c>
      <c r="K255" s="60">
        <f t="shared" si="58"/>
        <v>0.12851801424115261</v>
      </c>
      <c r="L255" s="60" t="e">
        <f t="shared" si="49"/>
        <v>#DIV/0!</v>
      </c>
      <c r="M255" s="44">
        <f t="shared" si="50"/>
        <v>50000</v>
      </c>
      <c r="N255" s="60">
        <f t="shared" si="51"/>
        <v>100</v>
      </c>
      <c r="O255" s="44">
        <f t="shared" si="52"/>
        <v>0</v>
      </c>
      <c r="P255" s="60">
        <f t="shared" si="53"/>
        <v>100</v>
      </c>
      <c r="Q255" s="44">
        <f t="shared" si="54"/>
        <v>0</v>
      </c>
      <c r="R255" s="60">
        <f t="shared" si="55"/>
        <v>100</v>
      </c>
      <c r="S255" s="44">
        <f t="shared" si="56"/>
        <v>0</v>
      </c>
    </row>
    <row r="256" spans="1:19" ht="48" hidden="1" outlineLevel="4">
      <c r="A256" s="32" t="s">
        <v>328</v>
      </c>
      <c r="B256" s="33" t="s">
        <v>329</v>
      </c>
      <c r="C256" s="34"/>
      <c r="D256" s="34">
        <v>118490.33</v>
      </c>
      <c r="E256" s="34">
        <v>118490.33</v>
      </c>
      <c r="F256" s="34">
        <v>118490.33</v>
      </c>
      <c r="G256" s="34">
        <v>0</v>
      </c>
      <c r="H256" s="45">
        <f t="shared" si="59"/>
        <v>118490.33</v>
      </c>
      <c r="I256" s="35">
        <v>118490.33</v>
      </c>
      <c r="J256" s="60">
        <f t="shared" si="57"/>
        <v>4.0495538151849038E-2</v>
      </c>
      <c r="K256" s="60">
        <f t="shared" si="58"/>
        <v>0.30456283836757747</v>
      </c>
      <c r="L256" s="60" t="e">
        <f t="shared" si="49"/>
        <v>#DIV/0!</v>
      </c>
      <c r="M256" s="44">
        <f t="shared" si="50"/>
        <v>118490.33</v>
      </c>
      <c r="N256" s="60">
        <f t="shared" si="51"/>
        <v>100</v>
      </c>
      <c r="O256" s="44">
        <f t="shared" si="52"/>
        <v>0</v>
      </c>
      <c r="P256" s="60">
        <f t="shared" si="53"/>
        <v>100</v>
      </c>
      <c r="Q256" s="44">
        <f t="shared" si="54"/>
        <v>0</v>
      </c>
      <c r="R256" s="60">
        <f t="shared" si="55"/>
        <v>100</v>
      </c>
      <c r="S256" s="44">
        <f t="shared" si="56"/>
        <v>0</v>
      </c>
    </row>
    <row r="257" spans="1:19" ht="48" hidden="1" outlineLevel="7">
      <c r="A257" s="17" t="s">
        <v>328</v>
      </c>
      <c r="B257" s="20" t="s">
        <v>329</v>
      </c>
      <c r="C257" s="19"/>
      <c r="D257" s="19">
        <v>118490.33</v>
      </c>
      <c r="E257" s="19">
        <v>118490.33</v>
      </c>
      <c r="F257" s="19">
        <v>118490.33</v>
      </c>
      <c r="G257" s="19">
        <v>0</v>
      </c>
      <c r="H257" s="45">
        <f t="shared" si="59"/>
        <v>118490.33</v>
      </c>
      <c r="I257" s="26">
        <v>118490.33</v>
      </c>
      <c r="J257" s="60">
        <f t="shared" si="57"/>
        <v>4.0495538151849038E-2</v>
      </c>
      <c r="K257" s="60">
        <f t="shared" si="58"/>
        <v>0.30456283836757747</v>
      </c>
      <c r="L257" s="60" t="e">
        <f t="shared" si="49"/>
        <v>#DIV/0!</v>
      </c>
      <c r="M257" s="44">
        <f t="shared" si="50"/>
        <v>118490.33</v>
      </c>
      <c r="N257" s="60">
        <f t="shared" si="51"/>
        <v>100</v>
      </c>
      <c r="O257" s="44">
        <f t="shared" si="52"/>
        <v>0</v>
      </c>
      <c r="P257" s="60">
        <f t="shared" si="53"/>
        <v>100</v>
      </c>
      <c r="Q257" s="44">
        <f t="shared" si="54"/>
        <v>0</v>
      </c>
      <c r="R257" s="60">
        <f t="shared" si="55"/>
        <v>100</v>
      </c>
      <c r="S257" s="44">
        <f t="shared" si="56"/>
        <v>0</v>
      </c>
    </row>
    <row r="258" spans="1:19" ht="84" hidden="1" outlineLevel="4">
      <c r="A258" s="32" t="s">
        <v>330</v>
      </c>
      <c r="B258" s="33" t="s">
        <v>331</v>
      </c>
      <c r="C258" s="34"/>
      <c r="D258" s="34">
        <v>123321.63</v>
      </c>
      <c r="E258" s="34">
        <v>123321.63</v>
      </c>
      <c r="F258" s="34">
        <v>123321.63</v>
      </c>
      <c r="G258" s="34">
        <v>0</v>
      </c>
      <c r="H258" s="45">
        <f t="shared" si="59"/>
        <v>123321.63</v>
      </c>
      <c r="I258" s="35">
        <v>123321.63</v>
      </c>
      <c r="J258" s="60">
        <f t="shared" si="57"/>
        <v>4.2146694777651567E-2</v>
      </c>
      <c r="K258" s="60">
        <f t="shared" si="58"/>
        <v>0.31698102001164308</v>
      </c>
      <c r="L258" s="60" t="e">
        <f t="shared" si="49"/>
        <v>#DIV/0!</v>
      </c>
      <c r="M258" s="44">
        <f t="shared" si="50"/>
        <v>123321.63</v>
      </c>
      <c r="N258" s="60">
        <f t="shared" si="51"/>
        <v>100</v>
      </c>
      <c r="O258" s="44">
        <f t="shared" si="52"/>
        <v>0</v>
      </c>
      <c r="P258" s="60">
        <f t="shared" si="53"/>
        <v>100</v>
      </c>
      <c r="Q258" s="44">
        <f t="shared" si="54"/>
        <v>0</v>
      </c>
      <c r="R258" s="60">
        <f t="shared" si="55"/>
        <v>100</v>
      </c>
      <c r="S258" s="44">
        <f t="shared" si="56"/>
        <v>0</v>
      </c>
    </row>
    <row r="259" spans="1:19" ht="84" hidden="1" outlineLevel="7">
      <c r="A259" s="17" t="s">
        <v>330</v>
      </c>
      <c r="B259" s="20" t="s">
        <v>331</v>
      </c>
      <c r="C259" s="19"/>
      <c r="D259" s="19">
        <v>123321.63</v>
      </c>
      <c r="E259" s="19">
        <v>123321.63</v>
      </c>
      <c r="F259" s="19">
        <v>123321.63</v>
      </c>
      <c r="G259" s="19">
        <v>0</v>
      </c>
      <c r="H259" s="45">
        <f t="shared" si="59"/>
        <v>123321.63</v>
      </c>
      <c r="I259" s="26">
        <v>123321.63</v>
      </c>
      <c r="J259" s="60">
        <f t="shared" si="57"/>
        <v>4.2146694777651567E-2</v>
      </c>
      <c r="K259" s="60">
        <f t="shared" si="58"/>
        <v>0.31698102001164308</v>
      </c>
      <c r="L259" s="60" t="e">
        <f t="shared" si="49"/>
        <v>#DIV/0!</v>
      </c>
      <c r="M259" s="44">
        <f t="shared" si="50"/>
        <v>123321.63</v>
      </c>
      <c r="N259" s="60">
        <f t="shared" si="51"/>
        <v>100</v>
      </c>
      <c r="O259" s="44">
        <f t="shared" si="52"/>
        <v>0</v>
      </c>
      <c r="P259" s="60">
        <f t="shared" si="53"/>
        <v>100</v>
      </c>
      <c r="Q259" s="44">
        <f t="shared" si="54"/>
        <v>0</v>
      </c>
      <c r="R259" s="60">
        <f t="shared" si="55"/>
        <v>100</v>
      </c>
      <c r="S259" s="44">
        <f t="shared" si="56"/>
        <v>0</v>
      </c>
    </row>
    <row r="260" spans="1:19" s="31" customFormat="1" ht="24">
      <c r="A260" s="13" t="s">
        <v>332</v>
      </c>
      <c r="B260" s="14" t="s">
        <v>333</v>
      </c>
      <c r="C260" s="15">
        <f>C261+C316+C322+C314</f>
        <v>235998655.24000001</v>
      </c>
      <c r="D260" s="15">
        <f t="shared" ref="D260:I260" si="61">D261+D316+D322+D314</f>
        <v>426583980.31000006</v>
      </c>
      <c r="E260" s="15">
        <f t="shared" si="61"/>
        <v>532242987.75999993</v>
      </c>
      <c r="F260" s="15">
        <f t="shared" si="61"/>
        <v>85005603.719999999</v>
      </c>
      <c r="G260" s="15">
        <f t="shared" si="61"/>
        <v>169158366.41</v>
      </c>
      <c r="H260" s="15">
        <f t="shared" si="61"/>
        <v>254163970.13</v>
      </c>
      <c r="I260" s="15">
        <f t="shared" si="61"/>
        <v>253695899.84</v>
      </c>
      <c r="J260" s="60">
        <f t="shared" si="57"/>
        <v>86.703716589686195</v>
      </c>
      <c r="K260" s="60">
        <f t="shared" si="58"/>
        <v>652.0898653711829</v>
      </c>
      <c r="L260" s="60">
        <f t="shared" si="49"/>
        <v>107.49887518723473</v>
      </c>
      <c r="M260" s="44">
        <f t="shared" si="50"/>
        <v>17697244.599999994</v>
      </c>
      <c r="N260" s="60">
        <f t="shared" si="51"/>
        <v>59.471501873004776</v>
      </c>
      <c r="O260" s="44">
        <f t="shared" si="52"/>
        <v>-172888080.47000006</v>
      </c>
      <c r="P260" s="60">
        <f t="shared" si="53"/>
        <v>47.665428323951367</v>
      </c>
      <c r="Q260" s="44">
        <f t="shared" si="54"/>
        <v>-278547087.91999996</v>
      </c>
      <c r="R260" s="60">
        <f t="shared" si="55"/>
        <v>99.815839243555814</v>
      </c>
      <c r="S260" s="44">
        <f t="shared" si="56"/>
        <v>-468070.28999999166</v>
      </c>
    </row>
    <row r="261" spans="1:19" ht="48" outlineLevel="1">
      <c r="A261" s="32" t="s">
        <v>334</v>
      </c>
      <c r="B261" s="33" t="s">
        <v>335</v>
      </c>
      <c r="C261" s="34">
        <f>C262+C269+C285+C304</f>
        <v>236474330.04000002</v>
      </c>
      <c r="D261" s="34">
        <f t="shared" ref="D261:I261" si="62">D262+D269+D285+D304</f>
        <v>426583980.31000006</v>
      </c>
      <c r="E261" s="34">
        <f t="shared" si="62"/>
        <v>532242987.75999993</v>
      </c>
      <c r="F261" s="34">
        <f t="shared" si="62"/>
        <v>85005603.719999999</v>
      </c>
      <c r="G261" s="34">
        <f t="shared" si="62"/>
        <v>169158366.41</v>
      </c>
      <c r="H261" s="34">
        <f t="shared" si="62"/>
        <v>254163970.13</v>
      </c>
      <c r="I261" s="34">
        <f t="shared" si="62"/>
        <v>254206670.47999999</v>
      </c>
      <c r="J261" s="63">
        <f t="shared" si="57"/>
        <v>86.878278783402465</v>
      </c>
      <c r="K261" s="63">
        <f t="shared" si="58"/>
        <v>653.40272993889266</v>
      </c>
      <c r="L261" s="63">
        <f t="shared" si="49"/>
        <v>107.49863227733873</v>
      </c>
      <c r="M261" s="46">
        <f t="shared" si="50"/>
        <v>17732340.439999968</v>
      </c>
      <c r="N261" s="63">
        <f t="shared" si="51"/>
        <v>59.59123694595074</v>
      </c>
      <c r="O261" s="46">
        <f t="shared" si="52"/>
        <v>-172377309.83000007</v>
      </c>
      <c r="P261" s="63">
        <f t="shared" si="53"/>
        <v>47.761394011005251</v>
      </c>
      <c r="Q261" s="46">
        <f t="shared" si="54"/>
        <v>-278036317.27999997</v>
      </c>
      <c r="R261" s="63">
        <f t="shared" si="55"/>
        <v>100.01680031594493</v>
      </c>
      <c r="S261" s="46">
        <f t="shared" si="56"/>
        <v>42700.34999999404</v>
      </c>
    </row>
    <row r="262" spans="1:19" ht="24" outlineLevel="2" collapsed="1">
      <c r="A262" s="32" t="s">
        <v>336</v>
      </c>
      <c r="B262" s="33" t="s">
        <v>337</v>
      </c>
      <c r="C262" s="34">
        <v>91171300</v>
      </c>
      <c r="D262" s="34">
        <v>184292300</v>
      </c>
      <c r="E262" s="34">
        <v>185226000</v>
      </c>
      <c r="F262" s="34">
        <v>45547600</v>
      </c>
      <c r="G262" s="34">
        <v>51820300</v>
      </c>
      <c r="H262" s="45">
        <f t="shared" si="59"/>
        <v>97367900</v>
      </c>
      <c r="I262" s="35">
        <v>97367900</v>
      </c>
      <c r="J262" s="63">
        <f t="shared" si="57"/>
        <v>33.276686031808858</v>
      </c>
      <c r="K262" s="63">
        <f t="shared" si="58"/>
        <v>250.27058317662249</v>
      </c>
      <c r="L262" s="63">
        <f t="shared" si="49"/>
        <v>106.79665640393414</v>
      </c>
      <c r="M262" s="46">
        <f t="shared" si="50"/>
        <v>6196600</v>
      </c>
      <c r="N262" s="63">
        <f t="shared" si="51"/>
        <v>52.833406496093438</v>
      </c>
      <c r="O262" s="46">
        <f t="shared" si="52"/>
        <v>-86924400</v>
      </c>
      <c r="P262" s="63">
        <f t="shared" si="53"/>
        <v>52.567080215520498</v>
      </c>
      <c r="Q262" s="46">
        <f t="shared" si="54"/>
        <v>-87858100</v>
      </c>
      <c r="R262" s="63">
        <f t="shared" si="55"/>
        <v>100</v>
      </c>
      <c r="S262" s="46">
        <f t="shared" si="56"/>
        <v>0</v>
      </c>
    </row>
    <row r="263" spans="1:19" ht="24" hidden="1" outlineLevel="3">
      <c r="A263" s="32" t="s">
        <v>338</v>
      </c>
      <c r="B263" s="33" t="s">
        <v>339</v>
      </c>
      <c r="C263" s="34"/>
      <c r="D263" s="34">
        <v>183037700</v>
      </c>
      <c r="E263" s="34">
        <v>183037700</v>
      </c>
      <c r="F263" s="34">
        <v>43929000</v>
      </c>
      <c r="G263" s="34">
        <v>51250600</v>
      </c>
      <c r="H263" s="45">
        <f t="shared" si="59"/>
        <v>95179600</v>
      </c>
      <c r="I263" s="35">
        <v>95179600</v>
      </c>
      <c r="J263" s="63">
        <f t="shared" si="57"/>
        <v>32.528807397850365</v>
      </c>
      <c r="K263" s="63">
        <f t="shared" si="58"/>
        <v>244.64586376534419</v>
      </c>
      <c r="L263" s="63" t="e">
        <f t="shared" si="49"/>
        <v>#DIV/0!</v>
      </c>
      <c r="M263" s="46">
        <f t="shared" si="50"/>
        <v>95179600</v>
      </c>
      <c r="N263" s="63">
        <f t="shared" si="51"/>
        <v>51.999997814657853</v>
      </c>
      <c r="O263" s="46">
        <f t="shared" si="52"/>
        <v>-87858100</v>
      </c>
      <c r="P263" s="63">
        <f t="shared" si="53"/>
        <v>51.999997814657853</v>
      </c>
      <c r="Q263" s="46">
        <f t="shared" si="54"/>
        <v>-87858100</v>
      </c>
      <c r="R263" s="63">
        <f t="shared" si="55"/>
        <v>100</v>
      </c>
      <c r="S263" s="46">
        <f t="shared" si="56"/>
        <v>0</v>
      </c>
    </row>
    <row r="264" spans="1:19" ht="48" hidden="1" outlineLevel="4">
      <c r="A264" s="32" t="s">
        <v>340</v>
      </c>
      <c r="B264" s="33" t="s">
        <v>341</v>
      </c>
      <c r="C264" s="34"/>
      <c r="D264" s="34">
        <v>183037700</v>
      </c>
      <c r="E264" s="34">
        <v>183037700</v>
      </c>
      <c r="F264" s="34">
        <v>43929000</v>
      </c>
      <c r="G264" s="34">
        <v>51250600</v>
      </c>
      <c r="H264" s="45">
        <f t="shared" si="59"/>
        <v>95179600</v>
      </c>
      <c r="I264" s="35">
        <v>95179600</v>
      </c>
      <c r="J264" s="63">
        <f t="shared" si="57"/>
        <v>32.528807397850365</v>
      </c>
      <c r="K264" s="63">
        <f t="shared" si="58"/>
        <v>244.64586376534419</v>
      </c>
      <c r="L264" s="63" t="e">
        <f t="shared" si="49"/>
        <v>#DIV/0!</v>
      </c>
      <c r="M264" s="46">
        <f t="shared" si="50"/>
        <v>95179600</v>
      </c>
      <c r="N264" s="63">
        <f t="shared" si="51"/>
        <v>51.999997814657853</v>
      </c>
      <c r="O264" s="46">
        <f t="shared" si="52"/>
        <v>-87858100</v>
      </c>
      <c r="P264" s="63">
        <f t="shared" si="53"/>
        <v>51.999997814657853</v>
      </c>
      <c r="Q264" s="46">
        <f t="shared" si="54"/>
        <v>-87858100</v>
      </c>
      <c r="R264" s="63">
        <f t="shared" si="55"/>
        <v>100</v>
      </c>
      <c r="S264" s="46">
        <f t="shared" si="56"/>
        <v>0</v>
      </c>
    </row>
    <row r="265" spans="1:19" ht="48" hidden="1" outlineLevel="7">
      <c r="A265" s="17" t="s">
        <v>340</v>
      </c>
      <c r="B265" s="20" t="s">
        <v>341</v>
      </c>
      <c r="C265" s="19"/>
      <c r="D265" s="19">
        <v>183037700</v>
      </c>
      <c r="E265" s="19">
        <v>183037700</v>
      </c>
      <c r="F265" s="19">
        <v>43929000</v>
      </c>
      <c r="G265" s="19">
        <v>51250600</v>
      </c>
      <c r="H265" s="45">
        <f t="shared" si="59"/>
        <v>95179600</v>
      </c>
      <c r="I265" s="26">
        <v>95179600</v>
      </c>
      <c r="J265" s="63">
        <f t="shared" si="57"/>
        <v>32.528807397850365</v>
      </c>
      <c r="K265" s="63">
        <f t="shared" si="58"/>
        <v>244.64586376534419</v>
      </c>
      <c r="L265" s="63" t="e">
        <f t="shared" si="49"/>
        <v>#DIV/0!</v>
      </c>
      <c r="M265" s="46">
        <f t="shared" si="50"/>
        <v>95179600</v>
      </c>
      <c r="N265" s="63">
        <f t="shared" si="51"/>
        <v>51.999997814657853</v>
      </c>
      <c r="O265" s="46">
        <f t="shared" si="52"/>
        <v>-87858100</v>
      </c>
      <c r="P265" s="63">
        <f t="shared" si="53"/>
        <v>51.999997814657853</v>
      </c>
      <c r="Q265" s="46">
        <f t="shared" si="54"/>
        <v>-87858100</v>
      </c>
      <c r="R265" s="63">
        <f t="shared" si="55"/>
        <v>100</v>
      </c>
      <c r="S265" s="46">
        <f t="shared" si="56"/>
        <v>0</v>
      </c>
    </row>
    <row r="266" spans="1:19" ht="12" hidden="1" outlineLevel="3">
      <c r="A266" s="32" t="s">
        <v>342</v>
      </c>
      <c r="B266" s="33" t="s">
        <v>343</v>
      </c>
      <c r="C266" s="34"/>
      <c r="D266" s="34">
        <v>1254600</v>
      </c>
      <c r="E266" s="34">
        <v>2188300</v>
      </c>
      <c r="F266" s="34">
        <v>1618600</v>
      </c>
      <c r="G266" s="34">
        <v>569700</v>
      </c>
      <c r="H266" s="45">
        <f t="shared" si="59"/>
        <v>2188300</v>
      </c>
      <c r="I266" s="35">
        <v>2188300</v>
      </c>
      <c r="J266" s="63">
        <f t="shared" si="57"/>
        <v>0.74787863395849485</v>
      </c>
      <c r="K266" s="63">
        <f t="shared" si="58"/>
        <v>5.624719411278285</v>
      </c>
      <c r="L266" s="63" t="e">
        <f t="shared" si="49"/>
        <v>#DIV/0!</v>
      </c>
      <c r="M266" s="46">
        <f t="shared" si="50"/>
        <v>2188300</v>
      </c>
      <c r="N266" s="63">
        <f t="shared" si="51"/>
        <v>174.42212657420691</v>
      </c>
      <c r="O266" s="46">
        <f t="shared" si="52"/>
        <v>933700</v>
      </c>
      <c r="P266" s="63">
        <f t="shared" si="53"/>
        <v>100</v>
      </c>
      <c r="Q266" s="46">
        <f t="shared" si="54"/>
        <v>0</v>
      </c>
      <c r="R266" s="63">
        <f t="shared" si="55"/>
        <v>100</v>
      </c>
      <c r="S266" s="46">
        <f t="shared" si="56"/>
        <v>0</v>
      </c>
    </row>
    <row r="267" spans="1:19" ht="24" hidden="1" outlineLevel="4">
      <c r="A267" s="32" t="s">
        <v>344</v>
      </c>
      <c r="B267" s="33" t="s">
        <v>345</v>
      </c>
      <c r="C267" s="34"/>
      <c r="D267" s="34">
        <v>1254600</v>
      </c>
      <c r="E267" s="34">
        <v>2188300</v>
      </c>
      <c r="F267" s="34">
        <v>1618600</v>
      </c>
      <c r="G267" s="34">
        <v>569700</v>
      </c>
      <c r="H267" s="45">
        <f t="shared" si="59"/>
        <v>2188300</v>
      </c>
      <c r="I267" s="35">
        <v>2188300</v>
      </c>
      <c r="J267" s="63">
        <f t="shared" si="57"/>
        <v>0.74787863395849485</v>
      </c>
      <c r="K267" s="63">
        <f t="shared" si="58"/>
        <v>5.624719411278285</v>
      </c>
      <c r="L267" s="63" t="e">
        <f t="shared" si="49"/>
        <v>#DIV/0!</v>
      </c>
      <c r="M267" s="46">
        <f t="shared" si="50"/>
        <v>2188300</v>
      </c>
      <c r="N267" s="63">
        <f t="shared" si="51"/>
        <v>174.42212657420691</v>
      </c>
      <c r="O267" s="46">
        <f t="shared" si="52"/>
        <v>933700</v>
      </c>
      <c r="P267" s="63">
        <f t="shared" si="53"/>
        <v>100</v>
      </c>
      <c r="Q267" s="46">
        <f t="shared" si="54"/>
        <v>0</v>
      </c>
      <c r="R267" s="63">
        <f t="shared" si="55"/>
        <v>100</v>
      </c>
      <c r="S267" s="46">
        <f t="shared" si="56"/>
        <v>0</v>
      </c>
    </row>
    <row r="268" spans="1:19" ht="24" hidden="1" outlineLevel="7">
      <c r="A268" s="17" t="s">
        <v>344</v>
      </c>
      <c r="B268" s="20" t="s">
        <v>345</v>
      </c>
      <c r="C268" s="19"/>
      <c r="D268" s="19">
        <v>1254600</v>
      </c>
      <c r="E268" s="19">
        <v>2188300</v>
      </c>
      <c r="F268" s="19">
        <v>1618600</v>
      </c>
      <c r="G268" s="19">
        <v>569700</v>
      </c>
      <c r="H268" s="45">
        <f t="shared" si="59"/>
        <v>2188300</v>
      </c>
      <c r="I268" s="26">
        <v>2188300</v>
      </c>
      <c r="J268" s="63">
        <f t="shared" si="57"/>
        <v>0.74787863395849485</v>
      </c>
      <c r="K268" s="63">
        <f t="shared" si="58"/>
        <v>5.624719411278285</v>
      </c>
      <c r="L268" s="63" t="e">
        <f t="shared" si="49"/>
        <v>#DIV/0!</v>
      </c>
      <c r="M268" s="46">
        <f t="shared" si="50"/>
        <v>2188300</v>
      </c>
      <c r="N268" s="63">
        <f t="shared" si="51"/>
        <v>174.42212657420691</v>
      </c>
      <c r="O268" s="46">
        <f t="shared" si="52"/>
        <v>933700</v>
      </c>
      <c r="P268" s="63">
        <f t="shared" si="53"/>
        <v>100</v>
      </c>
      <c r="Q268" s="46">
        <f t="shared" si="54"/>
        <v>0</v>
      </c>
      <c r="R268" s="63">
        <f t="shared" si="55"/>
        <v>100</v>
      </c>
      <c r="S268" s="46">
        <f t="shared" si="56"/>
        <v>0</v>
      </c>
    </row>
    <row r="269" spans="1:19" ht="36" outlineLevel="2" collapsed="1">
      <c r="A269" s="32" t="s">
        <v>346</v>
      </c>
      <c r="B269" s="33" t="s">
        <v>347</v>
      </c>
      <c r="C269" s="34">
        <v>46582647.990000002</v>
      </c>
      <c r="D269" s="34">
        <v>56663285.670000002</v>
      </c>
      <c r="E269" s="34">
        <v>141864528.13</v>
      </c>
      <c r="F269" s="34">
        <v>316100</v>
      </c>
      <c r="G269" s="34">
        <v>50889992.380000003</v>
      </c>
      <c r="H269" s="45">
        <f t="shared" si="59"/>
        <v>51206092.380000003</v>
      </c>
      <c r="I269" s="35">
        <v>51248792.729999997</v>
      </c>
      <c r="J269" s="63">
        <f t="shared" si="57"/>
        <v>17.514909792503055</v>
      </c>
      <c r="K269" s="63">
        <f t="shared" si="58"/>
        <v>131.72786147832036</v>
      </c>
      <c r="L269" s="63">
        <f t="shared" si="49"/>
        <v>110.01691604350547</v>
      </c>
      <c r="M269" s="46">
        <f t="shared" si="50"/>
        <v>4666144.7399999946</v>
      </c>
      <c r="N269" s="63">
        <f t="shared" si="51"/>
        <v>90.444442329847689</v>
      </c>
      <c r="O269" s="46">
        <f t="shared" si="52"/>
        <v>-5414492.9400000051</v>
      </c>
      <c r="P269" s="63">
        <f t="shared" si="53"/>
        <v>36.125163496147032</v>
      </c>
      <c r="Q269" s="46">
        <f t="shared" si="54"/>
        <v>-90615735.400000006</v>
      </c>
      <c r="R269" s="63">
        <f t="shared" si="55"/>
        <v>100.08338919846318</v>
      </c>
      <c r="S269" s="46">
        <f t="shared" si="56"/>
        <v>42700.34999999404</v>
      </c>
    </row>
    <row r="270" spans="1:19" ht="48" hidden="1" outlineLevel="3">
      <c r="A270" s="32" t="s">
        <v>348</v>
      </c>
      <c r="B270" s="33" t="s">
        <v>349</v>
      </c>
      <c r="C270" s="34"/>
      <c r="D270" s="34">
        <v>0</v>
      </c>
      <c r="E270" s="34">
        <v>63724157.920000002</v>
      </c>
      <c r="F270" s="34">
        <v>0</v>
      </c>
      <c r="G270" s="34">
        <v>36508508.93</v>
      </c>
      <c r="H270" s="45">
        <f t="shared" si="59"/>
        <v>36508508.93</v>
      </c>
      <c r="I270" s="35">
        <v>36508508.93</v>
      </c>
      <c r="J270" s="63">
        <f t="shared" si="57"/>
        <v>12.477235199209389</v>
      </c>
      <c r="K270" s="63">
        <f t="shared" si="58"/>
        <v>93.840021411779745</v>
      </c>
      <c r="L270" s="63" t="e">
        <f t="shared" si="49"/>
        <v>#DIV/0!</v>
      </c>
      <c r="M270" s="46">
        <f t="shared" si="50"/>
        <v>36508508.93</v>
      </c>
      <c r="N270" s="63" t="e">
        <f t="shared" si="51"/>
        <v>#DIV/0!</v>
      </c>
      <c r="O270" s="46">
        <f t="shared" si="52"/>
        <v>36508508.93</v>
      </c>
      <c r="P270" s="63">
        <f t="shared" si="53"/>
        <v>57.291473315085909</v>
      </c>
      <c r="Q270" s="46">
        <f t="shared" si="54"/>
        <v>-27215648.990000002</v>
      </c>
      <c r="R270" s="63">
        <f t="shared" si="55"/>
        <v>100</v>
      </c>
      <c r="S270" s="46">
        <f t="shared" si="56"/>
        <v>0</v>
      </c>
    </row>
    <row r="271" spans="1:19" ht="48" hidden="1" outlineLevel="4">
      <c r="A271" s="32" t="s">
        <v>350</v>
      </c>
      <c r="B271" s="33" t="s">
        <v>351</v>
      </c>
      <c r="C271" s="34"/>
      <c r="D271" s="34">
        <v>0</v>
      </c>
      <c r="E271" s="34">
        <v>63724157.920000002</v>
      </c>
      <c r="F271" s="34">
        <v>0</v>
      </c>
      <c r="G271" s="34">
        <v>36508508.93</v>
      </c>
      <c r="H271" s="45">
        <f t="shared" si="59"/>
        <v>36508508.93</v>
      </c>
      <c r="I271" s="35">
        <v>36508508.93</v>
      </c>
      <c r="J271" s="63">
        <f t="shared" si="57"/>
        <v>12.477235199209389</v>
      </c>
      <c r="K271" s="63">
        <f t="shared" si="58"/>
        <v>93.840021411779745</v>
      </c>
      <c r="L271" s="63" t="e">
        <f t="shared" ref="L271:L322" si="63">I271/C271*100</f>
        <v>#DIV/0!</v>
      </c>
      <c r="M271" s="46">
        <f t="shared" ref="M271:M327" si="64">I271-C271</f>
        <v>36508508.93</v>
      </c>
      <c r="N271" s="63" t="e">
        <f t="shared" ref="N271:N322" si="65">I271/D271*100</f>
        <v>#DIV/0!</v>
      </c>
      <c r="O271" s="46">
        <f t="shared" ref="O271:O322" si="66">I271-D271</f>
        <v>36508508.93</v>
      </c>
      <c r="P271" s="63">
        <f t="shared" ref="P271:P322" si="67">I271/E271*100</f>
        <v>57.291473315085909</v>
      </c>
      <c r="Q271" s="46">
        <f t="shared" ref="Q271:Q322" si="68">I271-E271</f>
        <v>-27215648.990000002</v>
      </c>
      <c r="R271" s="63">
        <f t="shared" ref="R271:R322" si="69">I271/H271*100</f>
        <v>100</v>
      </c>
      <c r="S271" s="46">
        <f t="shared" ref="S271:S322" si="70">I271-H271</f>
        <v>0</v>
      </c>
    </row>
    <row r="272" spans="1:19" ht="48" hidden="1" outlineLevel="7">
      <c r="A272" s="17" t="s">
        <v>350</v>
      </c>
      <c r="B272" s="20" t="s">
        <v>351</v>
      </c>
      <c r="C272" s="19"/>
      <c r="D272" s="19">
        <v>0</v>
      </c>
      <c r="E272" s="19">
        <v>63724157.920000002</v>
      </c>
      <c r="F272" s="19">
        <v>0</v>
      </c>
      <c r="G272" s="19">
        <v>36508508.93</v>
      </c>
      <c r="H272" s="45">
        <f t="shared" si="59"/>
        <v>36508508.93</v>
      </c>
      <c r="I272" s="26">
        <v>36508508.93</v>
      </c>
      <c r="J272" s="63">
        <f t="shared" ref="J272:J322" si="71">I272/$I$14*100</f>
        <v>12.477235199209389</v>
      </c>
      <c r="K272" s="63">
        <f t="shared" ref="K272:K322" si="72">I272/$I$15*100</f>
        <v>93.840021411779745</v>
      </c>
      <c r="L272" s="63" t="e">
        <f t="shared" si="63"/>
        <v>#DIV/0!</v>
      </c>
      <c r="M272" s="46">
        <f t="shared" si="64"/>
        <v>36508508.93</v>
      </c>
      <c r="N272" s="63" t="e">
        <f t="shared" si="65"/>
        <v>#DIV/0!</v>
      </c>
      <c r="O272" s="46">
        <f t="shared" si="66"/>
        <v>36508508.93</v>
      </c>
      <c r="P272" s="63">
        <f t="shared" si="67"/>
        <v>57.291473315085909</v>
      </c>
      <c r="Q272" s="46">
        <f t="shared" si="68"/>
        <v>-27215648.990000002</v>
      </c>
      <c r="R272" s="63">
        <f t="shared" si="69"/>
        <v>100</v>
      </c>
      <c r="S272" s="46">
        <f t="shared" si="70"/>
        <v>0</v>
      </c>
    </row>
    <row r="273" spans="1:19" ht="36" hidden="1" outlineLevel="3">
      <c r="A273" s="32" t="s">
        <v>352</v>
      </c>
      <c r="B273" s="33" t="s">
        <v>353</v>
      </c>
      <c r="C273" s="34"/>
      <c r="D273" s="34">
        <v>0</v>
      </c>
      <c r="E273" s="34">
        <v>366382</v>
      </c>
      <c r="F273" s="34">
        <v>0</v>
      </c>
      <c r="G273" s="34">
        <v>0</v>
      </c>
      <c r="H273" s="45">
        <f t="shared" si="59"/>
        <v>0</v>
      </c>
      <c r="I273" s="35">
        <v>0</v>
      </c>
      <c r="J273" s="63">
        <f t="shared" si="71"/>
        <v>0</v>
      </c>
      <c r="K273" s="63">
        <f t="shared" si="72"/>
        <v>0</v>
      </c>
      <c r="L273" s="63" t="e">
        <f t="shared" si="63"/>
        <v>#DIV/0!</v>
      </c>
      <c r="M273" s="46">
        <f t="shared" si="64"/>
        <v>0</v>
      </c>
      <c r="N273" s="63" t="e">
        <f t="shared" si="65"/>
        <v>#DIV/0!</v>
      </c>
      <c r="O273" s="46">
        <f t="shared" si="66"/>
        <v>0</v>
      </c>
      <c r="P273" s="63">
        <f t="shared" si="67"/>
        <v>0</v>
      </c>
      <c r="Q273" s="46">
        <f t="shared" si="68"/>
        <v>-366382</v>
      </c>
      <c r="R273" s="63" t="e">
        <f t="shared" si="69"/>
        <v>#DIV/0!</v>
      </c>
      <c r="S273" s="46">
        <f t="shared" si="70"/>
        <v>0</v>
      </c>
    </row>
    <row r="274" spans="1:19" ht="36" hidden="1" outlineLevel="4">
      <c r="A274" s="32" t="s">
        <v>354</v>
      </c>
      <c r="B274" s="33" t="s">
        <v>355</v>
      </c>
      <c r="C274" s="34"/>
      <c r="D274" s="34">
        <v>0</v>
      </c>
      <c r="E274" s="34">
        <v>366382</v>
      </c>
      <c r="F274" s="34">
        <v>0</v>
      </c>
      <c r="G274" s="34">
        <v>0</v>
      </c>
      <c r="H274" s="45">
        <f t="shared" ref="H274:H327" si="73">G274+F274</f>
        <v>0</v>
      </c>
      <c r="I274" s="35">
        <v>0</v>
      </c>
      <c r="J274" s="63">
        <f t="shared" si="71"/>
        <v>0</v>
      </c>
      <c r="K274" s="63">
        <f t="shared" si="72"/>
        <v>0</v>
      </c>
      <c r="L274" s="63" t="e">
        <f t="shared" si="63"/>
        <v>#DIV/0!</v>
      </c>
      <c r="M274" s="46">
        <f t="shared" si="64"/>
        <v>0</v>
      </c>
      <c r="N274" s="63" t="e">
        <f t="shared" si="65"/>
        <v>#DIV/0!</v>
      </c>
      <c r="O274" s="46">
        <f t="shared" si="66"/>
        <v>0</v>
      </c>
      <c r="P274" s="63">
        <f t="shared" si="67"/>
        <v>0</v>
      </c>
      <c r="Q274" s="46">
        <f t="shared" si="68"/>
        <v>-366382</v>
      </c>
      <c r="R274" s="63" t="e">
        <f t="shared" si="69"/>
        <v>#DIV/0!</v>
      </c>
      <c r="S274" s="46">
        <f t="shared" si="70"/>
        <v>0</v>
      </c>
    </row>
    <row r="275" spans="1:19" ht="36" hidden="1" outlineLevel="7">
      <c r="A275" s="17" t="s">
        <v>354</v>
      </c>
      <c r="B275" s="20" t="s">
        <v>355</v>
      </c>
      <c r="C275" s="19"/>
      <c r="D275" s="19">
        <v>0</v>
      </c>
      <c r="E275" s="19">
        <v>366382</v>
      </c>
      <c r="F275" s="19">
        <v>0</v>
      </c>
      <c r="G275" s="19">
        <v>0</v>
      </c>
      <c r="H275" s="45">
        <f t="shared" si="73"/>
        <v>0</v>
      </c>
      <c r="I275" s="26">
        <v>0</v>
      </c>
      <c r="J275" s="63">
        <f t="shared" si="71"/>
        <v>0</v>
      </c>
      <c r="K275" s="63">
        <f t="shared" si="72"/>
        <v>0</v>
      </c>
      <c r="L275" s="63" t="e">
        <f t="shared" si="63"/>
        <v>#DIV/0!</v>
      </c>
      <c r="M275" s="46">
        <f t="shared" si="64"/>
        <v>0</v>
      </c>
      <c r="N275" s="63" t="e">
        <f t="shared" si="65"/>
        <v>#DIV/0!</v>
      </c>
      <c r="O275" s="46">
        <f t="shared" si="66"/>
        <v>0</v>
      </c>
      <c r="P275" s="63">
        <f t="shared" si="67"/>
        <v>0</v>
      </c>
      <c r="Q275" s="46">
        <f t="shared" si="68"/>
        <v>-366382</v>
      </c>
      <c r="R275" s="63" t="e">
        <f t="shared" si="69"/>
        <v>#DIV/0!</v>
      </c>
      <c r="S275" s="46">
        <f t="shared" si="70"/>
        <v>0</v>
      </c>
    </row>
    <row r="276" spans="1:19" ht="36" hidden="1" outlineLevel="3">
      <c r="A276" s="32" t="s">
        <v>356</v>
      </c>
      <c r="B276" s="33" t="s">
        <v>357</v>
      </c>
      <c r="C276" s="34"/>
      <c r="D276" s="34">
        <v>5348219.58</v>
      </c>
      <c r="E276" s="34">
        <v>5348219.58</v>
      </c>
      <c r="F276" s="34">
        <v>0</v>
      </c>
      <c r="G276" s="34">
        <v>0</v>
      </c>
      <c r="H276" s="45">
        <f t="shared" si="73"/>
        <v>0</v>
      </c>
      <c r="I276" s="35">
        <v>0</v>
      </c>
      <c r="J276" s="63">
        <f t="shared" si="71"/>
        <v>0</v>
      </c>
      <c r="K276" s="63">
        <f t="shared" si="72"/>
        <v>0</v>
      </c>
      <c r="L276" s="63" t="e">
        <f t="shared" si="63"/>
        <v>#DIV/0!</v>
      </c>
      <c r="M276" s="46">
        <f t="shared" si="64"/>
        <v>0</v>
      </c>
      <c r="N276" s="63">
        <f t="shared" si="65"/>
        <v>0</v>
      </c>
      <c r="O276" s="46">
        <f t="shared" si="66"/>
        <v>-5348219.58</v>
      </c>
      <c r="P276" s="63">
        <f t="shared" si="67"/>
        <v>0</v>
      </c>
      <c r="Q276" s="46">
        <f t="shared" si="68"/>
        <v>-5348219.58</v>
      </c>
      <c r="R276" s="63" t="e">
        <f t="shared" si="69"/>
        <v>#DIV/0!</v>
      </c>
      <c r="S276" s="46">
        <f t="shared" si="70"/>
        <v>0</v>
      </c>
    </row>
    <row r="277" spans="1:19" ht="48" hidden="1" outlineLevel="4">
      <c r="A277" s="32" t="s">
        <v>358</v>
      </c>
      <c r="B277" s="33" t="s">
        <v>359</v>
      </c>
      <c r="C277" s="34"/>
      <c r="D277" s="34">
        <v>5348219.58</v>
      </c>
      <c r="E277" s="34">
        <v>5348219.58</v>
      </c>
      <c r="F277" s="34">
        <v>0</v>
      </c>
      <c r="G277" s="34">
        <v>0</v>
      </c>
      <c r="H277" s="45">
        <f t="shared" si="73"/>
        <v>0</v>
      </c>
      <c r="I277" s="35">
        <v>0</v>
      </c>
      <c r="J277" s="63">
        <f t="shared" si="71"/>
        <v>0</v>
      </c>
      <c r="K277" s="63">
        <f t="shared" si="72"/>
        <v>0</v>
      </c>
      <c r="L277" s="63" t="e">
        <f t="shared" si="63"/>
        <v>#DIV/0!</v>
      </c>
      <c r="M277" s="46">
        <f t="shared" si="64"/>
        <v>0</v>
      </c>
      <c r="N277" s="63">
        <f t="shared" si="65"/>
        <v>0</v>
      </c>
      <c r="O277" s="46">
        <f t="shared" si="66"/>
        <v>-5348219.58</v>
      </c>
      <c r="P277" s="63">
        <f t="shared" si="67"/>
        <v>0</v>
      </c>
      <c r="Q277" s="46">
        <f t="shared" si="68"/>
        <v>-5348219.58</v>
      </c>
      <c r="R277" s="63" t="e">
        <f t="shared" si="69"/>
        <v>#DIV/0!</v>
      </c>
      <c r="S277" s="46">
        <f t="shared" si="70"/>
        <v>0</v>
      </c>
    </row>
    <row r="278" spans="1:19" ht="48" hidden="1" outlineLevel="7">
      <c r="A278" s="17" t="s">
        <v>358</v>
      </c>
      <c r="B278" s="20" t="s">
        <v>359</v>
      </c>
      <c r="C278" s="19"/>
      <c r="D278" s="19">
        <v>5348219.58</v>
      </c>
      <c r="E278" s="19">
        <v>5348219.58</v>
      </c>
      <c r="F278" s="19">
        <v>0</v>
      </c>
      <c r="G278" s="19">
        <v>0</v>
      </c>
      <c r="H278" s="45">
        <f t="shared" si="73"/>
        <v>0</v>
      </c>
      <c r="I278" s="26">
        <v>0</v>
      </c>
      <c r="J278" s="63">
        <f t="shared" si="71"/>
        <v>0</v>
      </c>
      <c r="K278" s="63">
        <f t="shared" si="72"/>
        <v>0</v>
      </c>
      <c r="L278" s="63" t="e">
        <f t="shared" si="63"/>
        <v>#DIV/0!</v>
      </c>
      <c r="M278" s="46">
        <f t="shared" si="64"/>
        <v>0</v>
      </c>
      <c r="N278" s="63">
        <f t="shared" si="65"/>
        <v>0</v>
      </c>
      <c r="O278" s="46">
        <f t="shared" si="66"/>
        <v>-5348219.58</v>
      </c>
      <c r="P278" s="63">
        <f t="shared" si="67"/>
        <v>0</v>
      </c>
      <c r="Q278" s="46">
        <f t="shared" si="68"/>
        <v>-5348219.58</v>
      </c>
      <c r="R278" s="63" t="e">
        <f t="shared" si="69"/>
        <v>#DIV/0!</v>
      </c>
      <c r="S278" s="46">
        <f t="shared" si="70"/>
        <v>0</v>
      </c>
    </row>
    <row r="279" spans="1:19" ht="36" hidden="1" outlineLevel="3">
      <c r="A279" s="32" t="s">
        <v>360</v>
      </c>
      <c r="B279" s="33" t="s">
        <v>361</v>
      </c>
      <c r="C279" s="34"/>
      <c r="D279" s="34">
        <v>1717007.89</v>
      </c>
      <c r="E279" s="34">
        <v>1717007.89</v>
      </c>
      <c r="F279" s="34">
        <v>0</v>
      </c>
      <c r="G279" s="34">
        <v>0</v>
      </c>
      <c r="H279" s="45">
        <f t="shared" si="73"/>
        <v>0</v>
      </c>
      <c r="I279" s="35">
        <v>0</v>
      </c>
      <c r="J279" s="63">
        <f t="shared" si="71"/>
        <v>0</v>
      </c>
      <c r="K279" s="63">
        <f t="shared" si="72"/>
        <v>0</v>
      </c>
      <c r="L279" s="63" t="e">
        <f t="shared" si="63"/>
        <v>#DIV/0!</v>
      </c>
      <c r="M279" s="46">
        <f t="shared" si="64"/>
        <v>0</v>
      </c>
      <c r="N279" s="63">
        <f t="shared" si="65"/>
        <v>0</v>
      </c>
      <c r="O279" s="46">
        <f t="shared" si="66"/>
        <v>-1717007.89</v>
      </c>
      <c r="P279" s="63">
        <f t="shared" si="67"/>
        <v>0</v>
      </c>
      <c r="Q279" s="46">
        <f t="shared" si="68"/>
        <v>-1717007.89</v>
      </c>
      <c r="R279" s="63" t="e">
        <f t="shared" si="69"/>
        <v>#DIV/0!</v>
      </c>
      <c r="S279" s="46">
        <f t="shared" si="70"/>
        <v>0</v>
      </c>
    </row>
    <row r="280" spans="1:19" ht="36" hidden="1" outlineLevel="4">
      <c r="A280" s="32" t="s">
        <v>362</v>
      </c>
      <c r="B280" s="33" t="s">
        <v>363</v>
      </c>
      <c r="C280" s="34"/>
      <c r="D280" s="34">
        <v>1717007.89</v>
      </c>
      <c r="E280" s="34">
        <v>1717007.89</v>
      </c>
      <c r="F280" s="34">
        <v>0</v>
      </c>
      <c r="G280" s="34">
        <v>0</v>
      </c>
      <c r="H280" s="45">
        <f t="shared" si="73"/>
        <v>0</v>
      </c>
      <c r="I280" s="35">
        <v>0</v>
      </c>
      <c r="J280" s="63">
        <f t="shared" si="71"/>
        <v>0</v>
      </c>
      <c r="K280" s="63">
        <f t="shared" si="72"/>
        <v>0</v>
      </c>
      <c r="L280" s="63" t="e">
        <f t="shared" si="63"/>
        <v>#DIV/0!</v>
      </c>
      <c r="M280" s="46">
        <f t="shared" si="64"/>
        <v>0</v>
      </c>
      <c r="N280" s="63">
        <f t="shared" si="65"/>
        <v>0</v>
      </c>
      <c r="O280" s="46">
        <f t="shared" si="66"/>
        <v>-1717007.89</v>
      </c>
      <c r="P280" s="63">
        <f t="shared" si="67"/>
        <v>0</v>
      </c>
      <c r="Q280" s="46">
        <f t="shared" si="68"/>
        <v>-1717007.89</v>
      </c>
      <c r="R280" s="63" t="e">
        <f t="shared" si="69"/>
        <v>#DIV/0!</v>
      </c>
      <c r="S280" s="46">
        <f t="shared" si="70"/>
        <v>0</v>
      </c>
    </row>
    <row r="281" spans="1:19" ht="36" hidden="1" outlineLevel="7">
      <c r="A281" s="17" t="s">
        <v>362</v>
      </c>
      <c r="B281" s="20" t="s">
        <v>363</v>
      </c>
      <c r="C281" s="19"/>
      <c r="D281" s="19">
        <v>1717007.89</v>
      </c>
      <c r="E281" s="19">
        <v>1717007.89</v>
      </c>
      <c r="F281" s="19">
        <v>0</v>
      </c>
      <c r="G281" s="19">
        <v>0</v>
      </c>
      <c r="H281" s="45">
        <f t="shared" si="73"/>
        <v>0</v>
      </c>
      <c r="I281" s="26">
        <v>0</v>
      </c>
      <c r="J281" s="63">
        <f t="shared" si="71"/>
        <v>0</v>
      </c>
      <c r="K281" s="63">
        <f t="shared" si="72"/>
        <v>0</v>
      </c>
      <c r="L281" s="63" t="e">
        <f t="shared" si="63"/>
        <v>#DIV/0!</v>
      </c>
      <c r="M281" s="46">
        <f t="shared" si="64"/>
        <v>0</v>
      </c>
      <c r="N281" s="63">
        <f t="shared" si="65"/>
        <v>0</v>
      </c>
      <c r="O281" s="46">
        <f t="shared" si="66"/>
        <v>-1717007.89</v>
      </c>
      <c r="P281" s="63">
        <f t="shared" si="67"/>
        <v>0</v>
      </c>
      <c r="Q281" s="46">
        <f t="shared" si="68"/>
        <v>-1717007.89</v>
      </c>
      <c r="R281" s="63" t="e">
        <f t="shared" si="69"/>
        <v>#DIV/0!</v>
      </c>
      <c r="S281" s="46">
        <f t="shared" si="70"/>
        <v>0</v>
      </c>
    </row>
    <row r="282" spans="1:19" ht="12" hidden="1" outlineLevel="3">
      <c r="A282" s="32" t="s">
        <v>364</v>
      </c>
      <c r="B282" s="33" t="s">
        <v>365</v>
      </c>
      <c r="C282" s="34"/>
      <c r="D282" s="34">
        <v>49598058.200000003</v>
      </c>
      <c r="E282" s="34">
        <v>70708760.739999995</v>
      </c>
      <c r="F282" s="34">
        <v>316100</v>
      </c>
      <c r="G282" s="34">
        <v>14381483.449999999</v>
      </c>
      <c r="H282" s="45">
        <f t="shared" si="73"/>
        <v>14697583.449999999</v>
      </c>
      <c r="I282" s="35">
        <v>9610283.8000000007</v>
      </c>
      <c r="J282" s="63">
        <f t="shared" si="71"/>
        <v>3.2844335421548472</v>
      </c>
      <c r="K282" s="63">
        <f t="shared" si="72"/>
        <v>24.701891805398368</v>
      </c>
      <c r="L282" s="63" t="e">
        <f t="shared" si="63"/>
        <v>#DIV/0!</v>
      </c>
      <c r="M282" s="46">
        <f t="shared" si="64"/>
        <v>9610283.8000000007</v>
      </c>
      <c r="N282" s="63">
        <f t="shared" si="65"/>
        <v>19.376330745141953</v>
      </c>
      <c r="O282" s="46">
        <f t="shared" si="66"/>
        <v>-39987774.400000006</v>
      </c>
      <c r="P282" s="63">
        <f t="shared" si="67"/>
        <v>13.591362229268228</v>
      </c>
      <c r="Q282" s="46">
        <f t="shared" si="68"/>
        <v>-61098476.939999998</v>
      </c>
      <c r="R282" s="63">
        <f t="shared" si="69"/>
        <v>65.386829288593034</v>
      </c>
      <c r="S282" s="46">
        <f t="shared" si="70"/>
        <v>-5087299.6499999985</v>
      </c>
    </row>
    <row r="283" spans="1:19" ht="24" hidden="1" outlineLevel="4">
      <c r="A283" s="32" t="s">
        <v>366</v>
      </c>
      <c r="B283" s="33" t="s">
        <v>367</v>
      </c>
      <c r="C283" s="34"/>
      <c r="D283" s="34">
        <v>49598058.200000003</v>
      </c>
      <c r="E283" s="34">
        <v>70708760.739999995</v>
      </c>
      <c r="F283" s="34">
        <v>316100</v>
      </c>
      <c r="G283" s="34">
        <v>14381483.449999999</v>
      </c>
      <c r="H283" s="45">
        <f t="shared" si="73"/>
        <v>14697583.449999999</v>
      </c>
      <c r="I283" s="35">
        <v>9610283.8000000007</v>
      </c>
      <c r="J283" s="63">
        <f t="shared" si="71"/>
        <v>3.2844335421548472</v>
      </c>
      <c r="K283" s="63">
        <f t="shared" si="72"/>
        <v>24.701891805398368</v>
      </c>
      <c r="L283" s="63" t="e">
        <f t="shared" si="63"/>
        <v>#DIV/0!</v>
      </c>
      <c r="M283" s="46">
        <f t="shared" si="64"/>
        <v>9610283.8000000007</v>
      </c>
      <c r="N283" s="63">
        <f t="shared" si="65"/>
        <v>19.376330745141953</v>
      </c>
      <c r="O283" s="46">
        <f t="shared" si="66"/>
        <v>-39987774.400000006</v>
      </c>
      <c r="P283" s="63">
        <f t="shared" si="67"/>
        <v>13.591362229268228</v>
      </c>
      <c r="Q283" s="46">
        <f t="shared" si="68"/>
        <v>-61098476.939999998</v>
      </c>
      <c r="R283" s="63">
        <f t="shared" si="69"/>
        <v>65.386829288593034</v>
      </c>
      <c r="S283" s="46">
        <f t="shared" si="70"/>
        <v>-5087299.6499999985</v>
      </c>
    </row>
    <row r="284" spans="1:19" ht="24" hidden="1" outlineLevel="7">
      <c r="A284" s="17" t="s">
        <v>366</v>
      </c>
      <c r="B284" s="20" t="s">
        <v>367</v>
      </c>
      <c r="C284" s="19"/>
      <c r="D284" s="19">
        <v>49598058.200000003</v>
      </c>
      <c r="E284" s="19">
        <v>70708760.739999995</v>
      </c>
      <c r="F284" s="19">
        <v>316100</v>
      </c>
      <c r="G284" s="19">
        <v>14381483.449999999</v>
      </c>
      <c r="H284" s="45">
        <f t="shared" si="73"/>
        <v>14697583.449999999</v>
      </c>
      <c r="I284" s="26">
        <v>9610283.8000000007</v>
      </c>
      <c r="J284" s="63">
        <f t="shared" si="71"/>
        <v>3.2844335421548472</v>
      </c>
      <c r="K284" s="63">
        <f t="shared" si="72"/>
        <v>24.701891805398368</v>
      </c>
      <c r="L284" s="63" t="e">
        <f t="shared" si="63"/>
        <v>#DIV/0!</v>
      </c>
      <c r="M284" s="46">
        <f t="shared" si="64"/>
        <v>9610283.8000000007</v>
      </c>
      <c r="N284" s="63">
        <f t="shared" si="65"/>
        <v>19.376330745141953</v>
      </c>
      <c r="O284" s="46">
        <f t="shared" si="66"/>
        <v>-39987774.400000006</v>
      </c>
      <c r="P284" s="63">
        <f t="shared" si="67"/>
        <v>13.591362229268228</v>
      </c>
      <c r="Q284" s="46">
        <f t="shared" si="68"/>
        <v>-61098476.939999998</v>
      </c>
      <c r="R284" s="63">
        <f t="shared" si="69"/>
        <v>65.386829288593034</v>
      </c>
      <c r="S284" s="46">
        <f t="shared" si="70"/>
        <v>-5087299.6499999985</v>
      </c>
    </row>
    <row r="285" spans="1:19" ht="24" outlineLevel="2" collapsed="1">
      <c r="A285" s="32" t="s">
        <v>368</v>
      </c>
      <c r="B285" s="33" t="s">
        <v>369</v>
      </c>
      <c r="C285" s="34">
        <v>89075032.180000007</v>
      </c>
      <c r="D285" s="34">
        <v>168845803.03999999</v>
      </c>
      <c r="E285" s="34">
        <v>179437003.03999999</v>
      </c>
      <c r="F285" s="34">
        <v>33960604.609999999</v>
      </c>
      <c r="G285" s="34">
        <v>57033250.710000001</v>
      </c>
      <c r="H285" s="45">
        <f t="shared" si="73"/>
        <v>90993855.319999993</v>
      </c>
      <c r="I285" s="35">
        <v>90993855.319999993</v>
      </c>
      <c r="J285" s="63">
        <f t="shared" si="71"/>
        <v>31.098277299885073</v>
      </c>
      <c r="K285" s="63">
        <f t="shared" si="72"/>
        <v>233.88699187746278</v>
      </c>
      <c r="L285" s="63">
        <f t="shared" si="63"/>
        <v>102.15416496973305</v>
      </c>
      <c r="M285" s="46">
        <f t="shared" si="64"/>
        <v>1918823.1399999857</v>
      </c>
      <c r="N285" s="63">
        <f t="shared" si="65"/>
        <v>53.891689151695012</v>
      </c>
      <c r="O285" s="46">
        <f t="shared" si="66"/>
        <v>-77851947.719999999</v>
      </c>
      <c r="P285" s="63">
        <f t="shared" si="67"/>
        <v>50.710752954180634</v>
      </c>
      <c r="Q285" s="46">
        <f t="shared" si="68"/>
        <v>-88443147.719999999</v>
      </c>
      <c r="R285" s="63">
        <f t="shared" si="69"/>
        <v>100</v>
      </c>
      <c r="S285" s="46">
        <f t="shared" si="70"/>
        <v>0</v>
      </c>
    </row>
    <row r="286" spans="1:19" ht="36" hidden="1" outlineLevel="3">
      <c r="A286" s="32" t="s">
        <v>370</v>
      </c>
      <c r="B286" s="33" t="s">
        <v>371</v>
      </c>
      <c r="C286" s="34"/>
      <c r="D286" s="34">
        <v>158108600</v>
      </c>
      <c r="E286" s="34">
        <v>168610800</v>
      </c>
      <c r="F286" s="34">
        <v>33666502</v>
      </c>
      <c r="G286" s="34">
        <v>54493102</v>
      </c>
      <c r="H286" s="45">
        <f t="shared" si="73"/>
        <v>88159604</v>
      </c>
      <c r="I286" s="35">
        <v>88159604</v>
      </c>
      <c r="J286" s="63">
        <f t="shared" si="71"/>
        <v>30.129636800183633</v>
      </c>
      <c r="K286" s="63">
        <f t="shared" si="72"/>
        <v>226.6019448473275</v>
      </c>
      <c r="L286" s="63" t="e">
        <f t="shared" si="63"/>
        <v>#DIV/0!</v>
      </c>
      <c r="M286" s="46">
        <f t="shared" si="64"/>
        <v>88159604</v>
      </c>
      <c r="N286" s="63">
        <f t="shared" si="65"/>
        <v>55.758892305668383</v>
      </c>
      <c r="O286" s="46">
        <f t="shared" si="66"/>
        <v>-69948996</v>
      </c>
      <c r="P286" s="63">
        <f t="shared" si="67"/>
        <v>52.285858319870371</v>
      </c>
      <c r="Q286" s="46">
        <f t="shared" si="68"/>
        <v>-80451196</v>
      </c>
      <c r="R286" s="63">
        <f t="shared" si="69"/>
        <v>100</v>
      </c>
      <c r="S286" s="46">
        <f t="shared" si="70"/>
        <v>0</v>
      </c>
    </row>
    <row r="287" spans="1:19" ht="48" hidden="1" outlineLevel="4">
      <c r="A287" s="32" t="s">
        <v>372</v>
      </c>
      <c r="B287" s="33" t="s">
        <v>373</v>
      </c>
      <c r="C287" s="34"/>
      <c r="D287" s="34">
        <v>158108600</v>
      </c>
      <c r="E287" s="34">
        <v>168610800</v>
      </c>
      <c r="F287" s="34">
        <v>33666502</v>
      </c>
      <c r="G287" s="34">
        <v>54493102</v>
      </c>
      <c r="H287" s="45">
        <f t="shared" si="73"/>
        <v>88159604</v>
      </c>
      <c r="I287" s="35">
        <v>88159604</v>
      </c>
      <c r="J287" s="63">
        <f t="shared" si="71"/>
        <v>30.129636800183633</v>
      </c>
      <c r="K287" s="63">
        <f t="shared" si="72"/>
        <v>226.6019448473275</v>
      </c>
      <c r="L287" s="63" t="e">
        <f t="shared" si="63"/>
        <v>#DIV/0!</v>
      </c>
      <c r="M287" s="46">
        <f t="shared" si="64"/>
        <v>88159604</v>
      </c>
      <c r="N287" s="63">
        <f t="shared" si="65"/>
        <v>55.758892305668383</v>
      </c>
      <c r="O287" s="46">
        <f t="shared" si="66"/>
        <v>-69948996</v>
      </c>
      <c r="P287" s="63">
        <f t="shared" si="67"/>
        <v>52.285858319870371</v>
      </c>
      <c r="Q287" s="46">
        <f t="shared" si="68"/>
        <v>-80451196</v>
      </c>
      <c r="R287" s="63">
        <f t="shared" si="69"/>
        <v>100</v>
      </c>
      <c r="S287" s="46">
        <f t="shared" si="70"/>
        <v>0</v>
      </c>
    </row>
    <row r="288" spans="1:19" ht="48" hidden="1" outlineLevel="7">
      <c r="A288" s="17" t="s">
        <v>372</v>
      </c>
      <c r="B288" s="20" t="s">
        <v>373</v>
      </c>
      <c r="C288" s="19"/>
      <c r="D288" s="19">
        <v>158108600</v>
      </c>
      <c r="E288" s="19">
        <v>168610800</v>
      </c>
      <c r="F288" s="19">
        <v>33666502</v>
      </c>
      <c r="G288" s="19">
        <v>54493102</v>
      </c>
      <c r="H288" s="45">
        <f t="shared" si="73"/>
        <v>88159604</v>
      </c>
      <c r="I288" s="26">
        <v>88159604</v>
      </c>
      <c r="J288" s="63">
        <f t="shared" si="71"/>
        <v>30.129636800183633</v>
      </c>
      <c r="K288" s="63">
        <f t="shared" si="72"/>
        <v>226.6019448473275</v>
      </c>
      <c r="L288" s="63" t="e">
        <f t="shared" si="63"/>
        <v>#DIV/0!</v>
      </c>
      <c r="M288" s="46">
        <f t="shared" si="64"/>
        <v>88159604</v>
      </c>
      <c r="N288" s="63">
        <f t="shared" si="65"/>
        <v>55.758892305668383</v>
      </c>
      <c r="O288" s="46">
        <f t="shared" si="66"/>
        <v>-69948996</v>
      </c>
      <c r="P288" s="63">
        <f t="shared" si="67"/>
        <v>52.285858319870371</v>
      </c>
      <c r="Q288" s="46">
        <f t="shared" si="68"/>
        <v>-80451196</v>
      </c>
      <c r="R288" s="63">
        <f t="shared" si="69"/>
        <v>100</v>
      </c>
      <c r="S288" s="46">
        <f t="shared" si="70"/>
        <v>0</v>
      </c>
    </row>
    <row r="289" spans="1:19" ht="84" hidden="1" outlineLevel="3">
      <c r="A289" s="32" t="s">
        <v>374</v>
      </c>
      <c r="B289" s="33" t="s">
        <v>375</v>
      </c>
      <c r="C289" s="34"/>
      <c r="D289" s="34">
        <v>9344115</v>
      </c>
      <c r="E289" s="34">
        <v>9344115</v>
      </c>
      <c r="F289" s="34">
        <v>0</v>
      </c>
      <c r="G289" s="34">
        <v>2200000</v>
      </c>
      <c r="H289" s="45">
        <f t="shared" si="73"/>
        <v>2200000</v>
      </c>
      <c r="I289" s="35">
        <v>2200000</v>
      </c>
      <c r="J289" s="63">
        <f t="shared" si="71"/>
        <v>0.75187725389968851</v>
      </c>
      <c r="K289" s="63">
        <f t="shared" si="72"/>
        <v>5.6547926266107149</v>
      </c>
      <c r="L289" s="63" t="e">
        <f t="shared" si="63"/>
        <v>#DIV/0!</v>
      </c>
      <c r="M289" s="46">
        <f t="shared" si="64"/>
        <v>2200000</v>
      </c>
      <c r="N289" s="63">
        <f t="shared" si="65"/>
        <v>23.544230780550109</v>
      </c>
      <c r="O289" s="46">
        <f t="shared" si="66"/>
        <v>-7144115</v>
      </c>
      <c r="P289" s="63">
        <f t="shared" si="67"/>
        <v>23.544230780550109</v>
      </c>
      <c r="Q289" s="46">
        <f t="shared" si="68"/>
        <v>-7144115</v>
      </c>
      <c r="R289" s="63">
        <f t="shared" si="69"/>
        <v>100</v>
      </c>
      <c r="S289" s="46">
        <f t="shared" si="70"/>
        <v>0</v>
      </c>
    </row>
    <row r="290" spans="1:19" ht="72" hidden="1" outlineLevel="4">
      <c r="A290" s="32" t="s">
        <v>376</v>
      </c>
      <c r="B290" s="33" t="s">
        <v>377</v>
      </c>
      <c r="C290" s="34"/>
      <c r="D290" s="34">
        <v>9344115</v>
      </c>
      <c r="E290" s="34">
        <v>9344115</v>
      </c>
      <c r="F290" s="34">
        <v>0</v>
      </c>
      <c r="G290" s="34">
        <v>2200000</v>
      </c>
      <c r="H290" s="45">
        <f t="shared" si="73"/>
        <v>2200000</v>
      </c>
      <c r="I290" s="35">
        <v>2200000</v>
      </c>
      <c r="J290" s="63">
        <f t="shared" si="71"/>
        <v>0.75187725389968851</v>
      </c>
      <c r="K290" s="63">
        <f t="shared" si="72"/>
        <v>5.6547926266107149</v>
      </c>
      <c r="L290" s="63" t="e">
        <f t="shared" si="63"/>
        <v>#DIV/0!</v>
      </c>
      <c r="M290" s="46">
        <f t="shared" si="64"/>
        <v>2200000</v>
      </c>
      <c r="N290" s="63">
        <f t="shared" si="65"/>
        <v>23.544230780550109</v>
      </c>
      <c r="O290" s="46">
        <f t="shared" si="66"/>
        <v>-7144115</v>
      </c>
      <c r="P290" s="63">
        <f t="shared" si="67"/>
        <v>23.544230780550109</v>
      </c>
      <c r="Q290" s="46">
        <f t="shared" si="68"/>
        <v>-7144115</v>
      </c>
      <c r="R290" s="63">
        <f t="shared" si="69"/>
        <v>100</v>
      </c>
      <c r="S290" s="46">
        <f t="shared" si="70"/>
        <v>0</v>
      </c>
    </row>
    <row r="291" spans="1:19" ht="72" hidden="1" outlineLevel="7">
      <c r="A291" s="17" t="s">
        <v>376</v>
      </c>
      <c r="B291" s="20" t="s">
        <v>377</v>
      </c>
      <c r="C291" s="19"/>
      <c r="D291" s="19">
        <v>9344115</v>
      </c>
      <c r="E291" s="19">
        <v>9344115</v>
      </c>
      <c r="F291" s="19">
        <v>0</v>
      </c>
      <c r="G291" s="19">
        <v>2200000</v>
      </c>
      <c r="H291" s="45">
        <f t="shared" si="73"/>
        <v>2200000</v>
      </c>
      <c r="I291" s="26">
        <v>2200000</v>
      </c>
      <c r="J291" s="63">
        <f t="shared" si="71"/>
        <v>0.75187725389968851</v>
      </c>
      <c r="K291" s="63">
        <f t="shared" si="72"/>
        <v>5.6547926266107149</v>
      </c>
      <c r="L291" s="63" t="e">
        <f t="shared" si="63"/>
        <v>#DIV/0!</v>
      </c>
      <c r="M291" s="46">
        <f t="shared" si="64"/>
        <v>2200000</v>
      </c>
      <c r="N291" s="63">
        <f t="shared" si="65"/>
        <v>23.544230780550109</v>
      </c>
      <c r="O291" s="46">
        <f t="shared" si="66"/>
        <v>-7144115</v>
      </c>
      <c r="P291" s="63">
        <f t="shared" si="67"/>
        <v>23.544230780550109</v>
      </c>
      <c r="Q291" s="46">
        <f t="shared" si="68"/>
        <v>-7144115</v>
      </c>
      <c r="R291" s="63">
        <f t="shared" si="69"/>
        <v>100</v>
      </c>
      <c r="S291" s="46">
        <f t="shared" si="70"/>
        <v>0</v>
      </c>
    </row>
    <row r="292" spans="1:19" ht="48" hidden="1" outlineLevel="3">
      <c r="A292" s="32" t="s">
        <v>378</v>
      </c>
      <c r="B292" s="33" t="s">
        <v>379</v>
      </c>
      <c r="C292" s="34"/>
      <c r="D292" s="34">
        <v>555900</v>
      </c>
      <c r="E292" s="34">
        <v>644900</v>
      </c>
      <c r="F292" s="34">
        <v>102930.6</v>
      </c>
      <c r="G292" s="34">
        <v>130276.7</v>
      </c>
      <c r="H292" s="45">
        <f t="shared" si="73"/>
        <v>233207.3</v>
      </c>
      <c r="I292" s="35">
        <v>233207.3</v>
      </c>
      <c r="J292" s="63">
        <f t="shared" si="71"/>
        <v>7.9701483778800375E-2</v>
      </c>
      <c r="K292" s="63">
        <f t="shared" si="72"/>
        <v>0.5994267820508149</v>
      </c>
      <c r="L292" s="63" t="e">
        <f t="shared" si="63"/>
        <v>#DIV/0!</v>
      </c>
      <c r="M292" s="46">
        <f t="shared" si="64"/>
        <v>233207.3</v>
      </c>
      <c r="N292" s="63">
        <f t="shared" si="65"/>
        <v>41.951304191401327</v>
      </c>
      <c r="O292" s="46">
        <f t="shared" si="66"/>
        <v>-322692.7</v>
      </c>
      <c r="P292" s="63">
        <f t="shared" si="67"/>
        <v>36.161777019692977</v>
      </c>
      <c r="Q292" s="46">
        <f t="shared" si="68"/>
        <v>-411692.7</v>
      </c>
      <c r="R292" s="63">
        <f t="shared" si="69"/>
        <v>100</v>
      </c>
      <c r="S292" s="46">
        <f t="shared" si="70"/>
        <v>0</v>
      </c>
    </row>
    <row r="293" spans="1:19" ht="60" hidden="1" outlineLevel="4">
      <c r="A293" s="32" t="s">
        <v>380</v>
      </c>
      <c r="B293" s="33" t="s">
        <v>381</v>
      </c>
      <c r="C293" s="34"/>
      <c r="D293" s="34">
        <v>555900</v>
      </c>
      <c r="E293" s="34">
        <v>644900</v>
      </c>
      <c r="F293" s="34">
        <v>102930.6</v>
      </c>
      <c r="G293" s="34">
        <v>130276.7</v>
      </c>
      <c r="H293" s="45">
        <f t="shared" si="73"/>
        <v>233207.3</v>
      </c>
      <c r="I293" s="35">
        <v>233207.3</v>
      </c>
      <c r="J293" s="63">
        <f t="shared" si="71"/>
        <v>7.9701483778800375E-2</v>
      </c>
      <c r="K293" s="63">
        <f t="shared" si="72"/>
        <v>0.5994267820508149</v>
      </c>
      <c r="L293" s="63" t="e">
        <f t="shared" si="63"/>
        <v>#DIV/0!</v>
      </c>
      <c r="M293" s="46">
        <f t="shared" si="64"/>
        <v>233207.3</v>
      </c>
      <c r="N293" s="63">
        <f t="shared" si="65"/>
        <v>41.951304191401327</v>
      </c>
      <c r="O293" s="46">
        <f t="shared" si="66"/>
        <v>-322692.7</v>
      </c>
      <c r="P293" s="63">
        <f t="shared" si="67"/>
        <v>36.161777019692977</v>
      </c>
      <c r="Q293" s="46">
        <f t="shared" si="68"/>
        <v>-411692.7</v>
      </c>
      <c r="R293" s="63">
        <f t="shared" si="69"/>
        <v>100</v>
      </c>
      <c r="S293" s="46">
        <f t="shared" si="70"/>
        <v>0</v>
      </c>
    </row>
    <row r="294" spans="1:19" ht="60" hidden="1" outlineLevel="7">
      <c r="A294" s="17" t="s">
        <v>380</v>
      </c>
      <c r="B294" s="20" t="s">
        <v>381</v>
      </c>
      <c r="C294" s="19"/>
      <c r="D294" s="19">
        <v>555900</v>
      </c>
      <c r="E294" s="19">
        <v>644900</v>
      </c>
      <c r="F294" s="19">
        <v>102930.6</v>
      </c>
      <c r="G294" s="19">
        <v>130276.7</v>
      </c>
      <c r="H294" s="45">
        <f t="shared" si="73"/>
        <v>233207.3</v>
      </c>
      <c r="I294" s="26">
        <v>233207.3</v>
      </c>
      <c r="J294" s="63">
        <f t="shared" si="71"/>
        <v>7.9701483778800375E-2</v>
      </c>
      <c r="K294" s="63">
        <f t="shared" si="72"/>
        <v>0.5994267820508149</v>
      </c>
      <c r="L294" s="63" t="e">
        <f t="shared" si="63"/>
        <v>#DIV/0!</v>
      </c>
      <c r="M294" s="46">
        <f t="shared" si="64"/>
        <v>233207.3</v>
      </c>
      <c r="N294" s="63">
        <f t="shared" si="65"/>
        <v>41.951304191401327</v>
      </c>
      <c r="O294" s="46">
        <f t="shared" si="66"/>
        <v>-322692.7</v>
      </c>
      <c r="P294" s="63">
        <f t="shared" si="67"/>
        <v>36.161777019692977</v>
      </c>
      <c r="Q294" s="46">
        <f t="shared" si="68"/>
        <v>-411692.7</v>
      </c>
      <c r="R294" s="63">
        <f t="shared" si="69"/>
        <v>100</v>
      </c>
      <c r="S294" s="46">
        <f t="shared" si="70"/>
        <v>0</v>
      </c>
    </row>
    <row r="295" spans="1:19" ht="72" hidden="1" outlineLevel="3">
      <c r="A295" s="32" t="s">
        <v>382</v>
      </c>
      <c r="B295" s="33" t="s">
        <v>383</v>
      </c>
      <c r="C295" s="34"/>
      <c r="D295" s="34">
        <v>2100</v>
      </c>
      <c r="E295" s="34">
        <v>2100</v>
      </c>
      <c r="F295" s="34">
        <v>2100</v>
      </c>
      <c r="G295" s="34">
        <v>0</v>
      </c>
      <c r="H295" s="45">
        <f t="shared" si="73"/>
        <v>2100</v>
      </c>
      <c r="I295" s="35">
        <v>2100</v>
      </c>
      <c r="J295" s="63">
        <f t="shared" si="71"/>
        <v>7.1770101508606635E-4</v>
      </c>
      <c r="K295" s="63">
        <f t="shared" si="72"/>
        <v>5.3977565981284097E-3</v>
      </c>
      <c r="L295" s="63" t="e">
        <f t="shared" si="63"/>
        <v>#DIV/0!</v>
      </c>
      <c r="M295" s="46">
        <f t="shared" si="64"/>
        <v>2100</v>
      </c>
      <c r="N295" s="63">
        <f t="shared" si="65"/>
        <v>100</v>
      </c>
      <c r="O295" s="46">
        <f t="shared" si="66"/>
        <v>0</v>
      </c>
      <c r="P295" s="63">
        <f t="shared" si="67"/>
        <v>100</v>
      </c>
      <c r="Q295" s="46">
        <f t="shared" si="68"/>
        <v>0</v>
      </c>
      <c r="R295" s="63">
        <f t="shared" si="69"/>
        <v>100</v>
      </c>
      <c r="S295" s="46">
        <f t="shared" si="70"/>
        <v>0</v>
      </c>
    </row>
    <row r="296" spans="1:19" ht="72" hidden="1" outlineLevel="4">
      <c r="A296" s="32" t="s">
        <v>384</v>
      </c>
      <c r="B296" s="33" t="s">
        <v>385</v>
      </c>
      <c r="C296" s="34"/>
      <c r="D296" s="34">
        <v>2100</v>
      </c>
      <c r="E296" s="34">
        <v>2100</v>
      </c>
      <c r="F296" s="34">
        <v>2100</v>
      </c>
      <c r="G296" s="34">
        <v>0</v>
      </c>
      <c r="H296" s="45">
        <f t="shared" si="73"/>
        <v>2100</v>
      </c>
      <c r="I296" s="35">
        <v>2100</v>
      </c>
      <c r="J296" s="63">
        <f t="shared" si="71"/>
        <v>7.1770101508606635E-4</v>
      </c>
      <c r="K296" s="63">
        <f t="shared" si="72"/>
        <v>5.3977565981284097E-3</v>
      </c>
      <c r="L296" s="63" t="e">
        <f t="shared" si="63"/>
        <v>#DIV/0!</v>
      </c>
      <c r="M296" s="46">
        <f t="shared" si="64"/>
        <v>2100</v>
      </c>
      <c r="N296" s="63">
        <f t="shared" si="65"/>
        <v>100</v>
      </c>
      <c r="O296" s="46">
        <f t="shared" si="66"/>
        <v>0</v>
      </c>
      <c r="P296" s="63">
        <f t="shared" si="67"/>
        <v>100</v>
      </c>
      <c r="Q296" s="46">
        <f t="shared" si="68"/>
        <v>0</v>
      </c>
      <c r="R296" s="63">
        <f t="shared" si="69"/>
        <v>100</v>
      </c>
      <c r="S296" s="46">
        <f t="shared" si="70"/>
        <v>0</v>
      </c>
    </row>
    <row r="297" spans="1:19" ht="72" hidden="1" outlineLevel="7">
      <c r="A297" s="17" t="s">
        <v>384</v>
      </c>
      <c r="B297" s="20" t="s">
        <v>385</v>
      </c>
      <c r="C297" s="19"/>
      <c r="D297" s="19">
        <v>2100</v>
      </c>
      <c r="E297" s="19">
        <v>2100</v>
      </c>
      <c r="F297" s="19">
        <v>2100</v>
      </c>
      <c r="G297" s="19">
        <v>0</v>
      </c>
      <c r="H297" s="45">
        <f t="shared" si="73"/>
        <v>2100</v>
      </c>
      <c r="I297" s="26">
        <v>2100</v>
      </c>
      <c r="J297" s="63">
        <f t="shared" si="71"/>
        <v>7.1770101508606635E-4</v>
      </c>
      <c r="K297" s="63">
        <f t="shared" si="72"/>
        <v>5.3977565981284097E-3</v>
      </c>
      <c r="L297" s="63" t="e">
        <f t="shared" si="63"/>
        <v>#DIV/0!</v>
      </c>
      <c r="M297" s="46">
        <f t="shared" si="64"/>
        <v>2100</v>
      </c>
      <c r="N297" s="63">
        <f t="shared" si="65"/>
        <v>100</v>
      </c>
      <c r="O297" s="46">
        <f t="shared" si="66"/>
        <v>0</v>
      </c>
      <c r="P297" s="63">
        <f t="shared" si="67"/>
        <v>100</v>
      </c>
      <c r="Q297" s="46">
        <f t="shared" si="68"/>
        <v>0</v>
      </c>
      <c r="R297" s="63">
        <f t="shared" si="69"/>
        <v>100</v>
      </c>
      <c r="S297" s="46">
        <f t="shared" si="70"/>
        <v>0</v>
      </c>
    </row>
    <row r="298" spans="1:19" ht="36" hidden="1" outlineLevel="3">
      <c r="A298" s="32" t="s">
        <v>386</v>
      </c>
      <c r="B298" s="33" t="s">
        <v>387</v>
      </c>
      <c r="C298" s="34"/>
      <c r="D298" s="34">
        <v>707600</v>
      </c>
      <c r="E298" s="34">
        <v>707600</v>
      </c>
      <c r="F298" s="34">
        <v>157200</v>
      </c>
      <c r="G298" s="34">
        <v>178000</v>
      </c>
      <c r="H298" s="45">
        <f t="shared" si="73"/>
        <v>335200</v>
      </c>
      <c r="I298" s="35">
        <v>335200</v>
      </c>
      <c r="J298" s="63">
        <f t="shared" si="71"/>
        <v>0.11455875250326164</v>
      </c>
      <c r="K298" s="63">
        <f t="shared" si="72"/>
        <v>0.86158476747268709</v>
      </c>
      <c r="L298" s="63" t="e">
        <f t="shared" si="63"/>
        <v>#DIV/0!</v>
      </c>
      <c r="M298" s="46">
        <f t="shared" si="64"/>
        <v>335200</v>
      </c>
      <c r="N298" s="63">
        <f t="shared" si="65"/>
        <v>47.371396269078573</v>
      </c>
      <c r="O298" s="46">
        <f t="shared" si="66"/>
        <v>-372400</v>
      </c>
      <c r="P298" s="63">
        <f t="shared" si="67"/>
        <v>47.371396269078573</v>
      </c>
      <c r="Q298" s="46">
        <f t="shared" si="68"/>
        <v>-372400</v>
      </c>
      <c r="R298" s="63">
        <f t="shared" si="69"/>
        <v>100</v>
      </c>
      <c r="S298" s="46">
        <f t="shared" si="70"/>
        <v>0</v>
      </c>
    </row>
    <row r="299" spans="1:19" ht="48" hidden="1" outlineLevel="4">
      <c r="A299" s="32" t="s">
        <v>388</v>
      </c>
      <c r="B299" s="33" t="s">
        <v>389</v>
      </c>
      <c r="C299" s="34"/>
      <c r="D299" s="34">
        <v>707600</v>
      </c>
      <c r="E299" s="34">
        <v>707600</v>
      </c>
      <c r="F299" s="34">
        <v>157200</v>
      </c>
      <c r="G299" s="34">
        <v>178000</v>
      </c>
      <c r="H299" s="45">
        <f t="shared" si="73"/>
        <v>335200</v>
      </c>
      <c r="I299" s="35">
        <v>335200</v>
      </c>
      <c r="J299" s="63">
        <f t="shared" si="71"/>
        <v>0.11455875250326164</v>
      </c>
      <c r="K299" s="63">
        <f t="shared" si="72"/>
        <v>0.86158476747268709</v>
      </c>
      <c r="L299" s="63" t="e">
        <f t="shared" si="63"/>
        <v>#DIV/0!</v>
      </c>
      <c r="M299" s="46">
        <f t="shared" si="64"/>
        <v>335200</v>
      </c>
      <c r="N299" s="63">
        <f t="shared" si="65"/>
        <v>47.371396269078573</v>
      </c>
      <c r="O299" s="46">
        <f t="shared" si="66"/>
        <v>-372400</v>
      </c>
      <c r="P299" s="63">
        <f t="shared" si="67"/>
        <v>47.371396269078573</v>
      </c>
      <c r="Q299" s="46">
        <f t="shared" si="68"/>
        <v>-372400</v>
      </c>
      <c r="R299" s="63">
        <f t="shared" si="69"/>
        <v>100</v>
      </c>
      <c r="S299" s="46">
        <f t="shared" si="70"/>
        <v>0</v>
      </c>
    </row>
    <row r="300" spans="1:19" ht="48" hidden="1" outlineLevel="7">
      <c r="A300" s="17" t="s">
        <v>388</v>
      </c>
      <c r="B300" s="20" t="s">
        <v>389</v>
      </c>
      <c r="C300" s="19"/>
      <c r="D300" s="19">
        <v>707600</v>
      </c>
      <c r="E300" s="19">
        <v>707600</v>
      </c>
      <c r="F300" s="19">
        <v>157200</v>
      </c>
      <c r="G300" s="19">
        <v>178000</v>
      </c>
      <c r="H300" s="45">
        <f t="shared" si="73"/>
        <v>335200</v>
      </c>
      <c r="I300" s="26">
        <v>335200</v>
      </c>
      <c r="J300" s="63">
        <f t="shared" si="71"/>
        <v>0.11455875250326164</v>
      </c>
      <c r="K300" s="63">
        <f t="shared" si="72"/>
        <v>0.86158476747268709</v>
      </c>
      <c r="L300" s="63" t="e">
        <f t="shared" si="63"/>
        <v>#DIV/0!</v>
      </c>
      <c r="M300" s="46">
        <f t="shared" si="64"/>
        <v>335200</v>
      </c>
      <c r="N300" s="63">
        <f t="shared" si="65"/>
        <v>47.371396269078573</v>
      </c>
      <c r="O300" s="46">
        <f t="shared" si="66"/>
        <v>-372400</v>
      </c>
      <c r="P300" s="63">
        <f t="shared" si="67"/>
        <v>47.371396269078573</v>
      </c>
      <c r="Q300" s="46">
        <f t="shared" si="68"/>
        <v>-372400</v>
      </c>
      <c r="R300" s="63">
        <f t="shared" si="69"/>
        <v>100</v>
      </c>
      <c r="S300" s="46">
        <f t="shared" si="70"/>
        <v>0</v>
      </c>
    </row>
    <row r="301" spans="1:19" ht="12" hidden="1" outlineLevel="3">
      <c r="A301" s="32" t="s">
        <v>390</v>
      </c>
      <c r="B301" s="33" t="s">
        <v>391</v>
      </c>
      <c r="C301" s="34"/>
      <c r="D301" s="34">
        <v>127488.04</v>
      </c>
      <c r="E301" s="34">
        <v>127488.04</v>
      </c>
      <c r="F301" s="34">
        <v>31872.01</v>
      </c>
      <c r="G301" s="34">
        <v>31872.01</v>
      </c>
      <c r="H301" s="45">
        <f t="shared" si="73"/>
        <v>63744.02</v>
      </c>
      <c r="I301" s="35">
        <v>63744.02</v>
      </c>
      <c r="J301" s="63">
        <f t="shared" si="71"/>
        <v>2.1785308504603102E-2</v>
      </c>
      <c r="K301" s="63">
        <f t="shared" si="72"/>
        <v>0.16384509740296635</v>
      </c>
      <c r="L301" s="63" t="e">
        <f t="shared" si="63"/>
        <v>#DIV/0!</v>
      </c>
      <c r="M301" s="46">
        <f t="shared" si="64"/>
        <v>63744.02</v>
      </c>
      <c r="N301" s="63">
        <f t="shared" si="65"/>
        <v>50</v>
      </c>
      <c r="O301" s="46">
        <f t="shared" si="66"/>
        <v>-63744.02</v>
      </c>
      <c r="P301" s="63">
        <f t="shared" si="67"/>
        <v>50</v>
      </c>
      <c r="Q301" s="46">
        <f t="shared" si="68"/>
        <v>-63744.02</v>
      </c>
      <c r="R301" s="63">
        <f t="shared" si="69"/>
        <v>100</v>
      </c>
      <c r="S301" s="46">
        <f t="shared" si="70"/>
        <v>0</v>
      </c>
    </row>
    <row r="302" spans="1:19" ht="24" hidden="1" outlineLevel="4">
      <c r="A302" s="32" t="s">
        <v>392</v>
      </c>
      <c r="B302" s="33" t="s">
        <v>393</v>
      </c>
      <c r="C302" s="34"/>
      <c r="D302" s="34">
        <v>127488.04</v>
      </c>
      <c r="E302" s="34">
        <v>127488.04</v>
      </c>
      <c r="F302" s="34">
        <v>31872.01</v>
      </c>
      <c r="G302" s="34">
        <v>31872.01</v>
      </c>
      <c r="H302" s="45">
        <f t="shared" si="73"/>
        <v>63744.02</v>
      </c>
      <c r="I302" s="35">
        <v>63744.02</v>
      </c>
      <c r="J302" s="63">
        <f t="shared" si="71"/>
        <v>2.1785308504603102E-2</v>
      </c>
      <c r="K302" s="63">
        <f t="shared" si="72"/>
        <v>0.16384509740296635</v>
      </c>
      <c r="L302" s="63" t="e">
        <f t="shared" si="63"/>
        <v>#DIV/0!</v>
      </c>
      <c r="M302" s="46">
        <f t="shared" si="64"/>
        <v>63744.02</v>
      </c>
      <c r="N302" s="63">
        <f t="shared" si="65"/>
        <v>50</v>
      </c>
      <c r="O302" s="46">
        <f t="shared" si="66"/>
        <v>-63744.02</v>
      </c>
      <c r="P302" s="63">
        <f t="shared" si="67"/>
        <v>50</v>
      </c>
      <c r="Q302" s="46">
        <f t="shared" si="68"/>
        <v>-63744.02</v>
      </c>
      <c r="R302" s="63">
        <f t="shared" si="69"/>
        <v>100</v>
      </c>
      <c r="S302" s="46">
        <f t="shared" si="70"/>
        <v>0</v>
      </c>
    </row>
    <row r="303" spans="1:19" ht="24" hidden="1" outlineLevel="7">
      <c r="A303" s="17" t="s">
        <v>392</v>
      </c>
      <c r="B303" s="20" t="s">
        <v>393</v>
      </c>
      <c r="C303" s="19"/>
      <c r="D303" s="19">
        <v>127488.04</v>
      </c>
      <c r="E303" s="19">
        <v>127488.04</v>
      </c>
      <c r="F303" s="19">
        <v>31872.01</v>
      </c>
      <c r="G303" s="19">
        <v>31872.01</v>
      </c>
      <c r="H303" s="45">
        <f t="shared" si="73"/>
        <v>63744.02</v>
      </c>
      <c r="I303" s="26">
        <v>63744.02</v>
      </c>
      <c r="J303" s="63">
        <f t="shared" si="71"/>
        <v>2.1785308504603102E-2</v>
      </c>
      <c r="K303" s="63">
        <f t="shared" si="72"/>
        <v>0.16384509740296635</v>
      </c>
      <c r="L303" s="63" t="e">
        <f t="shared" si="63"/>
        <v>#DIV/0!</v>
      </c>
      <c r="M303" s="46">
        <f t="shared" si="64"/>
        <v>63744.02</v>
      </c>
      <c r="N303" s="63">
        <f t="shared" si="65"/>
        <v>50</v>
      </c>
      <c r="O303" s="46">
        <f t="shared" si="66"/>
        <v>-63744.02</v>
      </c>
      <c r="P303" s="63">
        <f t="shared" si="67"/>
        <v>50</v>
      </c>
      <c r="Q303" s="46">
        <f t="shared" si="68"/>
        <v>-63744.02</v>
      </c>
      <c r="R303" s="63">
        <f t="shared" si="69"/>
        <v>100</v>
      </c>
      <c r="S303" s="46">
        <f t="shared" si="70"/>
        <v>0</v>
      </c>
    </row>
    <row r="304" spans="1:19" ht="12" outlineLevel="2" collapsed="1">
      <c r="A304" s="32" t="s">
        <v>394</v>
      </c>
      <c r="B304" s="33" t="s">
        <v>395</v>
      </c>
      <c r="C304" s="34">
        <v>9645349.8699999992</v>
      </c>
      <c r="D304" s="34">
        <v>16782591.600000001</v>
      </c>
      <c r="E304" s="34">
        <v>25715456.59</v>
      </c>
      <c r="F304" s="34">
        <v>5181299.1100000003</v>
      </c>
      <c r="G304" s="34">
        <v>9414823.3200000003</v>
      </c>
      <c r="H304" s="45">
        <f t="shared" si="73"/>
        <v>14596122.43</v>
      </c>
      <c r="I304" s="35">
        <v>14596122.43</v>
      </c>
      <c r="J304" s="63">
        <f t="shared" si="71"/>
        <v>4.9884056592054771</v>
      </c>
      <c r="K304" s="63">
        <f t="shared" si="72"/>
        <v>37.517293406486942</v>
      </c>
      <c r="L304" s="63">
        <f t="shared" si="63"/>
        <v>151.32807650034991</v>
      </c>
      <c r="M304" s="46">
        <f t="shared" si="64"/>
        <v>4950772.5600000005</v>
      </c>
      <c r="N304" s="63">
        <f t="shared" si="65"/>
        <v>86.97180255521441</v>
      </c>
      <c r="O304" s="46">
        <f t="shared" si="66"/>
        <v>-2186469.1700000018</v>
      </c>
      <c r="P304" s="63">
        <f t="shared" si="67"/>
        <v>56.760113820712832</v>
      </c>
      <c r="Q304" s="46">
        <f t="shared" si="68"/>
        <v>-11119334.16</v>
      </c>
      <c r="R304" s="63">
        <f t="shared" si="69"/>
        <v>100</v>
      </c>
      <c r="S304" s="46">
        <f t="shared" si="70"/>
        <v>0</v>
      </c>
    </row>
    <row r="305" spans="1:19" ht="96" hidden="1" outlineLevel="3">
      <c r="A305" s="32" t="s">
        <v>396</v>
      </c>
      <c r="B305" s="33" t="s">
        <v>397</v>
      </c>
      <c r="C305" s="34"/>
      <c r="D305" s="34">
        <v>114991.6</v>
      </c>
      <c r="E305" s="34">
        <v>114991.6</v>
      </c>
      <c r="F305" s="34">
        <v>29278.34</v>
      </c>
      <c r="G305" s="34">
        <v>39647.730000000003</v>
      </c>
      <c r="H305" s="45">
        <f t="shared" si="73"/>
        <v>68926.070000000007</v>
      </c>
      <c r="I305" s="35">
        <v>68926.070000000007</v>
      </c>
      <c r="J305" s="63">
        <f t="shared" si="71"/>
        <v>2.3556338288044414E-2</v>
      </c>
      <c r="K305" s="63">
        <f t="shared" si="72"/>
        <v>0.17716483291693366</v>
      </c>
      <c r="L305" s="63" t="e">
        <f t="shared" si="63"/>
        <v>#DIV/0!</v>
      </c>
      <c r="M305" s="46">
        <f t="shared" si="64"/>
        <v>68926.070000000007</v>
      </c>
      <c r="N305" s="63">
        <f t="shared" si="65"/>
        <v>59.940091276232351</v>
      </c>
      <c r="O305" s="46">
        <f t="shared" si="66"/>
        <v>-46065.53</v>
      </c>
      <c r="P305" s="63">
        <f t="shared" si="67"/>
        <v>59.940091276232351</v>
      </c>
      <c r="Q305" s="46">
        <f t="shared" si="68"/>
        <v>-46065.53</v>
      </c>
      <c r="R305" s="63">
        <f t="shared" si="69"/>
        <v>100</v>
      </c>
      <c r="S305" s="46">
        <f t="shared" si="70"/>
        <v>0</v>
      </c>
    </row>
    <row r="306" spans="1:19" ht="108" hidden="1" outlineLevel="4">
      <c r="A306" s="32" t="s">
        <v>398</v>
      </c>
      <c r="B306" s="33" t="s">
        <v>399</v>
      </c>
      <c r="C306" s="34"/>
      <c r="D306" s="34">
        <v>114991.6</v>
      </c>
      <c r="E306" s="34">
        <v>114991.6</v>
      </c>
      <c r="F306" s="34">
        <v>29278.34</v>
      </c>
      <c r="G306" s="34">
        <v>39647.730000000003</v>
      </c>
      <c r="H306" s="45">
        <f t="shared" si="73"/>
        <v>68926.070000000007</v>
      </c>
      <c r="I306" s="35">
        <v>68926.070000000007</v>
      </c>
      <c r="J306" s="63">
        <f t="shared" si="71"/>
        <v>2.3556338288044414E-2</v>
      </c>
      <c r="K306" s="63">
        <f t="shared" si="72"/>
        <v>0.17716483291693366</v>
      </c>
      <c r="L306" s="63" t="e">
        <f t="shared" si="63"/>
        <v>#DIV/0!</v>
      </c>
      <c r="M306" s="46">
        <f t="shared" si="64"/>
        <v>68926.070000000007</v>
      </c>
      <c r="N306" s="63">
        <f t="shared" si="65"/>
        <v>59.940091276232351</v>
      </c>
      <c r="O306" s="46">
        <f t="shared" si="66"/>
        <v>-46065.53</v>
      </c>
      <c r="P306" s="63">
        <f t="shared" si="67"/>
        <v>59.940091276232351</v>
      </c>
      <c r="Q306" s="46">
        <f t="shared" si="68"/>
        <v>-46065.53</v>
      </c>
      <c r="R306" s="63">
        <f t="shared" si="69"/>
        <v>100</v>
      </c>
      <c r="S306" s="46">
        <f t="shared" si="70"/>
        <v>0</v>
      </c>
    </row>
    <row r="307" spans="1:19" ht="108" hidden="1" outlineLevel="7">
      <c r="A307" s="17" t="s">
        <v>398</v>
      </c>
      <c r="B307" s="20" t="s">
        <v>399</v>
      </c>
      <c r="C307" s="19"/>
      <c r="D307" s="19">
        <v>114991.6</v>
      </c>
      <c r="E307" s="19">
        <v>114991.6</v>
      </c>
      <c r="F307" s="19">
        <v>29278.34</v>
      </c>
      <c r="G307" s="19">
        <v>39647.730000000003</v>
      </c>
      <c r="H307" s="45">
        <f t="shared" si="73"/>
        <v>68926.070000000007</v>
      </c>
      <c r="I307" s="26">
        <v>68926.070000000007</v>
      </c>
      <c r="J307" s="63">
        <f t="shared" si="71"/>
        <v>2.3556338288044414E-2</v>
      </c>
      <c r="K307" s="63">
        <f t="shared" si="72"/>
        <v>0.17716483291693366</v>
      </c>
      <c r="L307" s="63" t="e">
        <f t="shared" si="63"/>
        <v>#DIV/0!</v>
      </c>
      <c r="M307" s="46">
        <f t="shared" si="64"/>
        <v>68926.070000000007</v>
      </c>
      <c r="N307" s="63">
        <f t="shared" si="65"/>
        <v>59.940091276232351</v>
      </c>
      <c r="O307" s="46">
        <f t="shared" si="66"/>
        <v>-46065.53</v>
      </c>
      <c r="P307" s="63">
        <f t="shared" si="67"/>
        <v>59.940091276232351</v>
      </c>
      <c r="Q307" s="46">
        <f t="shared" si="68"/>
        <v>-46065.53</v>
      </c>
      <c r="R307" s="63">
        <f t="shared" si="69"/>
        <v>100</v>
      </c>
      <c r="S307" s="46">
        <f t="shared" si="70"/>
        <v>0</v>
      </c>
    </row>
    <row r="308" spans="1:19" ht="168" hidden="1" outlineLevel="3">
      <c r="A308" s="32" t="s">
        <v>400</v>
      </c>
      <c r="B308" s="36" t="s">
        <v>401</v>
      </c>
      <c r="C308" s="34"/>
      <c r="D308" s="34">
        <v>8804100</v>
      </c>
      <c r="E308" s="34">
        <v>10061800</v>
      </c>
      <c r="F308" s="34">
        <v>2195100</v>
      </c>
      <c r="G308" s="34">
        <v>6119400</v>
      </c>
      <c r="H308" s="45">
        <f t="shared" si="73"/>
        <v>8314500</v>
      </c>
      <c r="I308" s="35">
        <v>8314500</v>
      </c>
      <c r="J308" s="63">
        <f t="shared" si="71"/>
        <v>2.8415833761586184</v>
      </c>
      <c r="K308" s="63">
        <f t="shared" si="72"/>
        <v>21.37126058816127</v>
      </c>
      <c r="L308" s="63" t="e">
        <f t="shared" si="63"/>
        <v>#DIV/0!</v>
      </c>
      <c r="M308" s="46">
        <f t="shared" si="64"/>
        <v>8314500</v>
      </c>
      <c r="N308" s="63">
        <f t="shared" si="65"/>
        <v>94.438954577980709</v>
      </c>
      <c r="O308" s="46">
        <f t="shared" si="66"/>
        <v>-489600</v>
      </c>
      <c r="P308" s="63">
        <f t="shared" si="67"/>
        <v>82.634319902999465</v>
      </c>
      <c r="Q308" s="46">
        <f t="shared" si="68"/>
        <v>-1747300</v>
      </c>
      <c r="R308" s="63">
        <f t="shared" si="69"/>
        <v>100</v>
      </c>
      <c r="S308" s="46">
        <f t="shared" si="70"/>
        <v>0</v>
      </c>
    </row>
    <row r="309" spans="1:19" ht="180" hidden="1" outlineLevel="4">
      <c r="A309" s="32" t="s">
        <v>402</v>
      </c>
      <c r="B309" s="36" t="s">
        <v>403</v>
      </c>
      <c r="C309" s="34"/>
      <c r="D309" s="34">
        <v>8804100</v>
      </c>
      <c r="E309" s="34">
        <v>10061800</v>
      </c>
      <c r="F309" s="34">
        <v>2195100</v>
      </c>
      <c r="G309" s="34">
        <v>6119400</v>
      </c>
      <c r="H309" s="45">
        <f t="shared" si="73"/>
        <v>8314500</v>
      </c>
      <c r="I309" s="35">
        <v>8314500</v>
      </c>
      <c r="J309" s="63">
        <f t="shared" si="71"/>
        <v>2.8415833761586184</v>
      </c>
      <c r="K309" s="63">
        <f t="shared" si="72"/>
        <v>21.37126058816127</v>
      </c>
      <c r="L309" s="63" t="e">
        <f t="shared" si="63"/>
        <v>#DIV/0!</v>
      </c>
      <c r="M309" s="46">
        <f t="shared" si="64"/>
        <v>8314500</v>
      </c>
      <c r="N309" s="63">
        <f t="shared" si="65"/>
        <v>94.438954577980709</v>
      </c>
      <c r="O309" s="46">
        <f t="shared" si="66"/>
        <v>-489600</v>
      </c>
      <c r="P309" s="63">
        <f t="shared" si="67"/>
        <v>82.634319902999465</v>
      </c>
      <c r="Q309" s="46">
        <f t="shared" si="68"/>
        <v>-1747300</v>
      </c>
      <c r="R309" s="63">
        <f t="shared" si="69"/>
        <v>100</v>
      </c>
      <c r="S309" s="46">
        <f t="shared" si="70"/>
        <v>0</v>
      </c>
    </row>
    <row r="310" spans="1:19" ht="180" hidden="1" outlineLevel="7">
      <c r="A310" s="17" t="s">
        <v>402</v>
      </c>
      <c r="B310" s="18" t="s">
        <v>403</v>
      </c>
      <c r="C310" s="19"/>
      <c r="D310" s="19">
        <v>8804100</v>
      </c>
      <c r="E310" s="19">
        <v>10061800</v>
      </c>
      <c r="F310" s="19">
        <v>2195100</v>
      </c>
      <c r="G310" s="19">
        <v>6119400</v>
      </c>
      <c r="H310" s="45">
        <f t="shared" si="73"/>
        <v>8314500</v>
      </c>
      <c r="I310" s="26">
        <v>8314500</v>
      </c>
      <c r="J310" s="63">
        <f t="shared" si="71"/>
        <v>2.8415833761586184</v>
      </c>
      <c r="K310" s="63">
        <f t="shared" si="72"/>
        <v>21.37126058816127</v>
      </c>
      <c r="L310" s="63" t="e">
        <f t="shared" si="63"/>
        <v>#DIV/0!</v>
      </c>
      <c r="M310" s="46">
        <f t="shared" si="64"/>
        <v>8314500</v>
      </c>
      <c r="N310" s="63">
        <f t="shared" si="65"/>
        <v>94.438954577980709</v>
      </c>
      <c r="O310" s="46">
        <f t="shared" si="66"/>
        <v>-489600</v>
      </c>
      <c r="P310" s="63">
        <f t="shared" si="67"/>
        <v>82.634319902999465</v>
      </c>
      <c r="Q310" s="46">
        <f t="shared" si="68"/>
        <v>-1747300</v>
      </c>
      <c r="R310" s="63">
        <f t="shared" si="69"/>
        <v>100</v>
      </c>
      <c r="S310" s="46">
        <f t="shared" si="70"/>
        <v>0</v>
      </c>
    </row>
    <row r="311" spans="1:19" ht="24" hidden="1" outlineLevel="3">
      <c r="A311" s="32" t="s">
        <v>404</v>
      </c>
      <c r="B311" s="33" t="s">
        <v>405</v>
      </c>
      <c r="C311" s="34"/>
      <c r="D311" s="34">
        <v>7863500</v>
      </c>
      <c r="E311" s="34">
        <v>15538664.99</v>
      </c>
      <c r="F311" s="34">
        <v>2956920.77</v>
      </c>
      <c r="G311" s="34">
        <v>3255775.59</v>
      </c>
      <c r="H311" s="45">
        <f t="shared" si="73"/>
        <v>6212696.3599999994</v>
      </c>
      <c r="I311" s="35">
        <v>6212696.3600000003</v>
      </c>
      <c r="J311" s="63">
        <f t="shared" si="71"/>
        <v>2.1232659447588142</v>
      </c>
      <c r="K311" s="63">
        <f t="shared" si="72"/>
        <v>15.968867985408741</v>
      </c>
      <c r="L311" s="63" t="e">
        <f t="shared" si="63"/>
        <v>#DIV/0!</v>
      </c>
      <c r="M311" s="46">
        <f t="shared" si="64"/>
        <v>6212696.3600000003</v>
      </c>
      <c r="N311" s="63">
        <f t="shared" si="65"/>
        <v>79.006757296369301</v>
      </c>
      <c r="O311" s="46">
        <f t="shared" si="66"/>
        <v>-1650803.6399999997</v>
      </c>
      <c r="P311" s="63">
        <f t="shared" si="67"/>
        <v>39.982175843280089</v>
      </c>
      <c r="Q311" s="46">
        <f t="shared" si="68"/>
        <v>-9325968.629999999</v>
      </c>
      <c r="R311" s="63">
        <f t="shared" si="69"/>
        <v>100.00000000000003</v>
      </c>
      <c r="S311" s="46">
        <f t="shared" si="70"/>
        <v>0</v>
      </c>
    </row>
    <row r="312" spans="1:19" ht="36" hidden="1" outlineLevel="4">
      <c r="A312" s="32" t="s">
        <v>406</v>
      </c>
      <c r="B312" s="33" t="s">
        <v>407</v>
      </c>
      <c r="C312" s="34"/>
      <c r="D312" s="34">
        <v>7863500</v>
      </c>
      <c r="E312" s="34">
        <v>15538664.99</v>
      </c>
      <c r="F312" s="34">
        <v>2956920.77</v>
      </c>
      <c r="G312" s="34">
        <v>3255775.59</v>
      </c>
      <c r="H312" s="45">
        <f t="shared" si="73"/>
        <v>6212696.3599999994</v>
      </c>
      <c r="I312" s="35">
        <v>6212696.3600000003</v>
      </c>
      <c r="J312" s="63">
        <f t="shared" si="71"/>
        <v>2.1232659447588142</v>
      </c>
      <c r="K312" s="63">
        <f t="shared" si="72"/>
        <v>15.968867985408741</v>
      </c>
      <c r="L312" s="63" t="e">
        <f t="shared" si="63"/>
        <v>#DIV/0!</v>
      </c>
      <c r="M312" s="46">
        <f t="shared" si="64"/>
        <v>6212696.3600000003</v>
      </c>
      <c r="N312" s="63">
        <f t="shared" si="65"/>
        <v>79.006757296369301</v>
      </c>
      <c r="O312" s="46">
        <f t="shared" si="66"/>
        <v>-1650803.6399999997</v>
      </c>
      <c r="P312" s="63">
        <f t="shared" si="67"/>
        <v>39.982175843280089</v>
      </c>
      <c r="Q312" s="46">
        <f t="shared" si="68"/>
        <v>-9325968.629999999</v>
      </c>
      <c r="R312" s="63">
        <f t="shared" si="69"/>
        <v>100.00000000000003</v>
      </c>
      <c r="S312" s="46">
        <f t="shared" si="70"/>
        <v>0</v>
      </c>
    </row>
    <row r="313" spans="1:19" ht="36" hidden="1" outlineLevel="7">
      <c r="A313" s="47" t="s">
        <v>406</v>
      </c>
      <c r="B313" s="48" t="s">
        <v>407</v>
      </c>
      <c r="C313" s="49"/>
      <c r="D313" s="49">
        <v>7863500</v>
      </c>
      <c r="E313" s="49">
        <v>15538664.99</v>
      </c>
      <c r="F313" s="49">
        <v>2956920.77</v>
      </c>
      <c r="G313" s="49">
        <v>3255775.59</v>
      </c>
      <c r="H313" s="50">
        <f t="shared" si="73"/>
        <v>6212696.3599999994</v>
      </c>
      <c r="I313" s="51">
        <v>6212696.3600000003</v>
      </c>
      <c r="J313" s="63">
        <f t="shared" si="71"/>
        <v>2.1232659447588142</v>
      </c>
      <c r="K313" s="63">
        <f t="shared" si="72"/>
        <v>15.968867985408741</v>
      </c>
      <c r="L313" s="63" t="e">
        <f t="shared" si="63"/>
        <v>#DIV/0!</v>
      </c>
      <c r="M313" s="46">
        <f t="shared" si="64"/>
        <v>6212696.3600000003</v>
      </c>
      <c r="N313" s="63">
        <f t="shared" si="65"/>
        <v>79.006757296369301</v>
      </c>
      <c r="O313" s="46">
        <f t="shared" si="66"/>
        <v>-1650803.6399999997</v>
      </c>
      <c r="P313" s="63">
        <f t="shared" si="67"/>
        <v>39.982175843280089</v>
      </c>
      <c r="Q313" s="46">
        <f t="shared" si="68"/>
        <v>-9325968.629999999</v>
      </c>
      <c r="R313" s="63">
        <f t="shared" si="69"/>
        <v>100.00000000000003</v>
      </c>
      <c r="S313" s="46">
        <f t="shared" si="70"/>
        <v>0</v>
      </c>
    </row>
    <row r="314" spans="1:19" ht="24" outlineLevel="7">
      <c r="A314" s="32" t="s">
        <v>444</v>
      </c>
      <c r="B314" s="52" t="s">
        <v>446</v>
      </c>
      <c r="C314" s="53">
        <f>C315</f>
        <v>793100</v>
      </c>
      <c r="D314" s="53">
        <f t="shared" ref="D314:I314" si="74">D315</f>
        <v>0</v>
      </c>
      <c r="E314" s="53">
        <f t="shared" si="74"/>
        <v>0</v>
      </c>
      <c r="F314" s="53">
        <f t="shared" si="74"/>
        <v>0</v>
      </c>
      <c r="G314" s="53">
        <f t="shared" si="74"/>
        <v>0</v>
      </c>
      <c r="H314" s="53">
        <f t="shared" si="74"/>
        <v>0</v>
      </c>
      <c r="I314" s="53">
        <f t="shared" si="74"/>
        <v>0</v>
      </c>
      <c r="J314" s="63">
        <f t="shared" si="71"/>
        <v>0</v>
      </c>
      <c r="K314" s="63">
        <f t="shared" si="72"/>
        <v>0</v>
      </c>
      <c r="L314" s="63">
        <f t="shared" si="63"/>
        <v>0</v>
      </c>
      <c r="M314" s="46">
        <f t="shared" si="64"/>
        <v>-793100</v>
      </c>
      <c r="N314" s="63">
        <v>0</v>
      </c>
      <c r="O314" s="46">
        <f t="shared" si="66"/>
        <v>0</v>
      </c>
      <c r="P314" s="63">
        <v>0</v>
      </c>
      <c r="Q314" s="46">
        <f t="shared" si="68"/>
        <v>0</v>
      </c>
      <c r="R314" s="63">
        <v>0</v>
      </c>
      <c r="S314" s="46">
        <f t="shared" si="70"/>
        <v>0</v>
      </c>
    </row>
    <row r="315" spans="1:19" ht="24" outlineLevel="7">
      <c r="A315" s="32" t="s">
        <v>445</v>
      </c>
      <c r="B315" s="52" t="s">
        <v>447</v>
      </c>
      <c r="C315" s="53">
        <v>793100</v>
      </c>
      <c r="D315" s="53">
        <v>0</v>
      </c>
      <c r="E315" s="53">
        <v>0</v>
      </c>
      <c r="F315" s="53"/>
      <c r="G315" s="53"/>
      <c r="H315" s="54">
        <v>0</v>
      </c>
      <c r="I315" s="53">
        <v>0</v>
      </c>
      <c r="J315" s="63">
        <f t="shared" si="71"/>
        <v>0</v>
      </c>
      <c r="K315" s="63">
        <f t="shared" si="72"/>
        <v>0</v>
      </c>
      <c r="L315" s="63">
        <f t="shared" si="63"/>
        <v>0</v>
      </c>
      <c r="M315" s="46">
        <f t="shared" si="64"/>
        <v>-793100</v>
      </c>
      <c r="N315" s="63">
        <v>0</v>
      </c>
      <c r="O315" s="46">
        <f t="shared" si="66"/>
        <v>0</v>
      </c>
      <c r="P315" s="63">
        <v>0</v>
      </c>
      <c r="Q315" s="46">
        <f t="shared" si="68"/>
        <v>0</v>
      </c>
      <c r="R315" s="63">
        <v>0</v>
      </c>
      <c r="S315" s="46">
        <f t="shared" si="70"/>
        <v>0</v>
      </c>
    </row>
    <row r="316" spans="1:19" ht="108" outlineLevel="1" collapsed="1">
      <c r="A316" s="32" t="s">
        <v>408</v>
      </c>
      <c r="B316" s="33" t="s">
        <v>409</v>
      </c>
      <c r="C316" s="34">
        <v>4007718.04</v>
      </c>
      <c r="D316" s="34">
        <v>0</v>
      </c>
      <c r="E316" s="34">
        <v>0</v>
      </c>
      <c r="F316" s="34">
        <v>0</v>
      </c>
      <c r="G316" s="34">
        <v>0</v>
      </c>
      <c r="H316" s="45">
        <f t="shared" si="73"/>
        <v>0</v>
      </c>
      <c r="I316" s="35">
        <v>1206521.24</v>
      </c>
      <c r="J316" s="63">
        <f t="shared" si="71"/>
        <v>0.41234358031947599</v>
      </c>
      <c r="K316" s="63">
        <f t="shared" si="72"/>
        <v>3.1011942780914623</v>
      </c>
      <c r="L316" s="63">
        <f t="shared" si="63"/>
        <v>30.104943211024892</v>
      </c>
      <c r="M316" s="46">
        <f t="shared" si="64"/>
        <v>-2801196.8</v>
      </c>
      <c r="N316" s="63">
        <v>0</v>
      </c>
      <c r="O316" s="46">
        <f t="shared" si="66"/>
        <v>1206521.24</v>
      </c>
      <c r="P316" s="63">
        <v>0</v>
      </c>
      <c r="Q316" s="46">
        <f t="shared" si="68"/>
        <v>1206521.24</v>
      </c>
      <c r="R316" s="63">
        <v>0</v>
      </c>
      <c r="S316" s="46">
        <f t="shared" si="70"/>
        <v>1206521.24</v>
      </c>
    </row>
    <row r="317" spans="1:19" ht="108" hidden="1" outlineLevel="2">
      <c r="A317" s="32" t="s">
        <v>410</v>
      </c>
      <c r="B317" s="36" t="s">
        <v>411</v>
      </c>
      <c r="C317" s="34"/>
      <c r="D317" s="34">
        <v>0</v>
      </c>
      <c r="E317" s="34">
        <v>0</v>
      </c>
      <c r="F317" s="34">
        <v>0</v>
      </c>
      <c r="G317" s="34">
        <v>0</v>
      </c>
      <c r="H317" s="45">
        <f t="shared" si="73"/>
        <v>0</v>
      </c>
      <c r="I317" s="35">
        <v>1206521.24</v>
      </c>
      <c r="J317" s="63">
        <f t="shared" si="71"/>
        <v>0.41234358031947599</v>
      </c>
      <c r="K317" s="63">
        <f t="shared" si="72"/>
        <v>3.1011942780914623</v>
      </c>
      <c r="L317" s="63" t="e">
        <f t="shared" si="63"/>
        <v>#DIV/0!</v>
      </c>
      <c r="M317" s="46">
        <f t="shared" si="64"/>
        <v>1206521.24</v>
      </c>
      <c r="N317" s="63" t="e">
        <f t="shared" si="65"/>
        <v>#DIV/0!</v>
      </c>
      <c r="O317" s="46">
        <f t="shared" si="66"/>
        <v>1206521.24</v>
      </c>
      <c r="P317" s="63" t="e">
        <f t="shared" si="67"/>
        <v>#DIV/0!</v>
      </c>
      <c r="Q317" s="46">
        <f t="shared" si="68"/>
        <v>1206521.24</v>
      </c>
      <c r="R317" s="63" t="e">
        <f t="shared" si="69"/>
        <v>#DIV/0!</v>
      </c>
      <c r="S317" s="46">
        <f t="shared" si="70"/>
        <v>1206521.24</v>
      </c>
    </row>
    <row r="318" spans="1:19" ht="108" hidden="1" outlineLevel="3">
      <c r="A318" s="32" t="s">
        <v>412</v>
      </c>
      <c r="B318" s="36" t="s">
        <v>413</v>
      </c>
      <c r="C318" s="34"/>
      <c r="D318" s="34">
        <v>0</v>
      </c>
      <c r="E318" s="34">
        <v>0</v>
      </c>
      <c r="F318" s="34">
        <v>0</v>
      </c>
      <c r="G318" s="34">
        <v>0</v>
      </c>
      <c r="H318" s="45">
        <f t="shared" si="73"/>
        <v>0</v>
      </c>
      <c r="I318" s="35">
        <v>1206521.24</v>
      </c>
      <c r="J318" s="63">
        <f t="shared" si="71"/>
        <v>0.41234358031947599</v>
      </c>
      <c r="K318" s="63">
        <f t="shared" si="72"/>
        <v>3.1011942780914623</v>
      </c>
      <c r="L318" s="63" t="e">
        <f t="shared" si="63"/>
        <v>#DIV/0!</v>
      </c>
      <c r="M318" s="46">
        <f t="shared" si="64"/>
        <v>1206521.24</v>
      </c>
      <c r="N318" s="63" t="e">
        <f t="shared" si="65"/>
        <v>#DIV/0!</v>
      </c>
      <c r="O318" s="46">
        <f t="shared" si="66"/>
        <v>1206521.24</v>
      </c>
      <c r="P318" s="63" t="e">
        <f t="shared" si="67"/>
        <v>#DIV/0!</v>
      </c>
      <c r="Q318" s="46">
        <f t="shared" si="68"/>
        <v>1206521.24</v>
      </c>
      <c r="R318" s="63" t="e">
        <f t="shared" si="69"/>
        <v>#DIV/0!</v>
      </c>
      <c r="S318" s="46">
        <f t="shared" si="70"/>
        <v>1206521.24</v>
      </c>
    </row>
    <row r="319" spans="1:19" ht="36" hidden="1" outlineLevel="4">
      <c r="A319" s="32" t="s">
        <v>414</v>
      </c>
      <c r="B319" s="33" t="s">
        <v>415</v>
      </c>
      <c r="C319" s="34"/>
      <c r="D319" s="34">
        <v>0</v>
      </c>
      <c r="E319" s="34">
        <v>0</v>
      </c>
      <c r="F319" s="34">
        <v>0</v>
      </c>
      <c r="G319" s="34">
        <v>0</v>
      </c>
      <c r="H319" s="45">
        <f t="shared" si="73"/>
        <v>0</v>
      </c>
      <c r="I319" s="35">
        <v>1206521.24</v>
      </c>
      <c r="J319" s="63">
        <f t="shared" si="71"/>
        <v>0.41234358031947599</v>
      </c>
      <c r="K319" s="63">
        <f t="shared" si="72"/>
        <v>3.1011942780914623</v>
      </c>
      <c r="L319" s="63" t="e">
        <f t="shared" si="63"/>
        <v>#DIV/0!</v>
      </c>
      <c r="M319" s="46">
        <f t="shared" si="64"/>
        <v>1206521.24</v>
      </c>
      <c r="N319" s="63" t="e">
        <f t="shared" si="65"/>
        <v>#DIV/0!</v>
      </c>
      <c r="O319" s="46">
        <f t="shared" si="66"/>
        <v>1206521.24</v>
      </c>
      <c r="P319" s="63" t="e">
        <f t="shared" si="67"/>
        <v>#DIV/0!</v>
      </c>
      <c r="Q319" s="46">
        <f t="shared" si="68"/>
        <v>1206521.24</v>
      </c>
      <c r="R319" s="63" t="e">
        <f t="shared" si="69"/>
        <v>#DIV/0!</v>
      </c>
      <c r="S319" s="46">
        <f t="shared" si="70"/>
        <v>1206521.24</v>
      </c>
    </row>
    <row r="320" spans="1:19" ht="48" hidden="1" outlineLevel="5">
      <c r="A320" s="32" t="s">
        <v>416</v>
      </c>
      <c r="B320" s="33" t="s">
        <v>417</v>
      </c>
      <c r="C320" s="34"/>
      <c r="D320" s="34">
        <v>0</v>
      </c>
      <c r="E320" s="34">
        <v>0</v>
      </c>
      <c r="F320" s="34">
        <v>0</v>
      </c>
      <c r="G320" s="34">
        <v>0</v>
      </c>
      <c r="H320" s="45">
        <f t="shared" si="73"/>
        <v>0</v>
      </c>
      <c r="I320" s="35">
        <v>1206521.24</v>
      </c>
      <c r="J320" s="63">
        <f t="shared" si="71"/>
        <v>0.41234358031947599</v>
      </c>
      <c r="K320" s="63">
        <f t="shared" si="72"/>
        <v>3.1011942780914623</v>
      </c>
      <c r="L320" s="63" t="e">
        <f t="shared" si="63"/>
        <v>#DIV/0!</v>
      </c>
      <c r="M320" s="46">
        <f t="shared" si="64"/>
        <v>1206521.24</v>
      </c>
      <c r="N320" s="63" t="e">
        <f t="shared" si="65"/>
        <v>#DIV/0!</v>
      </c>
      <c r="O320" s="46">
        <f t="shared" si="66"/>
        <v>1206521.24</v>
      </c>
      <c r="P320" s="63" t="e">
        <f t="shared" si="67"/>
        <v>#DIV/0!</v>
      </c>
      <c r="Q320" s="46">
        <f t="shared" si="68"/>
        <v>1206521.24</v>
      </c>
      <c r="R320" s="63" t="e">
        <f t="shared" si="69"/>
        <v>#DIV/0!</v>
      </c>
      <c r="S320" s="46">
        <f t="shared" si="70"/>
        <v>1206521.24</v>
      </c>
    </row>
    <row r="321" spans="1:19" ht="48" hidden="1" outlineLevel="7">
      <c r="A321" s="17" t="s">
        <v>416</v>
      </c>
      <c r="B321" s="20" t="s">
        <v>417</v>
      </c>
      <c r="C321" s="19"/>
      <c r="D321" s="19">
        <v>0</v>
      </c>
      <c r="E321" s="19">
        <v>0</v>
      </c>
      <c r="F321" s="19">
        <v>0</v>
      </c>
      <c r="G321" s="19">
        <v>0</v>
      </c>
      <c r="H321" s="45">
        <f t="shared" si="73"/>
        <v>0</v>
      </c>
      <c r="I321" s="26">
        <v>1206521.24</v>
      </c>
      <c r="J321" s="63">
        <f t="shared" si="71"/>
        <v>0.41234358031947599</v>
      </c>
      <c r="K321" s="63">
        <f t="shared" si="72"/>
        <v>3.1011942780914623</v>
      </c>
      <c r="L321" s="63" t="e">
        <f t="shared" si="63"/>
        <v>#DIV/0!</v>
      </c>
      <c r="M321" s="46">
        <f t="shared" si="64"/>
        <v>1206521.24</v>
      </c>
      <c r="N321" s="63" t="e">
        <f t="shared" si="65"/>
        <v>#DIV/0!</v>
      </c>
      <c r="O321" s="46">
        <f t="shared" si="66"/>
        <v>1206521.24</v>
      </c>
      <c r="P321" s="63" t="e">
        <f t="shared" si="67"/>
        <v>#DIV/0!</v>
      </c>
      <c r="Q321" s="46">
        <f t="shared" si="68"/>
        <v>1206521.24</v>
      </c>
      <c r="R321" s="63" t="e">
        <f t="shared" si="69"/>
        <v>#DIV/0!</v>
      </c>
      <c r="S321" s="46">
        <f t="shared" si="70"/>
        <v>1206521.24</v>
      </c>
    </row>
    <row r="322" spans="1:19" ht="72" outlineLevel="1" collapsed="1">
      <c r="A322" s="32" t="s">
        <v>418</v>
      </c>
      <c r="B322" s="33" t="s">
        <v>419</v>
      </c>
      <c r="C322" s="34">
        <v>-5276492.84</v>
      </c>
      <c r="D322" s="34">
        <v>0</v>
      </c>
      <c r="E322" s="34">
        <v>0</v>
      </c>
      <c r="F322" s="34">
        <v>0</v>
      </c>
      <c r="G322" s="34">
        <v>0</v>
      </c>
      <c r="H322" s="45">
        <f t="shared" si="73"/>
        <v>0</v>
      </c>
      <c r="I322" s="35">
        <v>-1717291.88</v>
      </c>
      <c r="J322" s="63">
        <f t="shared" si="71"/>
        <v>-0.5869057740357424</v>
      </c>
      <c r="K322" s="63">
        <f t="shared" si="72"/>
        <v>-4.4140588458011143</v>
      </c>
      <c r="L322" s="63">
        <f t="shared" si="63"/>
        <v>32.54608566852523</v>
      </c>
      <c r="M322" s="46">
        <f t="shared" si="64"/>
        <v>3559200.96</v>
      </c>
      <c r="N322" s="63">
        <v>0</v>
      </c>
      <c r="O322" s="46">
        <f t="shared" si="66"/>
        <v>-1717291.88</v>
      </c>
      <c r="P322" s="63">
        <v>0</v>
      </c>
      <c r="Q322" s="46">
        <f t="shared" si="68"/>
        <v>-1717291.88</v>
      </c>
      <c r="R322" s="63">
        <v>0</v>
      </c>
      <c r="S322" s="46">
        <f t="shared" si="70"/>
        <v>-1717291.88</v>
      </c>
    </row>
    <row r="323" spans="1:19" ht="60" hidden="1" outlineLevel="2">
      <c r="A323" s="13" t="s">
        <v>420</v>
      </c>
      <c r="B323" s="14" t="s">
        <v>421</v>
      </c>
      <c r="C323" s="14"/>
      <c r="D323" s="15">
        <v>0</v>
      </c>
      <c r="E323" s="15">
        <v>0</v>
      </c>
      <c r="F323" s="15">
        <v>0</v>
      </c>
      <c r="G323" s="15">
        <v>0</v>
      </c>
      <c r="H323" s="12">
        <f t="shared" si="73"/>
        <v>0</v>
      </c>
      <c r="I323" s="25">
        <v>-1717291.88</v>
      </c>
      <c r="J323" s="23"/>
      <c r="K323" s="23"/>
      <c r="L323" s="61"/>
      <c r="M323" s="44">
        <f t="shared" si="64"/>
        <v>-1717291.88</v>
      </c>
      <c r="N323" s="61"/>
      <c r="O323" s="23"/>
      <c r="P323" s="61"/>
      <c r="Q323" s="23"/>
      <c r="R323" s="61"/>
      <c r="S323" s="23"/>
    </row>
    <row r="324" spans="1:19" ht="180" hidden="1" outlineLevel="3">
      <c r="A324" s="13" t="s">
        <v>422</v>
      </c>
      <c r="B324" s="16" t="s">
        <v>423</v>
      </c>
      <c r="C324" s="16"/>
      <c r="D324" s="15">
        <v>0</v>
      </c>
      <c r="E324" s="15">
        <v>0</v>
      </c>
      <c r="F324" s="15">
        <v>0</v>
      </c>
      <c r="G324" s="15">
        <v>0</v>
      </c>
      <c r="H324" s="12">
        <f t="shared" si="73"/>
        <v>0</v>
      </c>
      <c r="I324" s="25">
        <v>-51918.33</v>
      </c>
      <c r="J324" s="23"/>
      <c r="K324" s="23"/>
      <c r="L324" s="61"/>
      <c r="M324" s="44">
        <f t="shared" si="64"/>
        <v>-51918.33</v>
      </c>
      <c r="N324" s="61"/>
      <c r="O324" s="23"/>
      <c r="P324" s="61"/>
      <c r="Q324" s="23"/>
      <c r="R324" s="61"/>
      <c r="S324" s="23"/>
    </row>
    <row r="325" spans="1:19" ht="168" hidden="1" outlineLevel="7">
      <c r="A325" s="17" t="s">
        <v>422</v>
      </c>
      <c r="B325" s="18" t="s">
        <v>423</v>
      </c>
      <c r="C325" s="18"/>
      <c r="D325" s="19">
        <v>0</v>
      </c>
      <c r="E325" s="19">
        <v>0</v>
      </c>
      <c r="F325" s="19">
        <v>0</v>
      </c>
      <c r="G325" s="19">
        <v>0</v>
      </c>
      <c r="H325" s="12">
        <f t="shared" si="73"/>
        <v>0</v>
      </c>
      <c r="I325" s="26">
        <v>-51918.33</v>
      </c>
      <c r="J325" s="23"/>
      <c r="K325" s="23"/>
      <c r="L325" s="61"/>
      <c r="M325" s="44">
        <f t="shared" si="64"/>
        <v>-51918.33</v>
      </c>
      <c r="N325" s="61"/>
      <c r="O325" s="23"/>
      <c r="P325" s="61"/>
      <c r="Q325" s="23"/>
      <c r="R325" s="61"/>
      <c r="S325" s="23"/>
    </row>
    <row r="326" spans="1:19" ht="60" hidden="1" outlineLevel="3">
      <c r="A326" s="13" t="s">
        <v>424</v>
      </c>
      <c r="B326" s="14" t="s">
        <v>425</v>
      </c>
      <c r="C326" s="14"/>
      <c r="D326" s="15">
        <v>0</v>
      </c>
      <c r="E326" s="15">
        <v>0</v>
      </c>
      <c r="F326" s="15">
        <v>0</v>
      </c>
      <c r="G326" s="15">
        <v>0</v>
      </c>
      <c r="H326" s="12">
        <f t="shared" si="73"/>
        <v>0</v>
      </c>
      <c r="I326" s="25">
        <v>-1665373.55</v>
      </c>
      <c r="J326" s="23"/>
      <c r="K326" s="23"/>
      <c r="L326" s="61"/>
      <c r="M326" s="44">
        <f t="shared" si="64"/>
        <v>-1665373.55</v>
      </c>
      <c r="N326" s="61"/>
      <c r="O326" s="23"/>
      <c r="P326" s="61"/>
      <c r="Q326" s="23"/>
      <c r="R326" s="61"/>
      <c r="S326" s="23"/>
    </row>
    <row r="327" spans="1:19" ht="60" hidden="1" outlineLevel="7">
      <c r="A327" s="17" t="s">
        <v>424</v>
      </c>
      <c r="B327" s="20" t="s">
        <v>425</v>
      </c>
      <c r="C327" s="20"/>
      <c r="D327" s="19">
        <v>0</v>
      </c>
      <c r="E327" s="19">
        <v>0</v>
      </c>
      <c r="F327" s="19">
        <v>0</v>
      </c>
      <c r="G327" s="19">
        <v>0</v>
      </c>
      <c r="H327" s="12">
        <f t="shared" si="73"/>
        <v>0</v>
      </c>
      <c r="I327" s="26">
        <v>-1665373.55</v>
      </c>
      <c r="J327" s="23"/>
      <c r="K327" s="23"/>
      <c r="L327" s="61"/>
      <c r="M327" s="44">
        <f t="shared" si="64"/>
        <v>-1665373.55</v>
      </c>
      <c r="N327" s="61"/>
      <c r="O327" s="23"/>
      <c r="P327" s="61"/>
      <c r="Q327" s="23"/>
      <c r="R327" s="61"/>
      <c r="S327" s="23"/>
    </row>
  </sheetData>
  <mergeCells count="8">
    <mergeCell ref="N12:O12"/>
    <mergeCell ref="P12:Q12"/>
    <mergeCell ref="R12:S12"/>
    <mergeCell ref="A8:S9"/>
    <mergeCell ref="A1:G1"/>
    <mergeCell ref="A6:I6"/>
    <mergeCell ref="A7:I7"/>
    <mergeCell ref="L12:M12"/>
  </mergeCells>
  <pageMargins left="0.15748031496062992" right="0.19685039370078741" top="0.15748031496062992" bottom="0.15748031496062992" header="0.15748031496062992"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ДЧБ</vt:lpstr>
      <vt:lpstr>ДЧБ!APPT</vt:lpstr>
      <vt:lpstr>ДЧБ!FIO</vt:lpstr>
      <vt:lpstr>ДЧБ!LAST_CELL</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Ксения Аликовна Гималова</dc:creator>
  <dc:description>POI HSSF rep:2.56.0.253</dc:description>
  <cp:lastModifiedBy>Ксения Аликовна Гималова</cp:lastModifiedBy>
  <cp:lastPrinted>2024-07-03T07:27:21Z</cp:lastPrinted>
  <dcterms:created xsi:type="dcterms:W3CDTF">2024-07-03T07:28:30Z</dcterms:created>
  <dcterms:modified xsi:type="dcterms:W3CDTF">2024-07-03T07:28:31Z</dcterms:modified>
</cp:coreProperties>
</file>