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\ob_o\MOIDOC\Бородина\Мои документы\ДЛЯ РАЗМЕЩЕНИЯ НА САЙТЕ И ОБН\ПОСТАНОВЛЕНИЯ 2024\Август\"/>
    </mc:Choice>
  </mc:AlternateContent>
  <bookViews>
    <workbookView xWindow="0" yWindow="0" windowWidth="19440" windowHeight="11835"/>
  </bookViews>
  <sheets>
    <sheet name="Подвоз" sheetId="1" r:id="rId1"/>
    <sheet name="Прочий подвоз" sheetId="2" r:id="rId2"/>
  </sheets>
  <definedNames>
    <definedName name="_xlnm.Print_Area" localSheetId="0">Подвоз!$A$1:$H$125</definedName>
    <definedName name="_xlnm.Print_Area" localSheetId="1">'Прочий подвоз'!$A$1:$H$32</definedName>
  </definedNames>
  <calcPr calcId="162913"/>
</workbook>
</file>

<file path=xl/calcChain.xml><?xml version="1.0" encoding="utf-8"?>
<calcChain xmlns="http://schemas.openxmlformats.org/spreadsheetml/2006/main">
  <c r="H111" i="1" l="1"/>
  <c r="H112" i="1"/>
  <c r="H109" i="1"/>
  <c r="H108" i="1"/>
  <c r="H107" i="1"/>
  <c r="H106" i="1"/>
  <c r="H105" i="1"/>
  <c r="H104" i="1"/>
  <c r="H102" i="1"/>
  <c r="H100" i="1"/>
  <c r="H96" i="1"/>
  <c r="H94" i="1"/>
  <c r="H92" i="1"/>
  <c r="H90" i="1"/>
  <c r="H88" i="1"/>
  <c r="H86" i="1"/>
  <c r="H83" i="1"/>
  <c r="H84" i="1"/>
  <c r="H82" i="1"/>
  <c r="H26" i="1" l="1"/>
  <c r="H25" i="1"/>
  <c r="J27" i="2" l="1"/>
  <c r="J26" i="2"/>
  <c r="J28" i="2" s="1"/>
  <c r="H10" i="1"/>
  <c r="H31" i="2" l="1"/>
  <c r="H30" i="2"/>
  <c r="H124" i="1"/>
  <c r="H123" i="1"/>
  <c r="H122" i="1"/>
  <c r="H121" i="1"/>
  <c r="H120" i="1"/>
  <c r="H119" i="1"/>
  <c r="H118" i="1"/>
  <c r="H117" i="1"/>
  <c r="H116" i="1"/>
  <c r="H115" i="1"/>
  <c r="H114" i="1"/>
  <c r="H113" i="1"/>
  <c r="H110" i="1"/>
  <c r="H103" i="1"/>
  <c r="H101" i="1"/>
  <c r="H99" i="1"/>
  <c r="H98" i="1"/>
  <c r="H97" i="1"/>
  <c r="H95" i="1"/>
  <c r="H93" i="1"/>
  <c r="H91" i="1"/>
  <c r="H89" i="1"/>
  <c r="H87" i="1"/>
  <c r="H85" i="1"/>
  <c r="H81" i="1"/>
  <c r="H32" i="2" l="1"/>
  <c r="H125" i="1"/>
  <c r="J125" i="1" s="1"/>
  <c r="K125" i="1" s="1"/>
  <c r="H51" i="1"/>
  <c r="H52" i="1"/>
  <c r="H48" i="1"/>
  <c r="H47" i="1"/>
  <c r="H27" i="2" l="1"/>
  <c r="H26" i="2"/>
  <c r="H25" i="2"/>
  <c r="H24" i="2"/>
  <c r="H65" i="1"/>
  <c r="H66" i="1"/>
  <c r="H67" i="1"/>
  <c r="H68" i="1"/>
  <c r="H69" i="1"/>
  <c r="H70" i="1"/>
  <c r="H71" i="1"/>
  <c r="H72" i="1"/>
  <c r="H78" i="1"/>
  <c r="H77" i="1"/>
  <c r="H76" i="1"/>
  <c r="H75" i="1"/>
  <c r="H74" i="1"/>
  <c r="H73" i="1"/>
  <c r="H64" i="1"/>
  <c r="H63" i="1"/>
  <c r="H62" i="1"/>
  <c r="H61" i="1"/>
  <c r="H60" i="1"/>
  <c r="H59" i="1"/>
  <c r="H58" i="1"/>
  <c r="H57" i="1"/>
  <c r="H21" i="2"/>
  <c r="H20" i="2"/>
  <c r="H19" i="2"/>
  <c r="H18" i="2"/>
  <c r="H22" i="2" l="1"/>
  <c r="H28" i="2"/>
  <c r="H79" i="1"/>
  <c r="K79" i="1" s="1"/>
  <c r="J79" i="1" s="1"/>
  <c r="H54" i="1" l="1"/>
  <c r="H53" i="1"/>
  <c r="H50" i="1"/>
  <c r="H49" i="1"/>
  <c r="H46" i="1"/>
  <c r="H45" i="1"/>
  <c r="H44" i="1"/>
  <c r="H43" i="1"/>
  <c r="H40" i="1"/>
  <c r="H39" i="1"/>
  <c r="H38" i="1"/>
  <c r="H37" i="1"/>
  <c r="H36" i="1"/>
  <c r="H15" i="2"/>
  <c r="H14" i="2"/>
  <c r="H11" i="2"/>
  <c r="H10" i="2"/>
  <c r="H32" i="1"/>
  <c r="H31" i="1"/>
  <c r="H30" i="1"/>
  <c r="H29" i="1"/>
  <c r="H28" i="1"/>
  <c r="H27" i="1"/>
  <c r="H24" i="1"/>
  <c r="H23" i="1"/>
  <c r="H22" i="1"/>
  <c r="H21" i="1"/>
  <c r="H16" i="2" l="1"/>
  <c r="H12" i="2"/>
  <c r="H33" i="1"/>
  <c r="K33" i="1" s="1"/>
  <c r="J33" i="1" s="1"/>
  <c r="H55" i="1"/>
  <c r="K55" i="1" s="1"/>
  <c r="J55" i="1" s="1"/>
  <c r="H41" i="1"/>
  <c r="K41" i="1" s="1"/>
  <c r="J41" i="1" s="1"/>
  <c r="H11" i="1" l="1"/>
  <c r="H12" i="1"/>
  <c r="H13" i="1"/>
  <c r="H14" i="1"/>
  <c r="H15" i="1"/>
  <c r="H16" i="1"/>
  <c r="H17" i="1"/>
  <c r="H18" i="1" l="1"/>
  <c r="H6" i="2" l="1"/>
  <c r="H5" i="2"/>
  <c r="H7" i="2" l="1"/>
  <c r="H19" i="1"/>
  <c r="K19" i="1" l="1"/>
  <c r="J19" i="1" s="1"/>
</calcChain>
</file>

<file path=xl/sharedStrings.xml><?xml version="1.0" encoding="utf-8"?>
<sst xmlns="http://schemas.openxmlformats.org/spreadsheetml/2006/main" count="289" uniqueCount="101">
  <si>
    <t>наименование маршрута</t>
  </si>
  <si>
    <t>вид ТС</t>
  </si>
  <si>
    <t>расстояние</t>
  </si>
  <si>
    <t>количество рейсов</t>
  </si>
  <si>
    <t>норма расхода топлива</t>
  </si>
  <si>
    <t>цена за 1 литр ГСМ</t>
  </si>
  <si>
    <t>количество дней</t>
  </si>
  <si>
    <t>стоимость</t>
  </si>
  <si>
    <t>прогрев</t>
  </si>
  <si>
    <t>итого</t>
  </si>
  <si>
    <t>Расчеты по данным МКОУ "Нижне - Сыповская ООШ"</t>
  </si>
  <si>
    <t>к постановлению администрации</t>
  </si>
  <si>
    <t>Уинского муниципального района</t>
  </si>
  <si>
    <t>от                       №</t>
  </si>
  <si>
    <t>от                        №</t>
  </si>
  <si>
    <t>Приложение 2</t>
  </si>
  <si>
    <t>Н-Сып - Уинское(экзамены)</t>
  </si>
  <si>
    <t>Нижний Сып - Средний Сып - Нижний Сып</t>
  </si>
  <si>
    <t>Нижний Сып - Уинское - Нижний Сып (заправка 2 раз в неделю)</t>
  </si>
  <si>
    <t>Мерроприятия(соревнования,олимпиады,совещания,мероприятия)</t>
  </si>
  <si>
    <t>Нижний Сып - Средний Сып - Чесноковка (Малое Рогожниково) -Нижний Сып</t>
  </si>
  <si>
    <t>Нижний Сып -Чесноковка( Малое Рогожниково) - Нижний Сып</t>
  </si>
  <si>
    <t>ГАЗ 322121Е445ХО</t>
  </si>
  <si>
    <t>Расчеты по данным МКОУ "Нижне-Сыповская ООШ"</t>
  </si>
  <si>
    <t>Расчеты по данным МБОУ "Судинская СОШ"</t>
  </si>
  <si>
    <t>Суда-Усановка-Суда</t>
  </si>
  <si>
    <t>ГАЗ 322121 Е446ХО</t>
  </si>
  <si>
    <t>ПАЗ 320570-02 Н152ХМ</t>
  </si>
  <si>
    <t>Суда-Уинское-Суда заправка 2 раза в неделю</t>
  </si>
  <si>
    <t>Суда-Уинское-Суда заправка 1 раз в неделю</t>
  </si>
  <si>
    <t xml:space="preserve">прогрев двигателя </t>
  </si>
  <si>
    <t>Суда-Барсаи-Суда</t>
  </si>
  <si>
    <t>Суда-Уинское-Суда (экзамены)</t>
  </si>
  <si>
    <t>ПАЗ 320570-02</t>
  </si>
  <si>
    <t>Суда-Уинское школа-Суда (соревнования совещания РМО)</t>
  </si>
  <si>
    <t>Расчеты по данным МБОУ "Ломовская  СОШ"</t>
  </si>
  <si>
    <t>Ломь - Уинское(экзамены)</t>
  </si>
  <si>
    <t>ЛУИДОР №6 2250</t>
  </si>
  <si>
    <t>Ломь-Митрохи-Курмакаш-Ломь</t>
  </si>
  <si>
    <t>ЛУИДОР №6 2250 Н952МВ</t>
  </si>
  <si>
    <t>Ломь - Уинское - Ломь (заправка 2 раза в мес)</t>
  </si>
  <si>
    <t>Расчеты по данным МБОУ "Аспинская СОШ"</t>
  </si>
  <si>
    <t>Аспа-д. Красногорка-М.Аспа-с. Аспа</t>
  </si>
  <si>
    <t>ПАЗ 320570-02 Н021ХМ</t>
  </si>
  <si>
    <t>Аспа-Большой Ась-Аспа</t>
  </si>
  <si>
    <t>Аспа-Уинск-Аспа (заправка 1р/неделю)</t>
  </si>
  <si>
    <t>прогрев на подвозе</t>
  </si>
  <si>
    <t>Нива</t>
  </si>
  <si>
    <t>Аспа-Уинское-Аспа(экзамены)</t>
  </si>
  <si>
    <t>Аспа-Уинское-Аспа (совещания соревнования олимпиады)</t>
  </si>
  <si>
    <t>Аспа -Уинское-Аспа (экзамены)</t>
  </si>
  <si>
    <t>Аспа -Уинское-Аспа (совещания,соревнования)</t>
  </si>
  <si>
    <t>Расчеты по данным  МКОУ "Чайкинская СОШ" им. Сигабатуллина Л.С.</t>
  </si>
  <si>
    <t>Чайка-Телес-Усть-Телес-Чайка</t>
  </si>
  <si>
    <t>ЛУИДОР 225 N6 Н934ВР</t>
  </si>
  <si>
    <t>Чайка-Иренское-Усть Телес-Чайка</t>
  </si>
  <si>
    <t>Чайка - Мерикай - Чайка</t>
  </si>
  <si>
    <t>ПАЗ 320570-02 Н206СР</t>
  </si>
  <si>
    <t>Чайка-Иренское-Усть Телес-Телес-Чайка</t>
  </si>
  <si>
    <t>Чайка-Уинск-Чайка (заправка 1,5 р/неделю)</t>
  </si>
  <si>
    <t>Расчеты по данным  МКОУ "Чайкинская СОШ"</t>
  </si>
  <si>
    <t>Чайка-Уинское-Чайка (экзамены)</t>
  </si>
  <si>
    <t>ЛУИДОР 225 N6</t>
  </si>
  <si>
    <t>Чайка-Уинское-Чайка (совещания, соревнования РМО)</t>
  </si>
  <si>
    <t>Аспа - Ломь - Аспа</t>
  </si>
  <si>
    <t xml:space="preserve"> ВАЗ Lada 213100</t>
  </si>
  <si>
    <t xml:space="preserve"> ВАЗ Lada 213101</t>
  </si>
  <si>
    <t>Ломь - Уинское - Ломь (заправка 1р/неделю)</t>
  </si>
  <si>
    <t>Расчеты по данным МБОУ "Уинская СОШ"</t>
  </si>
  <si>
    <t>ПАЗ 32053-70 Н475АЕ</t>
  </si>
  <si>
    <t>ПАЗ 32053-70 К075УР</t>
  </si>
  <si>
    <t>Гараж-заправка (3 р в неделю)</t>
  </si>
  <si>
    <t>ГАЗ - 322121 Н005ВТ</t>
  </si>
  <si>
    <t xml:space="preserve">Прогрев двигателя </t>
  </si>
  <si>
    <t>ГАЗ 322121 Н005ВТ</t>
  </si>
  <si>
    <t>ГАЗ-322121  (11п.м.)</t>
  </si>
  <si>
    <t>Мерроприятия(соревнования,олимпиады,мерроприятия)</t>
  </si>
  <si>
    <t>ГАЗ-NEXT О 209 АО</t>
  </si>
  <si>
    <t>Чайка - Мерекай - Чайка</t>
  </si>
  <si>
    <t>Экономическое обоснование  использования транспортных средств при осуществлении перевозок на  2024-2025 уч.год</t>
  </si>
  <si>
    <t>Экономическое обоснование  использования транспортных средств при осуществлении перевозок (прочее) на  2024-2025 уч.год</t>
  </si>
  <si>
    <t>ПАЗ 32053-70 (22п.м.)</t>
  </si>
  <si>
    <t>Уинское(гараж)-Н.Сып-Малое Рогожниковое-Чесноковка-Уинское(школа)</t>
  </si>
  <si>
    <t>Уинское (школа)- Мечеть-Уинское (школа)</t>
  </si>
  <si>
    <t>Уинское (школа)- (Стадион)-Уинское(школа)</t>
  </si>
  <si>
    <t>Уинское (гараж)-Суда-Чайка-Салаваты-Уинское (школа)</t>
  </si>
  <si>
    <t>Уинское (школа)-Кочешовка-Ветстанция-Уинское (школа)</t>
  </si>
  <si>
    <t>Уинское(гараж)-Сосновка-Аспа-М.Аспа-Уинское(школа)</t>
  </si>
  <si>
    <t>Уинское(школа)-Ветстанция-Уинское(школа)</t>
  </si>
  <si>
    <t xml:space="preserve">Уинское(гараж)-Юникс-Уинское  (школа) </t>
  </si>
  <si>
    <t>Уинское(школа)-Юникс-Уинское(школа)</t>
  </si>
  <si>
    <t>Уинское(школа)-ул. Гагарина-Уинское (школа)</t>
  </si>
  <si>
    <t>Уинское(школа)-площадь администрации-Уинское (школа)</t>
  </si>
  <si>
    <t>Аспа-д. Красногорка-М.Аспа- Аспа</t>
  </si>
  <si>
    <t>Нижний Сып - Чесноковка (Малое Рогожниково) -Нижний Сып</t>
  </si>
  <si>
    <t>Суда-Иштеряки-Воскресенское-Барсаи-Суда</t>
  </si>
  <si>
    <t>Расчеты по данным СП МБОУ "Ломовская СОШ"</t>
  </si>
  <si>
    <t xml:space="preserve">ЛУИДОР 225 N6 Н934ВР  </t>
  </si>
  <si>
    <t xml:space="preserve">ПАЗ 32053-70 Н475АЕ  </t>
  </si>
  <si>
    <t xml:space="preserve"> ПАЗ 32053-70 К075УР</t>
  </si>
  <si>
    <t xml:space="preserve">ПАЗ 32053-70 Н475АЕ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</si>
</sst>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 Cyr"/>
      <charset val="204"/>
    </font>
    <font>
      <sz val="14"/>
      <color indexed="8"/>
      <name val="Times New Roman"/>
      <family val="1"/>
      <charset val="204"/>
    </font>
    <font>
      <sz val="8"/>
      <name val="Arial Cyr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Arial Cyr"/>
      <charset val="204"/>
    </font>
    <font>
      <b/>
      <sz val="12"/>
      <name val="Arial Cyr"/>
      <charset val="204"/>
    </font>
    <font>
      <b/>
      <sz val="10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6" fillId="0" borderId="1" xfId="0" applyFont="1" applyFill="1" applyBorder="1"/>
    <xf numFmtId="0" fontId="0" fillId="0" borderId="0" xfId="0" applyFill="1"/>
    <xf numFmtId="2" fontId="5" fillId="0" borderId="0" xfId="0" applyNumberFormat="1" applyFont="1" applyFill="1"/>
    <xf numFmtId="0" fontId="6" fillId="0" borderId="0" xfId="0" applyFont="1" applyFill="1"/>
    <xf numFmtId="0" fontId="7" fillId="0" borderId="0" xfId="0" applyFont="1" applyFill="1" applyAlignment="1"/>
    <xf numFmtId="0" fontId="0" fillId="0" borderId="0" xfId="0" applyFill="1" applyAlignment="1"/>
    <xf numFmtId="0" fontId="7" fillId="0" borderId="0" xfId="0" applyFont="1" applyFill="1"/>
    <xf numFmtId="0" fontId="3" fillId="2" borderId="1" xfId="0" applyFont="1" applyFill="1" applyBorder="1" applyAlignment="1">
      <alignment horizontal="center"/>
    </xf>
    <xf numFmtId="0" fontId="6" fillId="3" borderId="0" xfId="0" applyFont="1" applyFill="1"/>
    <xf numFmtId="0" fontId="0" fillId="4" borderId="0" xfId="0" applyFill="1"/>
    <xf numFmtId="2" fontId="8" fillId="0" borderId="1" xfId="0" applyNumberFormat="1" applyFont="1" applyFill="1" applyBorder="1"/>
    <xf numFmtId="0" fontId="5" fillId="0" borderId="0" xfId="0" applyFont="1" applyFill="1"/>
    <xf numFmtId="0" fontId="1" fillId="4" borderId="1" xfId="0" applyFont="1" applyFill="1" applyBorder="1" applyAlignment="1">
      <alignment wrapText="1"/>
    </xf>
    <xf numFmtId="2" fontId="8" fillId="0" borderId="0" xfId="0" applyNumberFormat="1" applyFont="1" applyFill="1"/>
    <xf numFmtId="0" fontId="0" fillId="4" borderId="0" xfId="0" applyFill="1" applyBorder="1"/>
    <xf numFmtId="0" fontId="3" fillId="2" borderId="1" xfId="0" applyFont="1" applyFill="1" applyBorder="1"/>
    <xf numFmtId="0" fontId="10" fillId="0" borderId="1" xfId="0" applyFont="1" applyFill="1" applyBorder="1"/>
    <xf numFmtId="2" fontId="10" fillId="0" borderId="2" xfId="0" applyNumberFormat="1" applyFont="1" applyFill="1" applyBorder="1"/>
    <xf numFmtId="2" fontId="10" fillId="0" borderId="0" xfId="0" applyNumberFormat="1" applyFont="1" applyFill="1" applyBorder="1"/>
    <xf numFmtId="0" fontId="11" fillId="0" borderId="0" xfId="0" applyFont="1" applyFill="1"/>
    <xf numFmtId="2" fontId="10" fillId="0" borderId="1" xfId="0" applyNumberFormat="1" applyFont="1" applyFill="1" applyBorder="1"/>
    <xf numFmtId="0" fontId="8" fillId="0" borderId="1" xfId="0" applyFont="1" applyFill="1" applyBorder="1"/>
    <xf numFmtId="2" fontId="5" fillId="2" borderId="0" xfId="0" applyNumberFormat="1" applyFont="1" applyFill="1"/>
    <xf numFmtId="0" fontId="3" fillId="2" borderId="1" xfId="0" applyFont="1" applyFill="1" applyBorder="1" applyAlignment="1">
      <alignment horizontal="center" wrapText="1"/>
    </xf>
    <xf numFmtId="0" fontId="0" fillId="5" borderId="0" xfId="0" applyFill="1"/>
    <xf numFmtId="0" fontId="6" fillId="0" borderId="1" xfId="0" applyFont="1" applyFill="1" applyBorder="1" applyAlignment="1">
      <alignment horizontal="center"/>
    </xf>
    <xf numFmtId="2" fontId="12" fillId="0" borderId="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13" fillId="0" borderId="2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3" xfId="0" applyFont="1" applyFill="1" applyBorder="1"/>
    <xf numFmtId="0" fontId="9" fillId="0" borderId="0" xfId="0" applyFont="1" applyFill="1"/>
    <xf numFmtId="0" fontId="8" fillId="0" borderId="1" xfId="0" applyFont="1" applyFill="1" applyBorder="1" applyAlignment="1">
      <alignment wrapText="1"/>
    </xf>
    <xf numFmtId="0" fontId="0" fillId="6" borderId="0" xfId="0" applyFill="1"/>
    <xf numFmtId="0" fontId="6" fillId="6" borderId="0" xfId="0" applyFont="1" applyFill="1"/>
    <xf numFmtId="0" fontId="0" fillId="6" borderId="0" xfId="0" applyFill="1" applyBorder="1"/>
    <xf numFmtId="0" fontId="9" fillId="6" borderId="0" xfId="0" applyFont="1" applyFill="1" applyBorder="1"/>
    <xf numFmtId="0" fontId="9" fillId="6" borderId="0" xfId="0" applyFont="1" applyFill="1"/>
    <xf numFmtId="0" fontId="0" fillId="7" borderId="0" xfId="0" applyFill="1" applyBorder="1"/>
    <xf numFmtId="0" fontId="0" fillId="7" borderId="0" xfId="0" applyFill="1"/>
    <xf numFmtId="2" fontId="10" fillId="0" borderId="2" xfId="0" applyNumberFormat="1" applyFont="1" applyFill="1" applyBorder="1" applyAlignment="1">
      <alignment horizontal="center"/>
    </xf>
    <xf numFmtId="9" fontId="0" fillId="0" borderId="0" xfId="0" applyNumberFormat="1" applyFill="1"/>
    <xf numFmtId="2" fontId="0" fillId="0" borderId="0" xfId="0" applyNumberFormat="1" applyFont="1" applyFill="1" applyBorder="1" applyAlignment="1">
      <alignment horizontal="center"/>
    </xf>
    <xf numFmtId="10" fontId="0" fillId="0" borderId="0" xfId="0" applyNumberFormat="1" applyFont="1" applyFill="1" applyBorder="1" applyAlignment="1">
      <alignment horizontal="center"/>
    </xf>
    <xf numFmtId="10" fontId="10" fillId="0" borderId="0" xfId="0" applyNumberFormat="1" applyFont="1" applyFill="1" applyBorder="1"/>
    <xf numFmtId="10" fontId="5" fillId="0" borderId="0" xfId="0" applyNumberFormat="1" applyFont="1" applyFill="1"/>
    <xf numFmtId="0" fontId="6" fillId="8" borderId="0" xfId="0" applyFont="1" applyFill="1"/>
    <xf numFmtId="0" fontId="0" fillId="8" borderId="0" xfId="0" applyFill="1" applyBorder="1"/>
    <xf numFmtId="0" fontId="0" fillId="8" borderId="0" xfId="0" applyFill="1"/>
    <xf numFmtId="4" fontId="3" fillId="2" borderId="2" xfId="0" applyNumberFormat="1" applyFont="1" applyFill="1" applyBorder="1" applyAlignment="1">
      <alignment horizontal="center" wrapText="1"/>
    </xf>
    <xf numFmtId="4" fontId="10" fillId="0" borderId="4" xfId="0" applyNumberFormat="1" applyFont="1" applyFill="1" applyBorder="1"/>
    <xf numFmtId="0" fontId="14" fillId="2" borderId="8" xfId="0" applyFont="1" applyFill="1" applyBorder="1" applyAlignment="1">
      <alignment horizontal="justify" wrapText="1"/>
    </xf>
    <xf numFmtId="4" fontId="9" fillId="0" borderId="0" xfId="0" applyNumberFormat="1" applyFont="1" applyFill="1"/>
    <xf numFmtId="10" fontId="9" fillId="0" borderId="0" xfId="0" applyNumberFormat="1" applyFont="1" applyFill="1"/>
    <xf numFmtId="0" fontId="16" fillId="0" borderId="0" xfId="0" applyFont="1" applyFill="1" applyAlignment="1">
      <alignment wrapText="1"/>
    </xf>
    <xf numFmtId="2" fontId="0" fillId="0" borderId="0" xfId="0" applyNumberFormat="1" applyFill="1"/>
    <xf numFmtId="0" fontId="15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/>
    </xf>
    <xf numFmtId="2" fontId="3" fillId="2" borderId="1" xfId="0" applyNumberFormat="1" applyFont="1" applyFill="1" applyBorder="1"/>
    <xf numFmtId="0" fontId="15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15" fillId="2" borderId="10" xfId="0" applyFont="1" applyFill="1" applyBorder="1"/>
    <xf numFmtId="0" fontId="15" fillId="2" borderId="0" xfId="0" applyFont="1" applyFill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15" fillId="2" borderId="0" xfId="0" applyFont="1" applyFill="1" applyAlignment="1">
      <alignment horizontal="center" wrapText="1"/>
    </xf>
    <xf numFmtId="0" fontId="3" fillId="2" borderId="9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3" fillId="2" borderId="9" xfId="0" applyFont="1" applyFill="1" applyBorder="1"/>
    <xf numFmtId="0" fontId="15" fillId="2" borderId="0" xfId="0" applyFont="1" applyFill="1"/>
    <xf numFmtId="0" fontId="14" fillId="2" borderId="1" xfId="0" applyFont="1" applyFill="1" applyBorder="1" applyAlignment="1">
      <alignment wrapText="1"/>
    </xf>
    <xf numFmtId="0" fontId="14" fillId="2" borderId="7" xfId="0" applyFont="1" applyFill="1" applyBorder="1" applyAlignment="1">
      <alignment horizontal="justify" wrapText="1"/>
    </xf>
    <xf numFmtId="0" fontId="14" fillId="2" borderId="0" xfId="0" applyFont="1" applyFill="1"/>
    <xf numFmtId="2" fontId="7" fillId="2" borderId="1" xfId="0" applyNumberFormat="1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2" fontId="3" fillId="2" borderId="1" xfId="0" applyNumberFormat="1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5"/>
  <sheetViews>
    <sheetView tabSelected="1" view="pageBreakPreview" topLeftCell="A7" zoomScale="85" zoomScaleNormal="100" zoomScaleSheetLayoutView="85" workbookViewId="0">
      <pane ySplit="2" topLeftCell="A9" activePane="bottomLeft" state="frozen"/>
      <selection activeCell="A7" sqref="A7"/>
      <selection pane="bottomLeft" activeCell="F24" sqref="F24"/>
    </sheetView>
  </sheetViews>
  <sheetFormatPr defaultColWidth="9.140625" defaultRowHeight="12.75" x14ac:dyDescent="0.2"/>
  <cols>
    <col min="1" max="1" width="67.28515625" style="4" customWidth="1"/>
    <col min="2" max="2" width="29.7109375" style="4" customWidth="1"/>
    <col min="3" max="3" width="17" style="4" customWidth="1"/>
    <col min="4" max="4" width="16.42578125" style="4" customWidth="1"/>
    <col min="5" max="5" width="11.85546875" style="4" customWidth="1"/>
    <col min="6" max="6" width="17.85546875" style="4" customWidth="1"/>
    <col min="7" max="7" width="16.5703125" style="4" customWidth="1"/>
    <col min="8" max="8" width="16.42578125" style="4" customWidth="1"/>
    <col min="9" max="9" width="11.42578125" style="4" bestFit="1" customWidth="1"/>
    <col min="10" max="10" width="12.85546875" style="4" customWidth="1"/>
    <col min="11" max="11" width="9.7109375" style="4" bestFit="1" customWidth="1"/>
    <col min="12" max="16384" width="9.140625" style="4"/>
  </cols>
  <sheetData>
    <row r="1" spans="1:21" ht="15.75" x14ac:dyDescent="0.25">
      <c r="F1" s="7" t="s">
        <v>15</v>
      </c>
      <c r="G1" s="8"/>
    </row>
    <row r="2" spans="1:21" ht="15.75" x14ac:dyDescent="0.25">
      <c r="F2" s="9" t="s">
        <v>11</v>
      </c>
      <c r="U2" s="9" t="s">
        <v>11</v>
      </c>
    </row>
    <row r="3" spans="1:21" ht="15.75" x14ac:dyDescent="0.25">
      <c r="F3" s="9" t="s">
        <v>12</v>
      </c>
      <c r="U3" s="9" t="s">
        <v>12</v>
      </c>
    </row>
    <row r="4" spans="1:21" ht="15.75" x14ac:dyDescent="0.25">
      <c r="F4" s="9" t="s">
        <v>14</v>
      </c>
      <c r="U4" s="9" t="s">
        <v>13</v>
      </c>
    </row>
    <row r="7" spans="1:21" s="12" customFormat="1" ht="18.75" x14ac:dyDescent="0.3">
      <c r="A7" s="87" t="s">
        <v>79</v>
      </c>
      <c r="B7" s="87"/>
      <c r="C7" s="87"/>
      <c r="D7" s="87"/>
      <c r="E7" s="87"/>
      <c r="F7" s="87"/>
      <c r="G7" s="87"/>
      <c r="H7" s="87"/>
    </row>
    <row r="8" spans="1:21" s="12" customFormat="1" ht="56.25" x14ac:dyDescent="0.3">
      <c r="A8" s="15" t="s">
        <v>0</v>
      </c>
      <c r="B8" s="15" t="s">
        <v>1</v>
      </c>
      <c r="C8" s="15" t="s">
        <v>2</v>
      </c>
      <c r="D8" s="15" t="s">
        <v>3</v>
      </c>
      <c r="E8" s="15" t="s">
        <v>4</v>
      </c>
      <c r="F8" s="15" t="s">
        <v>5</v>
      </c>
      <c r="G8" s="15" t="s">
        <v>6</v>
      </c>
      <c r="H8" s="15" t="s">
        <v>7</v>
      </c>
    </row>
    <row r="9" spans="1:21" s="12" customFormat="1" ht="18.75" x14ac:dyDescent="0.3">
      <c r="A9" s="84" t="s">
        <v>10</v>
      </c>
      <c r="B9" s="85"/>
      <c r="C9" s="85"/>
      <c r="D9" s="85"/>
      <c r="E9" s="85"/>
      <c r="F9" s="85"/>
      <c r="G9" s="85"/>
      <c r="H9" s="86"/>
    </row>
    <row r="10" spans="1:21" s="36" customFormat="1" ht="31.5" x14ac:dyDescent="0.25">
      <c r="A10" s="59" t="s">
        <v>20</v>
      </c>
      <c r="B10" s="60" t="s">
        <v>22</v>
      </c>
      <c r="C10" s="18">
        <v>19</v>
      </c>
      <c r="D10" s="18">
        <v>1</v>
      </c>
      <c r="E10" s="18">
        <v>0.17899999999999999</v>
      </c>
      <c r="F10" s="18">
        <v>61.87</v>
      </c>
      <c r="G10" s="18">
        <v>70</v>
      </c>
      <c r="H10" s="61">
        <f>C10*D10*E10*F10*G10</f>
        <v>14729.390899999999</v>
      </c>
    </row>
    <row r="11" spans="1:21" s="36" customFormat="1" ht="15.75" x14ac:dyDescent="0.25">
      <c r="A11" s="59" t="s">
        <v>94</v>
      </c>
      <c r="B11" s="60" t="s">
        <v>22</v>
      </c>
      <c r="C11" s="18">
        <v>8</v>
      </c>
      <c r="D11" s="18">
        <v>1</v>
      </c>
      <c r="E11" s="18">
        <v>0.19689999999999999</v>
      </c>
      <c r="F11" s="18">
        <v>61.87</v>
      </c>
      <c r="G11" s="18">
        <v>100</v>
      </c>
      <c r="H11" s="61">
        <f t="shared" ref="H11:H18" si="0">C11*D11*E11*F11*G11</f>
        <v>9745.7623999999996</v>
      </c>
    </row>
    <row r="12" spans="1:21" s="36" customFormat="1" ht="15.75" x14ac:dyDescent="0.25">
      <c r="A12" s="62" t="s">
        <v>17</v>
      </c>
      <c r="B12" s="60" t="s">
        <v>22</v>
      </c>
      <c r="C12" s="18">
        <v>16</v>
      </c>
      <c r="D12" s="18">
        <v>1</v>
      </c>
      <c r="E12" s="18">
        <v>0.17899999999999999</v>
      </c>
      <c r="F12" s="18">
        <v>61.87</v>
      </c>
      <c r="G12" s="18">
        <v>70</v>
      </c>
      <c r="H12" s="61">
        <f t="shared" si="0"/>
        <v>12403.6976</v>
      </c>
    </row>
    <row r="13" spans="1:21" s="36" customFormat="1" ht="15.75" x14ac:dyDescent="0.25">
      <c r="A13" s="30" t="s">
        <v>17</v>
      </c>
      <c r="B13" s="10" t="s">
        <v>22</v>
      </c>
      <c r="C13" s="18">
        <v>16</v>
      </c>
      <c r="D13" s="18">
        <v>1</v>
      </c>
      <c r="E13" s="18">
        <v>0.19689999999999999</v>
      </c>
      <c r="F13" s="18">
        <v>61.87</v>
      </c>
      <c r="G13" s="18">
        <v>100</v>
      </c>
      <c r="H13" s="61">
        <f t="shared" si="0"/>
        <v>19491.524799999999</v>
      </c>
    </row>
    <row r="14" spans="1:21" s="36" customFormat="1" ht="15.75" x14ac:dyDescent="0.25">
      <c r="A14" s="30" t="s">
        <v>21</v>
      </c>
      <c r="B14" s="10" t="s">
        <v>22</v>
      </c>
      <c r="C14" s="18">
        <v>8</v>
      </c>
      <c r="D14" s="18">
        <v>1</v>
      </c>
      <c r="E14" s="18">
        <v>0.17899999999999999</v>
      </c>
      <c r="F14" s="18">
        <v>61.87</v>
      </c>
      <c r="G14" s="18">
        <v>70</v>
      </c>
      <c r="H14" s="61">
        <f t="shared" si="0"/>
        <v>6201.8487999999998</v>
      </c>
    </row>
    <row r="15" spans="1:21" s="36" customFormat="1" ht="15.75" x14ac:dyDescent="0.25">
      <c r="A15" s="30" t="s">
        <v>21</v>
      </c>
      <c r="B15" s="10" t="s">
        <v>22</v>
      </c>
      <c r="C15" s="18">
        <v>19</v>
      </c>
      <c r="D15" s="18">
        <v>1</v>
      </c>
      <c r="E15" s="18">
        <v>0.19689999999999999</v>
      </c>
      <c r="F15" s="18">
        <v>61.87</v>
      </c>
      <c r="G15" s="18">
        <v>100</v>
      </c>
      <c r="H15" s="61">
        <f t="shared" si="0"/>
        <v>23146.185699999998</v>
      </c>
    </row>
    <row r="16" spans="1:21" s="36" customFormat="1" ht="31.5" x14ac:dyDescent="0.25">
      <c r="A16" s="30" t="s">
        <v>18</v>
      </c>
      <c r="B16" s="10" t="s">
        <v>22</v>
      </c>
      <c r="C16" s="18">
        <v>26</v>
      </c>
      <c r="D16" s="18">
        <v>1</v>
      </c>
      <c r="E16" s="18">
        <v>0.17899999999999999</v>
      </c>
      <c r="F16" s="18">
        <v>61.87</v>
      </c>
      <c r="G16" s="18">
        <v>28</v>
      </c>
      <c r="H16" s="61">
        <f t="shared" si="0"/>
        <v>8062.4034399999991</v>
      </c>
    </row>
    <row r="17" spans="1:11" s="36" customFormat="1" ht="31.5" x14ac:dyDescent="0.25">
      <c r="A17" s="30" t="s">
        <v>18</v>
      </c>
      <c r="B17" s="10" t="s">
        <v>22</v>
      </c>
      <c r="C17" s="18">
        <v>26</v>
      </c>
      <c r="D17" s="18">
        <v>1</v>
      </c>
      <c r="E17" s="18">
        <v>0.19689999999999999</v>
      </c>
      <c r="F17" s="18">
        <v>61.87</v>
      </c>
      <c r="G17" s="18">
        <v>52</v>
      </c>
      <c r="H17" s="61">
        <f t="shared" si="0"/>
        <v>16470.338455999998</v>
      </c>
    </row>
    <row r="18" spans="1:11" s="36" customFormat="1" ht="15.75" x14ac:dyDescent="0.25">
      <c r="A18" s="30" t="s">
        <v>8</v>
      </c>
      <c r="B18" s="10" t="s">
        <v>22</v>
      </c>
      <c r="C18" s="18">
        <v>10</v>
      </c>
      <c r="D18" s="18">
        <v>1</v>
      </c>
      <c r="E18" s="18">
        <v>0.19689999999999999</v>
      </c>
      <c r="F18" s="18">
        <v>61.87</v>
      </c>
      <c r="G18" s="18">
        <v>100</v>
      </c>
      <c r="H18" s="61">
        <f t="shared" si="0"/>
        <v>12182.202999999998</v>
      </c>
    </row>
    <row r="19" spans="1:11" ht="27.75" customHeight="1" x14ac:dyDescent="0.25">
      <c r="A19" s="14" t="s">
        <v>9</v>
      </c>
      <c r="H19" s="16">
        <f>SUM(H10:H18)</f>
        <v>122433.35509599998</v>
      </c>
      <c r="I19" s="4">
        <v>114199</v>
      </c>
      <c r="J19" s="44">
        <f>K19/I19</f>
        <v>1.1653976423261148</v>
      </c>
      <c r="K19" s="58">
        <f>H19+'Прочий подвоз'!H7</f>
        <v>133087.24535599997</v>
      </c>
    </row>
    <row r="20" spans="1:11" s="12" customFormat="1" ht="15.75" x14ac:dyDescent="0.25">
      <c r="A20" s="82" t="s">
        <v>24</v>
      </c>
      <c r="B20" s="83"/>
      <c r="C20" s="83"/>
      <c r="D20" s="83"/>
      <c r="E20" s="83"/>
      <c r="F20" s="83"/>
      <c r="G20" s="83"/>
      <c r="H20" s="83"/>
      <c r="I20" s="17"/>
      <c r="J20" s="17"/>
    </row>
    <row r="21" spans="1:11" s="36" customFormat="1" ht="15.75" x14ac:dyDescent="0.25">
      <c r="A21" s="62" t="s">
        <v>25</v>
      </c>
      <c r="B21" s="62" t="s">
        <v>26</v>
      </c>
      <c r="C21" s="63">
        <v>18</v>
      </c>
      <c r="D21" s="63">
        <v>2</v>
      </c>
      <c r="E21" s="10">
        <v>0.17599999999999999</v>
      </c>
      <c r="F21" s="10">
        <v>61.87</v>
      </c>
      <c r="G21" s="64">
        <v>70</v>
      </c>
      <c r="H21" s="65">
        <f>C21*D21*E21*F21*G21</f>
        <v>27440.582399999999</v>
      </c>
      <c r="I21" s="38"/>
      <c r="J21" s="38"/>
    </row>
    <row r="22" spans="1:11" s="36" customFormat="1" ht="15.75" x14ac:dyDescent="0.25">
      <c r="A22" s="62" t="s">
        <v>25</v>
      </c>
      <c r="B22" s="60" t="s">
        <v>26</v>
      </c>
      <c r="C22" s="63">
        <v>18</v>
      </c>
      <c r="D22" s="63">
        <v>2</v>
      </c>
      <c r="E22" s="10">
        <v>0.193</v>
      </c>
      <c r="F22" s="10">
        <v>61.87</v>
      </c>
      <c r="G22" s="10">
        <v>100</v>
      </c>
      <c r="H22" s="65">
        <f t="shared" ref="H22:H32" si="1">C22*D22*E22*F22*G22</f>
        <v>42987.276000000005</v>
      </c>
      <c r="I22" s="38"/>
      <c r="J22" s="38"/>
    </row>
    <row r="23" spans="1:11" s="36" customFormat="1" ht="15.75" x14ac:dyDescent="0.25">
      <c r="A23" s="62" t="s">
        <v>31</v>
      </c>
      <c r="B23" s="60" t="s">
        <v>26</v>
      </c>
      <c r="C23" s="63">
        <v>24</v>
      </c>
      <c r="D23" s="63">
        <v>4</v>
      </c>
      <c r="E23" s="10">
        <v>0.17599999999999999</v>
      </c>
      <c r="F23" s="10">
        <v>61.87</v>
      </c>
      <c r="G23" s="10">
        <v>70</v>
      </c>
      <c r="H23" s="65">
        <f t="shared" si="1"/>
        <v>73174.886400000003</v>
      </c>
      <c r="I23" s="38"/>
      <c r="J23" s="38"/>
    </row>
    <row r="24" spans="1:11" s="36" customFormat="1" ht="15.75" x14ac:dyDescent="0.25">
      <c r="A24" s="62" t="s">
        <v>31</v>
      </c>
      <c r="B24" s="60" t="s">
        <v>26</v>
      </c>
      <c r="C24" s="63">
        <v>24</v>
      </c>
      <c r="D24" s="63">
        <v>4</v>
      </c>
      <c r="E24" s="10">
        <v>0.193</v>
      </c>
      <c r="F24" s="10">
        <v>61.87</v>
      </c>
      <c r="G24" s="10">
        <v>100</v>
      </c>
      <c r="H24" s="65">
        <f t="shared" si="1"/>
        <v>114632.73599999998</v>
      </c>
      <c r="I24" s="38"/>
      <c r="J24" s="38"/>
    </row>
    <row r="25" spans="1:11" s="36" customFormat="1" ht="15.75" x14ac:dyDescent="0.25">
      <c r="A25" s="66" t="s">
        <v>95</v>
      </c>
      <c r="B25" s="67" t="s">
        <v>27</v>
      </c>
      <c r="C25" s="63">
        <v>45</v>
      </c>
      <c r="D25" s="63">
        <v>2</v>
      </c>
      <c r="E25" s="10">
        <v>0.32</v>
      </c>
      <c r="F25" s="10">
        <v>61.87</v>
      </c>
      <c r="G25" s="10">
        <v>70</v>
      </c>
      <c r="H25" s="68">
        <f t="shared" si="1"/>
        <v>124729.92</v>
      </c>
    </row>
    <row r="26" spans="1:11" s="36" customFormat="1" ht="15.75" x14ac:dyDescent="0.25">
      <c r="A26" s="62" t="s">
        <v>95</v>
      </c>
      <c r="B26" s="67" t="s">
        <v>27</v>
      </c>
      <c r="C26" s="63">
        <v>45</v>
      </c>
      <c r="D26" s="63">
        <v>2</v>
      </c>
      <c r="E26" s="10">
        <v>0.35199999999999998</v>
      </c>
      <c r="F26" s="10">
        <v>61.87</v>
      </c>
      <c r="G26" s="10">
        <v>100</v>
      </c>
      <c r="H26" s="65">
        <f t="shared" si="1"/>
        <v>196004.15999999997</v>
      </c>
    </row>
    <row r="27" spans="1:11" s="36" customFormat="1" ht="15.75" x14ac:dyDescent="0.25">
      <c r="A27" s="18" t="s">
        <v>28</v>
      </c>
      <c r="B27" s="10" t="s">
        <v>27</v>
      </c>
      <c r="C27" s="63">
        <v>40</v>
      </c>
      <c r="D27" s="63">
        <v>1</v>
      </c>
      <c r="E27" s="10">
        <v>0.32</v>
      </c>
      <c r="F27" s="10">
        <v>61.87</v>
      </c>
      <c r="G27" s="10">
        <v>28</v>
      </c>
      <c r="H27" s="65">
        <f t="shared" si="1"/>
        <v>22174.208000000002</v>
      </c>
    </row>
    <row r="28" spans="1:11" s="36" customFormat="1" ht="15.75" x14ac:dyDescent="0.25">
      <c r="A28" s="18" t="s">
        <v>28</v>
      </c>
      <c r="B28" s="10" t="s">
        <v>27</v>
      </c>
      <c r="C28" s="63">
        <v>40</v>
      </c>
      <c r="D28" s="63">
        <v>1</v>
      </c>
      <c r="E28" s="10">
        <v>0.35199999999999998</v>
      </c>
      <c r="F28" s="10">
        <v>61.87</v>
      </c>
      <c r="G28" s="10">
        <v>52</v>
      </c>
      <c r="H28" s="65">
        <f t="shared" si="1"/>
        <v>45298.739199999996</v>
      </c>
    </row>
    <row r="29" spans="1:11" s="36" customFormat="1" ht="15.75" x14ac:dyDescent="0.25">
      <c r="A29" s="18" t="s">
        <v>29</v>
      </c>
      <c r="B29" s="10" t="s">
        <v>26</v>
      </c>
      <c r="C29" s="63">
        <v>40</v>
      </c>
      <c r="D29" s="63">
        <v>1</v>
      </c>
      <c r="E29" s="10">
        <v>0.17599999999999999</v>
      </c>
      <c r="F29" s="10">
        <v>61.87</v>
      </c>
      <c r="G29" s="10">
        <v>14</v>
      </c>
      <c r="H29" s="65">
        <f t="shared" si="1"/>
        <v>6097.9071999999987</v>
      </c>
      <c r="I29" s="38"/>
      <c r="J29" s="38"/>
    </row>
    <row r="30" spans="1:11" s="40" customFormat="1" ht="15.75" x14ac:dyDescent="0.25">
      <c r="A30" s="18" t="s">
        <v>29</v>
      </c>
      <c r="B30" s="10" t="s">
        <v>26</v>
      </c>
      <c r="C30" s="63">
        <v>40</v>
      </c>
      <c r="D30" s="63">
        <v>1</v>
      </c>
      <c r="E30" s="10">
        <v>0.193</v>
      </c>
      <c r="F30" s="10">
        <v>61.87</v>
      </c>
      <c r="G30" s="10">
        <v>26</v>
      </c>
      <c r="H30" s="65">
        <f t="shared" si="1"/>
        <v>12418.546400000001</v>
      </c>
      <c r="I30" s="39"/>
      <c r="J30" s="39"/>
    </row>
    <row r="31" spans="1:11" s="36" customFormat="1" ht="13.5" customHeight="1" x14ac:dyDescent="0.25">
      <c r="A31" s="18" t="s">
        <v>30</v>
      </c>
      <c r="B31" s="10" t="s">
        <v>27</v>
      </c>
      <c r="C31" s="63">
        <v>10</v>
      </c>
      <c r="D31" s="63">
        <v>1</v>
      </c>
      <c r="E31" s="10">
        <v>0.35199999999999998</v>
      </c>
      <c r="F31" s="10">
        <v>61.87</v>
      </c>
      <c r="G31" s="10">
        <v>100</v>
      </c>
      <c r="H31" s="65">
        <f t="shared" si="1"/>
        <v>21778.239999999998</v>
      </c>
      <c r="I31" s="38"/>
      <c r="J31" s="38"/>
    </row>
    <row r="32" spans="1:11" s="36" customFormat="1" ht="14.25" customHeight="1" x14ac:dyDescent="0.25">
      <c r="A32" s="18" t="s">
        <v>30</v>
      </c>
      <c r="B32" s="10" t="s">
        <v>26</v>
      </c>
      <c r="C32" s="63">
        <v>10</v>
      </c>
      <c r="D32" s="63">
        <v>1</v>
      </c>
      <c r="E32" s="10">
        <v>0.193</v>
      </c>
      <c r="F32" s="10">
        <v>61.87</v>
      </c>
      <c r="G32" s="10">
        <v>100</v>
      </c>
      <c r="H32" s="65">
        <f t="shared" si="1"/>
        <v>11940.910000000002</v>
      </c>
      <c r="I32" s="38"/>
      <c r="J32" s="38"/>
    </row>
    <row r="33" spans="1:11" ht="18.75" customHeight="1" x14ac:dyDescent="0.25">
      <c r="A33" s="19" t="s">
        <v>9</v>
      </c>
      <c r="B33" s="1"/>
      <c r="C33" s="1"/>
      <c r="D33" s="1"/>
      <c r="E33" s="1"/>
      <c r="F33" s="1"/>
      <c r="G33" s="1"/>
      <c r="H33" s="20">
        <f>SUM(H21:H32)</f>
        <v>698678.11159999983</v>
      </c>
      <c r="I33" s="21">
        <v>565364</v>
      </c>
      <c r="J33" s="47">
        <f>K33/I33</f>
        <v>1.2736226282536558</v>
      </c>
      <c r="K33" s="58">
        <f>H33+'Прочий подвоз'!H12</f>
        <v>720060.38359999983</v>
      </c>
    </row>
    <row r="35" spans="1:11" s="12" customFormat="1" ht="18.75" x14ac:dyDescent="0.3">
      <c r="A35" s="84" t="s">
        <v>96</v>
      </c>
      <c r="B35" s="85"/>
      <c r="C35" s="85"/>
      <c r="D35" s="85"/>
      <c r="E35" s="85"/>
      <c r="F35" s="85"/>
      <c r="G35" s="85"/>
      <c r="H35" s="86"/>
    </row>
    <row r="36" spans="1:11" s="36" customFormat="1" ht="15.75" x14ac:dyDescent="0.25">
      <c r="A36" s="62" t="s">
        <v>38</v>
      </c>
      <c r="B36" s="60" t="s">
        <v>39</v>
      </c>
      <c r="C36" s="18">
        <v>36</v>
      </c>
      <c r="D36" s="18">
        <v>2</v>
      </c>
      <c r="E36" s="18">
        <v>0.17599999999999999</v>
      </c>
      <c r="F36" s="10">
        <v>69.09</v>
      </c>
      <c r="G36" s="18">
        <v>70</v>
      </c>
      <c r="H36" s="61">
        <f>C36*D36*E36*F36*G36</f>
        <v>61285.5936</v>
      </c>
    </row>
    <row r="37" spans="1:11" s="36" customFormat="1" ht="15.75" x14ac:dyDescent="0.25">
      <c r="A37" s="62" t="s">
        <v>38</v>
      </c>
      <c r="B37" s="60" t="s">
        <v>39</v>
      </c>
      <c r="C37" s="18">
        <v>36</v>
      </c>
      <c r="D37" s="18">
        <v>2</v>
      </c>
      <c r="E37" s="18">
        <v>0.193</v>
      </c>
      <c r="F37" s="10">
        <v>69.09</v>
      </c>
      <c r="G37" s="18">
        <v>100</v>
      </c>
      <c r="H37" s="61">
        <f t="shared" ref="H37:H40" si="2">C37*D37*E37*F37*G37</f>
        <v>96007.464000000022</v>
      </c>
    </row>
    <row r="38" spans="1:11" s="36" customFormat="1" ht="15.75" x14ac:dyDescent="0.25">
      <c r="A38" s="18" t="s">
        <v>40</v>
      </c>
      <c r="B38" s="10" t="s">
        <v>39</v>
      </c>
      <c r="C38" s="18">
        <v>100</v>
      </c>
      <c r="D38" s="18">
        <v>1</v>
      </c>
      <c r="E38" s="18">
        <v>0.17599999999999999</v>
      </c>
      <c r="F38" s="10">
        <v>69.09</v>
      </c>
      <c r="G38" s="18">
        <v>28</v>
      </c>
      <c r="H38" s="61">
        <f t="shared" si="2"/>
        <v>34047.551999999996</v>
      </c>
    </row>
    <row r="39" spans="1:11" s="36" customFormat="1" ht="15.75" x14ac:dyDescent="0.25">
      <c r="A39" s="18" t="s">
        <v>40</v>
      </c>
      <c r="B39" s="10" t="s">
        <v>39</v>
      </c>
      <c r="C39" s="18">
        <v>100</v>
      </c>
      <c r="D39" s="18">
        <v>1</v>
      </c>
      <c r="E39" s="18">
        <v>0.193</v>
      </c>
      <c r="F39" s="10">
        <v>69.09</v>
      </c>
      <c r="G39" s="18">
        <v>52</v>
      </c>
      <c r="H39" s="61">
        <f t="shared" si="2"/>
        <v>69338.724000000002</v>
      </c>
    </row>
    <row r="40" spans="1:11" s="36" customFormat="1" ht="15.75" x14ac:dyDescent="0.25">
      <c r="A40" s="18" t="s">
        <v>8</v>
      </c>
      <c r="B40" s="10" t="s">
        <v>39</v>
      </c>
      <c r="C40" s="18">
        <v>10</v>
      </c>
      <c r="D40" s="18">
        <v>1</v>
      </c>
      <c r="E40" s="18">
        <v>0.193</v>
      </c>
      <c r="F40" s="10">
        <v>69.09</v>
      </c>
      <c r="G40" s="18">
        <v>100</v>
      </c>
      <c r="H40" s="61">
        <f t="shared" si="2"/>
        <v>13334.37</v>
      </c>
    </row>
    <row r="41" spans="1:11" x14ac:dyDescent="0.2">
      <c r="A41" s="14" t="s">
        <v>9</v>
      </c>
      <c r="H41" s="25">
        <f>SUM(H36:H40)</f>
        <v>274013.70360000001</v>
      </c>
      <c r="I41" s="5">
        <v>284605</v>
      </c>
      <c r="J41" s="48">
        <f>K41/I41</f>
        <v>1.0781443460234359</v>
      </c>
      <c r="K41" s="58">
        <f>Подвоз!H41+'Прочий подвоз'!H16</f>
        <v>306845.27159999998</v>
      </c>
    </row>
    <row r="42" spans="1:11" s="12" customFormat="1" ht="15.75" x14ac:dyDescent="0.25">
      <c r="A42" s="82" t="s">
        <v>41</v>
      </c>
      <c r="B42" s="83"/>
      <c r="C42" s="83"/>
      <c r="D42" s="83"/>
      <c r="E42" s="83"/>
      <c r="F42" s="83"/>
      <c r="G42" s="83"/>
      <c r="H42" s="83"/>
      <c r="I42" s="17"/>
      <c r="J42" s="17"/>
    </row>
    <row r="43" spans="1:11" s="36" customFormat="1" ht="15.75" x14ac:dyDescent="0.25">
      <c r="A43" s="62" t="s">
        <v>93</v>
      </c>
      <c r="B43" s="60" t="s">
        <v>43</v>
      </c>
      <c r="C43" s="10">
        <v>34</v>
      </c>
      <c r="D43" s="10">
        <v>2</v>
      </c>
      <c r="E43" s="10">
        <v>0.32400000000000001</v>
      </c>
      <c r="F43" s="10">
        <v>61.87</v>
      </c>
      <c r="G43" s="10">
        <v>70</v>
      </c>
      <c r="H43" s="65">
        <f>C43*D43*E43*F43*G43</f>
        <v>95418.388799999986</v>
      </c>
      <c r="I43" s="38"/>
      <c r="J43" s="38"/>
    </row>
    <row r="44" spans="1:11" s="36" customFormat="1" ht="15.75" x14ac:dyDescent="0.25">
      <c r="A44" s="62" t="s">
        <v>42</v>
      </c>
      <c r="B44" s="60" t="s">
        <v>43</v>
      </c>
      <c r="C44" s="10">
        <v>34</v>
      </c>
      <c r="D44" s="10">
        <v>2</v>
      </c>
      <c r="E44" s="10">
        <v>0.35599999999999998</v>
      </c>
      <c r="F44" s="10">
        <v>61.87</v>
      </c>
      <c r="G44" s="10">
        <v>100</v>
      </c>
      <c r="H44" s="65">
        <f t="shared" ref="H44:H54" si="3">C44*D44*E44*F44*G44</f>
        <v>149774.89599999998</v>
      </c>
      <c r="I44" s="38"/>
      <c r="J44" s="38"/>
    </row>
    <row r="45" spans="1:11" s="36" customFormat="1" ht="15.75" x14ac:dyDescent="0.25">
      <c r="A45" s="62" t="s">
        <v>44</v>
      </c>
      <c r="B45" s="60" t="s">
        <v>43</v>
      </c>
      <c r="C45" s="10">
        <v>20</v>
      </c>
      <c r="D45" s="10">
        <v>2</v>
      </c>
      <c r="E45" s="10">
        <v>0.32400000000000001</v>
      </c>
      <c r="F45" s="10">
        <v>61.87</v>
      </c>
      <c r="G45" s="10">
        <v>70</v>
      </c>
      <c r="H45" s="65">
        <f t="shared" si="3"/>
        <v>56128.464</v>
      </c>
      <c r="I45" s="38"/>
      <c r="J45" s="38"/>
    </row>
    <row r="46" spans="1:11" s="36" customFormat="1" ht="15.75" x14ac:dyDescent="0.25">
      <c r="A46" s="62" t="s">
        <v>44</v>
      </c>
      <c r="B46" s="60" t="s">
        <v>43</v>
      </c>
      <c r="C46" s="10">
        <v>20</v>
      </c>
      <c r="D46" s="10">
        <v>2</v>
      </c>
      <c r="E46" s="10">
        <v>0.35599999999999998</v>
      </c>
      <c r="F46" s="10">
        <v>61.87</v>
      </c>
      <c r="G46" s="10">
        <v>100</v>
      </c>
      <c r="H46" s="65">
        <f t="shared" si="3"/>
        <v>88102.879999999976</v>
      </c>
      <c r="I46" s="38"/>
      <c r="J46" s="38"/>
    </row>
    <row r="47" spans="1:11" s="42" customFormat="1" ht="15.75" x14ac:dyDescent="0.25">
      <c r="A47" s="69" t="s">
        <v>64</v>
      </c>
      <c r="B47" s="26" t="s">
        <v>65</v>
      </c>
      <c r="C47" s="10">
        <v>60</v>
      </c>
      <c r="D47" s="10">
        <v>2</v>
      </c>
      <c r="E47" s="10">
        <v>0.12</v>
      </c>
      <c r="F47" s="10">
        <v>61.87</v>
      </c>
      <c r="G47" s="10">
        <v>30</v>
      </c>
      <c r="H47" s="65">
        <f t="shared" si="3"/>
        <v>26727.839999999997</v>
      </c>
      <c r="I47" s="41"/>
      <c r="J47" s="41"/>
    </row>
    <row r="48" spans="1:11" s="42" customFormat="1" ht="15.75" x14ac:dyDescent="0.25">
      <c r="A48" s="69" t="s">
        <v>64</v>
      </c>
      <c r="B48" s="26" t="s">
        <v>65</v>
      </c>
      <c r="C48" s="10">
        <v>60</v>
      </c>
      <c r="D48" s="10">
        <v>2</v>
      </c>
      <c r="E48" s="10">
        <v>0.13200000000000001</v>
      </c>
      <c r="F48" s="10">
        <v>61.87</v>
      </c>
      <c r="G48" s="10">
        <v>72</v>
      </c>
      <c r="H48" s="65">
        <f t="shared" si="3"/>
        <v>70561.497599999988</v>
      </c>
      <c r="I48" s="41"/>
      <c r="J48" s="41"/>
    </row>
    <row r="49" spans="1:11" s="36" customFormat="1" ht="15.75" x14ac:dyDescent="0.25">
      <c r="A49" s="69" t="s">
        <v>45</v>
      </c>
      <c r="B49" s="26" t="s">
        <v>43</v>
      </c>
      <c r="C49" s="10">
        <v>38</v>
      </c>
      <c r="D49" s="10">
        <v>1</v>
      </c>
      <c r="E49" s="10">
        <v>0.32400000000000001</v>
      </c>
      <c r="F49" s="10">
        <v>61.87</v>
      </c>
      <c r="G49" s="10">
        <v>14</v>
      </c>
      <c r="H49" s="65">
        <f t="shared" si="3"/>
        <v>10664.408160000001</v>
      </c>
      <c r="I49" s="38"/>
      <c r="J49" s="38"/>
    </row>
    <row r="50" spans="1:11" s="36" customFormat="1" ht="15.75" x14ac:dyDescent="0.25">
      <c r="A50" s="69" t="s">
        <v>45</v>
      </c>
      <c r="B50" s="26" t="s">
        <v>43</v>
      </c>
      <c r="C50" s="10">
        <v>38</v>
      </c>
      <c r="D50" s="10">
        <v>1</v>
      </c>
      <c r="E50" s="10">
        <v>0.35599999999999998</v>
      </c>
      <c r="F50" s="10">
        <v>61.87</v>
      </c>
      <c r="G50" s="10">
        <v>26</v>
      </c>
      <c r="H50" s="65">
        <f t="shared" si="3"/>
        <v>21761.411359999998</v>
      </c>
      <c r="I50" s="38"/>
      <c r="J50" s="38"/>
    </row>
    <row r="51" spans="1:11" s="42" customFormat="1" ht="15.75" x14ac:dyDescent="0.25">
      <c r="A51" s="69" t="s">
        <v>67</v>
      </c>
      <c r="B51" s="26" t="s">
        <v>65</v>
      </c>
      <c r="C51" s="10">
        <v>100</v>
      </c>
      <c r="D51" s="10">
        <v>1</v>
      </c>
      <c r="E51" s="10">
        <v>0.12</v>
      </c>
      <c r="F51" s="10">
        <v>61.87</v>
      </c>
      <c r="G51" s="10">
        <v>10</v>
      </c>
      <c r="H51" s="65">
        <f t="shared" si="3"/>
        <v>7424.4</v>
      </c>
      <c r="I51" s="41"/>
      <c r="J51" s="41"/>
    </row>
    <row r="52" spans="1:11" s="42" customFormat="1" ht="15.75" x14ac:dyDescent="0.25">
      <c r="A52" s="69" t="s">
        <v>67</v>
      </c>
      <c r="B52" s="26" t="s">
        <v>65</v>
      </c>
      <c r="C52" s="10">
        <v>100</v>
      </c>
      <c r="D52" s="10">
        <v>1</v>
      </c>
      <c r="E52" s="10">
        <v>0.13200000000000001</v>
      </c>
      <c r="F52" s="10">
        <v>61.87</v>
      </c>
      <c r="G52" s="10">
        <v>24</v>
      </c>
      <c r="H52" s="65">
        <f t="shared" ref="H52" si="4">C52*D52*E52*F52*G52</f>
        <v>19600.416000000001</v>
      </c>
      <c r="I52" s="41"/>
      <c r="J52" s="41"/>
    </row>
    <row r="53" spans="1:11" s="36" customFormat="1" ht="15.75" x14ac:dyDescent="0.25">
      <c r="A53" s="18" t="s">
        <v>46</v>
      </c>
      <c r="B53" s="26" t="s">
        <v>43</v>
      </c>
      <c r="C53" s="10">
        <v>10</v>
      </c>
      <c r="D53" s="10">
        <v>1</v>
      </c>
      <c r="E53" s="10">
        <v>0.35599999999999998</v>
      </c>
      <c r="F53" s="10">
        <v>61.87</v>
      </c>
      <c r="G53" s="10">
        <v>100</v>
      </c>
      <c r="H53" s="65">
        <f t="shared" si="3"/>
        <v>22025.719999999994</v>
      </c>
      <c r="I53" s="38"/>
      <c r="J53" s="38"/>
    </row>
    <row r="54" spans="1:11" s="42" customFormat="1" ht="15.75" x14ac:dyDescent="0.25">
      <c r="A54" s="18" t="s">
        <v>46</v>
      </c>
      <c r="B54" s="26" t="s">
        <v>66</v>
      </c>
      <c r="C54" s="10">
        <v>10</v>
      </c>
      <c r="D54" s="10">
        <v>1</v>
      </c>
      <c r="E54" s="10">
        <v>0.13200000000000001</v>
      </c>
      <c r="F54" s="10">
        <v>61.87</v>
      </c>
      <c r="G54" s="10">
        <v>100</v>
      </c>
      <c r="H54" s="65">
        <f t="shared" si="3"/>
        <v>8166.84</v>
      </c>
      <c r="I54" s="41"/>
      <c r="J54" s="41"/>
    </row>
    <row r="55" spans="1:11" ht="15.75" x14ac:dyDescent="0.25">
      <c r="A55" s="19" t="s">
        <v>9</v>
      </c>
      <c r="B55" s="1"/>
      <c r="C55" s="1"/>
      <c r="D55" s="1"/>
      <c r="E55" s="1"/>
      <c r="F55" s="1"/>
      <c r="G55" s="1"/>
      <c r="H55" s="43">
        <f>SUM(H43:H54)</f>
        <v>576357.16191999987</v>
      </c>
      <c r="I55" s="21">
        <v>458438</v>
      </c>
      <c r="J55" s="47">
        <f>K55/I55</f>
        <v>1.321406665416043</v>
      </c>
      <c r="K55" s="58">
        <f>H55+'Прочий подвоз'!H22</f>
        <v>605783.02887999988</v>
      </c>
    </row>
    <row r="56" spans="1:11" s="12" customFormat="1" ht="18.75" x14ac:dyDescent="0.3">
      <c r="A56" s="84" t="s">
        <v>52</v>
      </c>
      <c r="B56" s="85"/>
      <c r="C56" s="85"/>
      <c r="D56" s="85"/>
      <c r="E56" s="85"/>
      <c r="F56" s="85"/>
      <c r="G56" s="85"/>
      <c r="H56" s="86"/>
    </row>
    <row r="57" spans="1:11" s="42" customFormat="1" ht="15.75" x14ac:dyDescent="0.25">
      <c r="A57" s="59" t="s">
        <v>53</v>
      </c>
      <c r="B57" s="70" t="s">
        <v>97</v>
      </c>
      <c r="C57" s="10">
        <v>23</v>
      </c>
      <c r="D57" s="10">
        <v>2</v>
      </c>
      <c r="E57" s="10">
        <v>0.14499999999999999</v>
      </c>
      <c r="F57" s="10">
        <v>69.09</v>
      </c>
      <c r="G57" s="10">
        <v>35</v>
      </c>
      <c r="H57" s="68">
        <f t="shared" ref="H57:H78" si="5">C57*D57*E57*F57*G57</f>
        <v>16129.060500000001</v>
      </c>
    </row>
    <row r="58" spans="1:11" s="42" customFormat="1" ht="15.75" x14ac:dyDescent="0.25">
      <c r="A58" s="62" t="s">
        <v>53</v>
      </c>
      <c r="B58" s="70" t="s">
        <v>54</v>
      </c>
      <c r="C58" s="71">
        <v>23</v>
      </c>
      <c r="D58" s="10">
        <v>2</v>
      </c>
      <c r="E58" s="10">
        <v>0.1595</v>
      </c>
      <c r="F58" s="10">
        <v>69.09</v>
      </c>
      <c r="G58" s="10">
        <v>50</v>
      </c>
      <c r="H58" s="68">
        <f t="shared" si="5"/>
        <v>25345.666500000003</v>
      </c>
    </row>
    <row r="59" spans="1:11" s="42" customFormat="1" ht="22.15" customHeight="1" x14ac:dyDescent="0.25">
      <c r="A59" s="62" t="s">
        <v>55</v>
      </c>
      <c r="B59" s="72" t="s">
        <v>54</v>
      </c>
      <c r="C59" s="10">
        <v>24</v>
      </c>
      <c r="D59" s="10">
        <v>2</v>
      </c>
      <c r="E59" s="10">
        <v>0.14499999999999999</v>
      </c>
      <c r="F59" s="10">
        <v>69.09</v>
      </c>
      <c r="G59" s="10">
        <v>35</v>
      </c>
      <c r="H59" s="68">
        <f t="shared" si="5"/>
        <v>16830.323999999997</v>
      </c>
    </row>
    <row r="60" spans="1:11" s="42" customFormat="1" ht="18.600000000000001" customHeight="1" x14ac:dyDescent="0.25">
      <c r="A60" s="62" t="s">
        <v>55</v>
      </c>
      <c r="B60" s="60" t="s">
        <v>54</v>
      </c>
      <c r="C60" s="10">
        <v>24</v>
      </c>
      <c r="D60" s="10">
        <v>2</v>
      </c>
      <c r="E60" s="10">
        <v>0.1595</v>
      </c>
      <c r="F60" s="10">
        <v>69.09</v>
      </c>
      <c r="G60" s="10">
        <v>50</v>
      </c>
      <c r="H60" s="68">
        <f t="shared" si="5"/>
        <v>26447.652000000006</v>
      </c>
    </row>
    <row r="61" spans="1:11" s="42" customFormat="1" ht="22.15" customHeight="1" x14ac:dyDescent="0.25">
      <c r="A61" s="73" t="s">
        <v>56</v>
      </c>
      <c r="B61" s="67" t="s">
        <v>54</v>
      </c>
      <c r="C61" s="71">
        <v>32</v>
      </c>
      <c r="D61" s="10">
        <v>2</v>
      </c>
      <c r="E61" s="10">
        <v>0.14499999999999999</v>
      </c>
      <c r="F61" s="10">
        <v>69.09</v>
      </c>
      <c r="G61" s="10">
        <v>35</v>
      </c>
      <c r="H61" s="68">
        <f t="shared" si="5"/>
        <v>22440.432000000001</v>
      </c>
    </row>
    <row r="62" spans="1:11" s="42" customFormat="1" ht="23.25" customHeight="1" x14ac:dyDescent="0.25">
      <c r="A62" s="18" t="s">
        <v>56</v>
      </c>
      <c r="B62" s="60" t="s">
        <v>54</v>
      </c>
      <c r="C62" s="10">
        <v>32</v>
      </c>
      <c r="D62" s="10">
        <v>2</v>
      </c>
      <c r="E62" s="10">
        <v>0.1595</v>
      </c>
      <c r="F62" s="10">
        <v>69.09</v>
      </c>
      <c r="G62" s="10">
        <v>50</v>
      </c>
      <c r="H62" s="68">
        <f t="shared" si="5"/>
        <v>35263.536000000007</v>
      </c>
    </row>
    <row r="63" spans="1:11" s="42" customFormat="1" ht="18" customHeight="1" x14ac:dyDescent="0.25">
      <c r="A63" s="74" t="s">
        <v>58</v>
      </c>
      <c r="B63" s="67" t="s">
        <v>54</v>
      </c>
      <c r="C63" s="10">
        <v>30</v>
      </c>
      <c r="D63" s="10">
        <v>1</v>
      </c>
      <c r="E63" s="10">
        <v>0.14499999999999999</v>
      </c>
      <c r="F63" s="10">
        <v>69.09</v>
      </c>
      <c r="G63" s="10">
        <v>35</v>
      </c>
      <c r="H63" s="68">
        <f t="shared" si="5"/>
        <v>10518.952499999999</v>
      </c>
    </row>
    <row r="64" spans="1:11" s="42" customFormat="1" ht="14.25" customHeight="1" x14ac:dyDescent="0.25">
      <c r="A64" s="18" t="s">
        <v>58</v>
      </c>
      <c r="B64" s="10" t="s">
        <v>54</v>
      </c>
      <c r="C64" s="10">
        <v>30</v>
      </c>
      <c r="D64" s="10">
        <v>1</v>
      </c>
      <c r="E64" s="10">
        <v>0.1595</v>
      </c>
      <c r="F64" s="10">
        <v>69.09</v>
      </c>
      <c r="G64" s="10">
        <v>50</v>
      </c>
      <c r="H64" s="68">
        <f t="shared" si="5"/>
        <v>16529.782500000001</v>
      </c>
    </row>
    <row r="65" spans="1:11" s="42" customFormat="1" ht="14.25" customHeight="1" x14ac:dyDescent="0.25">
      <c r="A65" s="18" t="s">
        <v>53</v>
      </c>
      <c r="B65" s="10" t="s">
        <v>57</v>
      </c>
      <c r="C65" s="10">
        <v>23</v>
      </c>
      <c r="D65" s="10">
        <v>2</v>
      </c>
      <c r="E65" s="10">
        <v>0.32</v>
      </c>
      <c r="F65" s="10">
        <v>61.87</v>
      </c>
      <c r="G65" s="10">
        <v>35</v>
      </c>
      <c r="H65" s="68">
        <f t="shared" ref="H65:H72" si="6">C65*D65*E65*F65*G65</f>
        <v>31875.423999999999</v>
      </c>
    </row>
    <row r="66" spans="1:11" s="42" customFormat="1" ht="14.25" customHeight="1" x14ac:dyDescent="0.25">
      <c r="A66" s="18" t="s">
        <v>53</v>
      </c>
      <c r="B66" s="10" t="s">
        <v>57</v>
      </c>
      <c r="C66" s="10">
        <v>23</v>
      </c>
      <c r="D66" s="10">
        <v>2</v>
      </c>
      <c r="E66" s="10">
        <v>0.35199999999999998</v>
      </c>
      <c r="F66" s="10">
        <v>61.87</v>
      </c>
      <c r="G66" s="10">
        <v>50</v>
      </c>
      <c r="H66" s="68">
        <f t="shared" si="6"/>
        <v>50089.951999999997</v>
      </c>
    </row>
    <row r="67" spans="1:11" s="42" customFormat="1" ht="14.25" customHeight="1" x14ac:dyDescent="0.25">
      <c r="A67" s="18" t="s">
        <v>55</v>
      </c>
      <c r="B67" s="10" t="s">
        <v>57</v>
      </c>
      <c r="C67" s="10">
        <v>24</v>
      </c>
      <c r="D67" s="10">
        <v>2</v>
      </c>
      <c r="E67" s="10">
        <v>0.32</v>
      </c>
      <c r="F67" s="10">
        <v>61.87</v>
      </c>
      <c r="G67" s="10">
        <v>35</v>
      </c>
      <c r="H67" s="68">
        <f t="shared" si="6"/>
        <v>33261.311999999998</v>
      </c>
    </row>
    <row r="68" spans="1:11" s="42" customFormat="1" ht="14.25" customHeight="1" x14ac:dyDescent="0.25">
      <c r="A68" s="18" t="s">
        <v>55</v>
      </c>
      <c r="B68" s="10" t="s">
        <v>57</v>
      </c>
      <c r="C68" s="10">
        <v>24</v>
      </c>
      <c r="D68" s="10">
        <v>2</v>
      </c>
      <c r="E68" s="10">
        <v>0.35199999999999998</v>
      </c>
      <c r="F68" s="10">
        <v>61.87</v>
      </c>
      <c r="G68" s="10">
        <v>50</v>
      </c>
      <c r="H68" s="68">
        <f t="shared" si="6"/>
        <v>52267.776000000005</v>
      </c>
    </row>
    <row r="69" spans="1:11" s="42" customFormat="1" ht="14.25" customHeight="1" x14ac:dyDescent="0.25">
      <c r="A69" s="18" t="s">
        <v>78</v>
      </c>
      <c r="B69" s="10" t="s">
        <v>57</v>
      </c>
      <c r="C69" s="10">
        <v>32</v>
      </c>
      <c r="D69" s="10">
        <v>2</v>
      </c>
      <c r="E69" s="10">
        <v>0.32</v>
      </c>
      <c r="F69" s="10">
        <v>61.87</v>
      </c>
      <c r="G69" s="10">
        <v>35</v>
      </c>
      <c r="H69" s="68">
        <f t="shared" si="6"/>
        <v>44348.416000000005</v>
      </c>
    </row>
    <row r="70" spans="1:11" s="42" customFormat="1" ht="13.9" customHeight="1" x14ac:dyDescent="0.25">
      <c r="A70" s="18" t="s">
        <v>78</v>
      </c>
      <c r="B70" s="10" t="s">
        <v>57</v>
      </c>
      <c r="C70" s="10">
        <v>32</v>
      </c>
      <c r="D70" s="10">
        <v>2</v>
      </c>
      <c r="E70" s="10">
        <v>0.35199999999999998</v>
      </c>
      <c r="F70" s="10">
        <v>61.87</v>
      </c>
      <c r="G70" s="10">
        <v>50</v>
      </c>
      <c r="H70" s="68">
        <f t="shared" si="6"/>
        <v>69690.367999999988</v>
      </c>
    </row>
    <row r="71" spans="1:11" s="42" customFormat="1" ht="14.25" customHeight="1" x14ac:dyDescent="0.25">
      <c r="A71" s="18" t="s">
        <v>58</v>
      </c>
      <c r="B71" s="10" t="s">
        <v>57</v>
      </c>
      <c r="C71" s="10">
        <v>30</v>
      </c>
      <c r="D71" s="10">
        <v>1</v>
      </c>
      <c r="E71" s="10">
        <v>0.32</v>
      </c>
      <c r="F71" s="10">
        <v>61.87</v>
      </c>
      <c r="G71" s="10">
        <v>35</v>
      </c>
      <c r="H71" s="68">
        <f t="shared" si="6"/>
        <v>20788.32</v>
      </c>
    </row>
    <row r="72" spans="1:11" s="42" customFormat="1" ht="14.25" customHeight="1" x14ac:dyDescent="0.25">
      <c r="A72" s="18" t="s">
        <v>58</v>
      </c>
      <c r="B72" s="10" t="s">
        <v>57</v>
      </c>
      <c r="C72" s="10">
        <v>30</v>
      </c>
      <c r="D72" s="10">
        <v>1</v>
      </c>
      <c r="E72" s="10">
        <v>0.35199999999999998</v>
      </c>
      <c r="F72" s="10">
        <v>61.87</v>
      </c>
      <c r="G72" s="10">
        <v>50</v>
      </c>
      <c r="H72" s="68">
        <f t="shared" si="6"/>
        <v>32667.359999999997</v>
      </c>
    </row>
    <row r="73" spans="1:11" s="42" customFormat="1" ht="14.25" customHeight="1" x14ac:dyDescent="0.25">
      <c r="A73" s="18" t="s">
        <v>59</v>
      </c>
      <c r="B73" s="10" t="s">
        <v>57</v>
      </c>
      <c r="C73" s="10">
        <v>30</v>
      </c>
      <c r="D73" s="10">
        <v>1</v>
      </c>
      <c r="E73" s="10">
        <v>0.32</v>
      </c>
      <c r="F73" s="10">
        <v>61.87</v>
      </c>
      <c r="G73" s="10">
        <v>24</v>
      </c>
      <c r="H73" s="68">
        <f t="shared" si="5"/>
        <v>14254.848</v>
      </c>
    </row>
    <row r="74" spans="1:11" s="42" customFormat="1" ht="14.25" customHeight="1" x14ac:dyDescent="0.25">
      <c r="A74" s="18" t="s">
        <v>59</v>
      </c>
      <c r="B74" s="10" t="s">
        <v>57</v>
      </c>
      <c r="C74" s="10">
        <v>30</v>
      </c>
      <c r="D74" s="10">
        <v>1</v>
      </c>
      <c r="E74" s="10">
        <v>0.35199999999999998</v>
      </c>
      <c r="F74" s="10">
        <v>61.87</v>
      </c>
      <c r="G74" s="10">
        <v>39</v>
      </c>
      <c r="H74" s="68">
        <f t="shared" si="5"/>
        <v>25480.540799999999</v>
      </c>
    </row>
    <row r="75" spans="1:11" s="42" customFormat="1" ht="15" customHeight="1" x14ac:dyDescent="0.25">
      <c r="A75" s="18" t="s">
        <v>59</v>
      </c>
      <c r="B75" s="10" t="s">
        <v>54</v>
      </c>
      <c r="C75" s="10">
        <v>30</v>
      </c>
      <c r="D75" s="10">
        <v>1</v>
      </c>
      <c r="E75" s="10">
        <v>0.14499999999999999</v>
      </c>
      <c r="F75" s="10">
        <v>69.09</v>
      </c>
      <c r="G75" s="10">
        <v>24</v>
      </c>
      <c r="H75" s="68">
        <f t="shared" si="5"/>
        <v>7212.9959999999992</v>
      </c>
      <c r="I75" s="41"/>
      <c r="J75" s="41"/>
    </row>
    <row r="76" spans="1:11" s="42" customFormat="1" ht="15.75" x14ac:dyDescent="0.25">
      <c r="A76" s="18" t="s">
        <v>59</v>
      </c>
      <c r="B76" s="10" t="s">
        <v>54</v>
      </c>
      <c r="C76" s="10">
        <v>30</v>
      </c>
      <c r="D76" s="10">
        <v>1</v>
      </c>
      <c r="E76" s="10">
        <v>0.1595</v>
      </c>
      <c r="F76" s="10">
        <v>69.09</v>
      </c>
      <c r="G76" s="10">
        <v>39</v>
      </c>
      <c r="H76" s="68">
        <f t="shared" si="5"/>
        <v>12893.230350000002</v>
      </c>
      <c r="I76" s="41"/>
      <c r="J76" s="41"/>
    </row>
    <row r="77" spans="1:11" s="42" customFormat="1" ht="15.75" x14ac:dyDescent="0.25">
      <c r="A77" s="18" t="s">
        <v>8</v>
      </c>
      <c r="B77" s="10" t="s">
        <v>57</v>
      </c>
      <c r="C77" s="10">
        <v>10</v>
      </c>
      <c r="D77" s="10">
        <v>1</v>
      </c>
      <c r="E77" s="10">
        <v>0.35</v>
      </c>
      <c r="F77" s="10">
        <v>61.87</v>
      </c>
      <c r="G77" s="10">
        <v>100</v>
      </c>
      <c r="H77" s="68">
        <f t="shared" si="5"/>
        <v>21654.5</v>
      </c>
      <c r="I77" s="41"/>
      <c r="J77" s="41"/>
    </row>
    <row r="78" spans="1:11" s="42" customFormat="1" ht="15.75" x14ac:dyDescent="0.25">
      <c r="A78" s="18" t="s">
        <v>8</v>
      </c>
      <c r="B78" s="10" t="s">
        <v>54</v>
      </c>
      <c r="C78" s="10">
        <v>10</v>
      </c>
      <c r="D78" s="10">
        <v>1</v>
      </c>
      <c r="E78" s="10">
        <v>0.1595</v>
      </c>
      <c r="F78" s="10">
        <v>69.09</v>
      </c>
      <c r="G78" s="10">
        <v>100</v>
      </c>
      <c r="H78" s="68">
        <f t="shared" si="5"/>
        <v>11019.855</v>
      </c>
      <c r="I78" s="41"/>
      <c r="J78" s="41"/>
    </row>
    <row r="79" spans="1:11" ht="15.75" x14ac:dyDescent="0.25">
      <c r="A79" s="19" t="s">
        <v>9</v>
      </c>
      <c r="B79" s="3"/>
      <c r="C79" s="28"/>
      <c r="D79" s="28"/>
      <c r="E79" s="28"/>
      <c r="F79" s="28"/>
      <c r="G79" s="28"/>
      <c r="H79" s="29">
        <f>SUM(H57:H78)</f>
        <v>597010.3041500001</v>
      </c>
      <c r="I79" s="45">
        <v>526906</v>
      </c>
      <c r="J79" s="46">
        <f>K79/I79</f>
        <v>1.1808377100469536</v>
      </c>
      <c r="K79" s="58">
        <f>H79+'Прочий подвоз'!H28</f>
        <v>622190.4744500001</v>
      </c>
    </row>
    <row r="80" spans="1:11" s="12" customFormat="1" ht="36" customHeight="1" x14ac:dyDescent="0.25">
      <c r="A80" s="82" t="s">
        <v>68</v>
      </c>
      <c r="B80" s="83"/>
      <c r="C80" s="83"/>
      <c r="D80" s="83"/>
      <c r="E80" s="83"/>
      <c r="F80" s="83"/>
      <c r="G80" s="83"/>
      <c r="H80" s="83"/>
      <c r="I80" s="17"/>
      <c r="J80" s="17"/>
    </row>
    <row r="81" spans="1:10" s="51" customFormat="1" ht="36" customHeight="1" x14ac:dyDescent="0.3">
      <c r="A81" s="75" t="s">
        <v>82</v>
      </c>
      <c r="B81" s="26" t="s">
        <v>70</v>
      </c>
      <c r="C81" s="26">
        <v>24</v>
      </c>
      <c r="D81" s="26">
        <v>1</v>
      </c>
      <c r="E81" s="26">
        <v>0.33600000000000002</v>
      </c>
      <c r="F81" s="26">
        <v>61.87</v>
      </c>
      <c r="G81" s="26">
        <v>70</v>
      </c>
      <c r="H81" s="52">
        <f>C81*D81*E81*F81*G81</f>
        <v>34924.3776</v>
      </c>
      <c r="I81" s="50"/>
      <c r="J81" s="50"/>
    </row>
    <row r="82" spans="1:10" s="51" customFormat="1" ht="36" customHeight="1" x14ac:dyDescent="0.3">
      <c r="A82" s="75" t="s">
        <v>82</v>
      </c>
      <c r="B82" s="26" t="s">
        <v>70</v>
      </c>
      <c r="C82" s="26">
        <v>24</v>
      </c>
      <c r="D82" s="26">
        <v>1</v>
      </c>
      <c r="E82" s="26">
        <v>0.36959999999999998</v>
      </c>
      <c r="F82" s="26">
        <v>61.87</v>
      </c>
      <c r="G82" s="26">
        <v>100</v>
      </c>
      <c r="H82" s="52">
        <f>C82*D82*E82*F82*G82</f>
        <v>54881.164799999999</v>
      </c>
      <c r="I82" s="50"/>
      <c r="J82" s="50"/>
    </row>
    <row r="83" spans="1:10" s="51" customFormat="1" ht="36" customHeight="1" x14ac:dyDescent="0.3">
      <c r="A83" s="75" t="s">
        <v>82</v>
      </c>
      <c r="B83" s="26" t="s">
        <v>70</v>
      </c>
      <c r="C83" s="26">
        <v>24</v>
      </c>
      <c r="D83" s="26">
        <v>1</v>
      </c>
      <c r="E83" s="26">
        <v>0.33600000000000002</v>
      </c>
      <c r="F83" s="26">
        <v>61.87</v>
      </c>
      <c r="G83" s="26">
        <v>35</v>
      </c>
      <c r="H83" s="52">
        <f t="shared" ref="H83:H84" si="7">C83*D83*E83*F83*G83</f>
        <v>17462.1888</v>
      </c>
      <c r="I83" s="50"/>
      <c r="J83" s="50"/>
    </row>
    <row r="84" spans="1:10" s="51" customFormat="1" ht="36" customHeight="1" x14ac:dyDescent="0.3">
      <c r="A84" s="75" t="s">
        <v>82</v>
      </c>
      <c r="B84" s="26" t="s">
        <v>70</v>
      </c>
      <c r="C84" s="26">
        <v>24</v>
      </c>
      <c r="D84" s="26">
        <v>1</v>
      </c>
      <c r="E84" s="26">
        <v>0.36959999999999998</v>
      </c>
      <c r="F84" s="26">
        <v>61.87</v>
      </c>
      <c r="G84" s="26">
        <v>50</v>
      </c>
      <c r="H84" s="52">
        <f t="shared" si="7"/>
        <v>27440.582399999999</v>
      </c>
      <c r="I84" s="50"/>
      <c r="J84" s="50"/>
    </row>
    <row r="85" spans="1:10" s="51" customFormat="1" ht="36" customHeight="1" x14ac:dyDescent="0.3">
      <c r="A85" s="75" t="s">
        <v>83</v>
      </c>
      <c r="B85" s="26" t="s">
        <v>70</v>
      </c>
      <c r="C85" s="26">
        <v>11</v>
      </c>
      <c r="D85" s="26">
        <v>1</v>
      </c>
      <c r="E85" s="26">
        <v>0.33600000000000002</v>
      </c>
      <c r="F85" s="26">
        <v>61.87</v>
      </c>
      <c r="G85" s="26">
        <v>70</v>
      </c>
      <c r="H85" s="52">
        <f t="shared" ref="H85:H124" si="8">C85*D85*E85*F85*G85</f>
        <v>16007.0064</v>
      </c>
    </row>
    <row r="86" spans="1:10" s="51" customFormat="1" ht="36" customHeight="1" thickBot="1" x14ac:dyDescent="0.35">
      <c r="A86" s="75" t="s">
        <v>83</v>
      </c>
      <c r="B86" s="26" t="s">
        <v>70</v>
      </c>
      <c r="C86" s="26">
        <v>11</v>
      </c>
      <c r="D86" s="26">
        <v>1</v>
      </c>
      <c r="E86" s="26">
        <v>0.36959999999999998</v>
      </c>
      <c r="F86" s="26">
        <v>61.87</v>
      </c>
      <c r="G86" s="26">
        <v>100</v>
      </c>
      <c r="H86" s="52">
        <f t="shared" si="8"/>
        <v>25153.867200000001</v>
      </c>
    </row>
    <row r="87" spans="1:10" s="51" customFormat="1" ht="36" customHeight="1" thickBot="1" x14ac:dyDescent="0.35">
      <c r="A87" s="76" t="s">
        <v>84</v>
      </c>
      <c r="B87" s="26" t="s">
        <v>70</v>
      </c>
      <c r="C87" s="10">
        <v>10</v>
      </c>
      <c r="D87" s="10">
        <v>1</v>
      </c>
      <c r="E87" s="10">
        <v>0.33600000000000002</v>
      </c>
      <c r="F87" s="26">
        <v>61.87</v>
      </c>
      <c r="G87" s="10">
        <v>70</v>
      </c>
      <c r="H87" s="52">
        <f t="shared" si="8"/>
        <v>14551.824000000001</v>
      </c>
    </row>
    <row r="88" spans="1:10" s="51" customFormat="1" ht="36" customHeight="1" thickBot="1" x14ac:dyDescent="0.35">
      <c r="A88" s="76" t="s">
        <v>84</v>
      </c>
      <c r="B88" s="26" t="s">
        <v>70</v>
      </c>
      <c r="C88" s="10">
        <v>10</v>
      </c>
      <c r="D88" s="10">
        <v>1</v>
      </c>
      <c r="E88" s="10">
        <v>0.36959999999999998</v>
      </c>
      <c r="F88" s="26">
        <v>61.87</v>
      </c>
      <c r="G88" s="10">
        <v>100</v>
      </c>
      <c r="H88" s="52">
        <f t="shared" si="8"/>
        <v>22867.151999999998</v>
      </c>
    </row>
    <row r="89" spans="1:10" s="51" customFormat="1" ht="36" customHeight="1" thickBot="1" x14ac:dyDescent="0.35">
      <c r="A89" s="76" t="s">
        <v>85</v>
      </c>
      <c r="B89" s="76" t="s">
        <v>77</v>
      </c>
      <c r="C89" s="10">
        <v>53</v>
      </c>
      <c r="D89" s="10">
        <v>2</v>
      </c>
      <c r="E89" s="10">
        <v>0.19500000000000001</v>
      </c>
      <c r="F89" s="26">
        <v>61.87</v>
      </c>
      <c r="G89" s="10">
        <v>70</v>
      </c>
      <c r="H89" s="52">
        <f t="shared" si="8"/>
        <v>89519.703000000009</v>
      </c>
    </row>
    <row r="90" spans="1:10" s="51" customFormat="1" ht="36" customHeight="1" thickBot="1" x14ac:dyDescent="0.35">
      <c r="A90" s="76" t="s">
        <v>85</v>
      </c>
      <c r="B90" s="76" t="s">
        <v>77</v>
      </c>
      <c r="C90" s="10">
        <v>53</v>
      </c>
      <c r="D90" s="10">
        <v>2</v>
      </c>
      <c r="E90" s="10">
        <v>0.2145</v>
      </c>
      <c r="F90" s="26">
        <v>61.87</v>
      </c>
      <c r="G90" s="10">
        <v>100</v>
      </c>
      <c r="H90" s="52">
        <f t="shared" si="8"/>
        <v>140673.81899999999</v>
      </c>
    </row>
    <row r="91" spans="1:10" s="51" customFormat="1" ht="36" customHeight="1" thickBot="1" x14ac:dyDescent="0.35">
      <c r="A91" s="54" t="s">
        <v>86</v>
      </c>
      <c r="B91" s="54" t="s">
        <v>77</v>
      </c>
      <c r="C91" s="10">
        <v>36</v>
      </c>
      <c r="D91" s="10">
        <v>2</v>
      </c>
      <c r="E91" s="10">
        <v>0.19500000000000001</v>
      </c>
      <c r="F91" s="26">
        <v>61.87</v>
      </c>
      <c r="G91" s="10">
        <v>70</v>
      </c>
      <c r="H91" s="52">
        <f t="shared" si="8"/>
        <v>60805.836000000003</v>
      </c>
    </row>
    <row r="92" spans="1:10" s="51" customFormat="1" ht="36" customHeight="1" thickBot="1" x14ac:dyDescent="0.35">
      <c r="A92" s="54" t="s">
        <v>86</v>
      </c>
      <c r="B92" s="54" t="s">
        <v>77</v>
      </c>
      <c r="C92" s="10">
        <v>36</v>
      </c>
      <c r="D92" s="10">
        <v>2</v>
      </c>
      <c r="E92" s="10">
        <v>0.2145</v>
      </c>
      <c r="F92" s="26">
        <v>61.87</v>
      </c>
      <c r="G92" s="10">
        <v>100</v>
      </c>
      <c r="H92" s="52">
        <f t="shared" si="8"/>
        <v>95552.027999999991</v>
      </c>
    </row>
    <row r="93" spans="1:10" s="51" customFormat="1" ht="36" customHeight="1" thickBot="1" x14ac:dyDescent="0.35">
      <c r="A93" s="76" t="s">
        <v>87</v>
      </c>
      <c r="B93" s="76" t="s">
        <v>74</v>
      </c>
      <c r="C93" s="10">
        <v>71</v>
      </c>
      <c r="D93" s="10">
        <v>2</v>
      </c>
      <c r="E93" s="10">
        <v>0.18790000000000001</v>
      </c>
      <c r="F93" s="26">
        <v>61.87</v>
      </c>
      <c r="G93" s="10">
        <v>70</v>
      </c>
      <c r="H93" s="52">
        <f t="shared" si="8"/>
        <v>115556.20762000002</v>
      </c>
    </row>
    <row r="94" spans="1:10" s="51" customFormat="1" ht="36" customHeight="1" thickBot="1" x14ac:dyDescent="0.35">
      <c r="A94" s="76" t="s">
        <v>87</v>
      </c>
      <c r="B94" s="76" t="s">
        <v>74</v>
      </c>
      <c r="C94" s="10">
        <v>71</v>
      </c>
      <c r="D94" s="10">
        <v>2</v>
      </c>
      <c r="E94" s="10">
        <v>0.20669999999999999</v>
      </c>
      <c r="F94" s="26">
        <v>61.87</v>
      </c>
      <c r="G94" s="10">
        <v>100</v>
      </c>
      <c r="H94" s="52">
        <f t="shared" si="8"/>
        <v>181597.11179999998</v>
      </c>
    </row>
    <row r="95" spans="1:10" s="51" customFormat="1" ht="36" customHeight="1" thickBot="1" x14ac:dyDescent="0.35">
      <c r="A95" s="54" t="s">
        <v>88</v>
      </c>
      <c r="B95" s="54" t="s">
        <v>74</v>
      </c>
      <c r="C95" s="10">
        <v>10</v>
      </c>
      <c r="D95" s="10">
        <v>1</v>
      </c>
      <c r="E95" s="10">
        <v>0.18790000000000001</v>
      </c>
      <c r="F95" s="26">
        <v>61.87</v>
      </c>
      <c r="G95" s="10">
        <v>70</v>
      </c>
      <c r="H95" s="52">
        <f t="shared" si="8"/>
        <v>8137.7610999999997</v>
      </c>
    </row>
    <row r="96" spans="1:10" s="51" customFormat="1" ht="36" customHeight="1" thickBot="1" x14ac:dyDescent="0.35">
      <c r="A96" s="54" t="s">
        <v>88</v>
      </c>
      <c r="B96" s="54" t="s">
        <v>74</v>
      </c>
      <c r="C96" s="10">
        <v>10</v>
      </c>
      <c r="D96" s="10">
        <v>1</v>
      </c>
      <c r="E96" s="10">
        <v>0.20669999999999999</v>
      </c>
      <c r="F96" s="26">
        <v>61.87</v>
      </c>
      <c r="G96" s="10">
        <v>100</v>
      </c>
      <c r="H96" s="52">
        <f t="shared" si="8"/>
        <v>12788.529</v>
      </c>
    </row>
    <row r="97" spans="1:8" s="51" customFormat="1" ht="36" customHeight="1" thickBot="1" x14ac:dyDescent="0.35">
      <c r="A97" s="54" t="s">
        <v>89</v>
      </c>
      <c r="B97" s="77" t="s">
        <v>69</v>
      </c>
      <c r="C97" s="10">
        <v>7</v>
      </c>
      <c r="D97" s="10">
        <v>2</v>
      </c>
      <c r="E97" s="10">
        <v>0.32</v>
      </c>
      <c r="F97" s="26">
        <v>61.87</v>
      </c>
      <c r="G97" s="10">
        <v>70</v>
      </c>
      <c r="H97" s="52">
        <f t="shared" si="8"/>
        <v>19402.432000000004</v>
      </c>
    </row>
    <row r="98" spans="1:8" s="51" customFormat="1" ht="36" customHeight="1" thickBot="1" x14ac:dyDescent="0.35">
      <c r="A98" s="77" t="s">
        <v>90</v>
      </c>
      <c r="B98" s="77" t="s">
        <v>69</v>
      </c>
      <c r="C98" s="10">
        <v>7</v>
      </c>
      <c r="D98" s="10">
        <v>2</v>
      </c>
      <c r="E98" s="10">
        <v>0.35199999999999998</v>
      </c>
      <c r="F98" s="26">
        <v>61.87</v>
      </c>
      <c r="G98" s="10">
        <v>100</v>
      </c>
      <c r="H98" s="52">
        <f t="shared" si="8"/>
        <v>30489.536</v>
      </c>
    </row>
    <row r="99" spans="1:8" s="51" customFormat="1" ht="36" customHeight="1" thickBot="1" x14ac:dyDescent="0.35">
      <c r="A99" s="76" t="s">
        <v>88</v>
      </c>
      <c r="B99" s="76" t="s">
        <v>69</v>
      </c>
      <c r="C99" s="10">
        <v>10</v>
      </c>
      <c r="D99" s="10">
        <v>1</v>
      </c>
      <c r="E99" s="10">
        <v>0.32</v>
      </c>
      <c r="F99" s="26">
        <v>61.87</v>
      </c>
      <c r="G99" s="10">
        <v>70</v>
      </c>
      <c r="H99" s="52">
        <f t="shared" si="8"/>
        <v>13858.880000000001</v>
      </c>
    </row>
    <row r="100" spans="1:8" s="51" customFormat="1" ht="36" customHeight="1" thickBot="1" x14ac:dyDescent="0.35">
      <c r="A100" s="76" t="s">
        <v>88</v>
      </c>
      <c r="B100" s="76" t="s">
        <v>69</v>
      </c>
      <c r="C100" s="10">
        <v>10</v>
      </c>
      <c r="D100" s="10">
        <v>1</v>
      </c>
      <c r="E100" s="10">
        <v>0.35199999999999998</v>
      </c>
      <c r="F100" s="26">
        <v>61.87</v>
      </c>
      <c r="G100" s="10">
        <v>100</v>
      </c>
      <c r="H100" s="52">
        <f t="shared" si="8"/>
        <v>21778.239999999998</v>
      </c>
    </row>
    <row r="101" spans="1:8" s="51" customFormat="1" ht="36" customHeight="1" thickBot="1" x14ac:dyDescent="0.35">
      <c r="A101" s="54" t="s">
        <v>91</v>
      </c>
      <c r="B101" s="54" t="s">
        <v>69</v>
      </c>
      <c r="C101" s="10">
        <v>8</v>
      </c>
      <c r="D101" s="10">
        <v>1</v>
      </c>
      <c r="E101" s="10">
        <v>0.32</v>
      </c>
      <c r="F101" s="26">
        <v>61.87</v>
      </c>
      <c r="G101" s="10">
        <v>70</v>
      </c>
      <c r="H101" s="52">
        <f t="shared" si="8"/>
        <v>11087.104000000001</v>
      </c>
    </row>
    <row r="102" spans="1:8" s="51" customFormat="1" ht="36" customHeight="1" thickBot="1" x14ac:dyDescent="0.35">
      <c r="A102" s="54" t="s">
        <v>91</v>
      </c>
      <c r="B102" s="54" t="s">
        <v>69</v>
      </c>
      <c r="C102" s="10">
        <v>8</v>
      </c>
      <c r="D102" s="10">
        <v>1</v>
      </c>
      <c r="E102" s="10">
        <v>0.35199999999999998</v>
      </c>
      <c r="F102" s="26">
        <v>61.87</v>
      </c>
      <c r="G102" s="10">
        <v>100</v>
      </c>
      <c r="H102" s="52">
        <f t="shared" si="8"/>
        <v>17422.591999999997</v>
      </c>
    </row>
    <row r="103" spans="1:8" s="51" customFormat="1" ht="36" customHeight="1" thickBot="1" x14ac:dyDescent="0.35">
      <c r="A103" s="76" t="s">
        <v>92</v>
      </c>
      <c r="B103" s="26" t="s">
        <v>98</v>
      </c>
      <c r="C103" s="10">
        <v>7</v>
      </c>
      <c r="D103" s="10">
        <v>3</v>
      </c>
      <c r="E103" s="10">
        <v>0.32</v>
      </c>
      <c r="F103" s="26">
        <v>61.87</v>
      </c>
      <c r="G103" s="10">
        <v>46</v>
      </c>
      <c r="H103" s="52">
        <f t="shared" si="8"/>
        <v>19125.254399999998</v>
      </c>
    </row>
    <row r="104" spans="1:8" s="51" customFormat="1" ht="36" customHeight="1" thickBot="1" x14ac:dyDescent="0.35">
      <c r="A104" s="76" t="s">
        <v>92</v>
      </c>
      <c r="B104" s="26" t="s">
        <v>98</v>
      </c>
      <c r="C104" s="10">
        <v>7</v>
      </c>
      <c r="D104" s="10">
        <v>3</v>
      </c>
      <c r="E104" s="10">
        <v>0.35199999999999998</v>
      </c>
      <c r="F104" s="26">
        <v>61.87</v>
      </c>
      <c r="G104" s="10">
        <v>67</v>
      </c>
      <c r="H104" s="52">
        <f t="shared" si="8"/>
        <v>30641.983679999998</v>
      </c>
    </row>
    <row r="105" spans="1:8" s="51" customFormat="1" ht="36" customHeight="1" thickBot="1" x14ac:dyDescent="0.35">
      <c r="A105" s="76" t="s">
        <v>92</v>
      </c>
      <c r="B105" s="26" t="s">
        <v>99</v>
      </c>
      <c r="C105" s="10">
        <v>7</v>
      </c>
      <c r="D105" s="10">
        <v>3</v>
      </c>
      <c r="E105" s="10">
        <v>0.33600000000000002</v>
      </c>
      <c r="F105" s="26">
        <v>61.87</v>
      </c>
      <c r="G105" s="10">
        <v>24</v>
      </c>
      <c r="H105" s="52">
        <f t="shared" si="8"/>
        <v>10477.313279999998</v>
      </c>
    </row>
    <row r="106" spans="1:8" s="51" customFormat="1" ht="36" customHeight="1" thickBot="1" x14ac:dyDescent="0.35">
      <c r="A106" s="76" t="s">
        <v>92</v>
      </c>
      <c r="B106" s="26" t="s">
        <v>99</v>
      </c>
      <c r="C106" s="10">
        <v>7</v>
      </c>
      <c r="D106" s="10">
        <v>3</v>
      </c>
      <c r="E106" s="10">
        <v>0.36959999999999998</v>
      </c>
      <c r="F106" s="26">
        <v>61.87</v>
      </c>
      <c r="G106" s="10">
        <v>33</v>
      </c>
      <c r="H106" s="52">
        <f t="shared" si="8"/>
        <v>15846.936335999999</v>
      </c>
    </row>
    <row r="107" spans="1:8" s="51" customFormat="1" ht="36" customHeight="1" thickBot="1" x14ac:dyDescent="0.35">
      <c r="A107" s="54" t="s">
        <v>88</v>
      </c>
      <c r="B107" s="26" t="s">
        <v>70</v>
      </c>
      <c r="C107" s="10">
        <v>10</v>
      </c>
      <c r="D107" s="10">
        <v>1</v>
      </c>
      <c r="E107" s="10">
        <v>0.33600000000000002</v>
      </c>
      <c r="F107" s="26">
        <v>61.87</v>
      </c>
      <c r="G107" s="10">
        <v>35</v>
      </c>
      <c r="H107" s="52">
        <f t="shared" si="8"/>
        <v>7275.9120000000003</v>
      </c>
    </row>
    <row r="108" spans="1:8" s="51" customFormat="1" ht="36" customHeight="1" thickBot="1" x14ac:dyDescent="0.35">
      <c r="A108" s="54" t="s">
        <v>88</v>
      </c>
      <c r="B108" s="26" t="s">
        <v>70</v>
      </c>
      <c r="C108" s="10">
        <v>10</v>
      </c>
      <c r="D108" s="10">
        <v>1</v>
      </c>
      <c r="E108" s="10">
        <v>0.36959999999999998</v>
      </c>
      <c r="F108" s="26">
        <v>61.87</v>
      </c>
      <c r="G108" s="10">
        <v>50</v>
      </c>
      <c r="H108" s="52">
        <f t="shared" si="8"/>
        <v>11433.575999999999</v>
      </c>
    </row>
    <row r="109" spans="1:8" s="51" customFormat="1" ht="36" customHeight="1" thickBot="1" x14ac:dyDescent="0.35">
      <c r="A109" s="54" t="s">
        <v>88</v>
      </c>
      <c r="B109" s="26" t="s">
        <v>100</v>
      </c>
      <c r="C109" s="10">
        <v>10</v>
      </c>
      <c r="D109" s="10">
        <v>1</v>
      </c>
      <c r="E109" s="10">
        <v>0.32</v>
      </c>
      <c r="F109" s="26">
        <v>61.87</v>
      </c>
      <c r="G109" s="10">
        <v>35</v>
      </c>
      <c r="H109" s="52">
        <f t="shared" si="8"/>
        <v>6929.4400000000005</v>
      </c>
    </row>
    <row r="110" spans="1:8" s="51" customFormat="1" ht="36" customHeight="1" thickBot="1" x14ac:dyDescent="0.35">
      <c r="A110" s="54" t="s">
        <v>88</v>
      </c>
      <c r="B110" s="26" t="s">
        <v>100</v>
      </c>
      <c r="C110" s="10">
        <v>10</v>
      </c>
      <c r="D110" s="10">
        <v>1</v>
      </c>
      <c r="E110" s="10">
        <v>0.35199999999999998</v>
      </c>
      <c r="F110" s="26">
        <v>61.87</v>
      </c>
      <c r="G110" s="10">
        <v>50</v>
      </c>
      <c r="H110" s="52">
        <f t="shared" si="8"/>
        <v>10889.119999999999</v>
      </c>
    </row>
    <row r="111" spans="1:8" s="51" customFormat="1" ht="36" customHeight="1" x14ac:dyDescent="0.3">
      <c r="A111" s="75" t="s">
        <v>82</v>
      </c>
      <c r="B111" s="26" t="s">
        <v>100</v>
      </c>
      <c r="C111" s="10">
        <v>24</v>
      </c>
      <c r="D111" s="10">
        <v>1</v>
      </c>
      <c r="E111" s="10">
        <v>0.32</v>
      </c>
      <c r="F111" s="26">
        <v>61.87</v>
      </c>
      <c r="G111" s="10">
        <v>35</v>
      </c>
      <c r="H111" s="52">
        <f t="shared" si="8"/>
        <v>16630.655999999999</v>
      </c>
    </row>
    <row r="112" spans="1:8" s="51" customFormat="1" ht="36" customHeight="1" x14ac:dyDescent="0.3">
      <c r="A112" s="75" t="s">
        <v>82</v>
      </c>
      <c r="B112" s="26" t="s">
        <v>100</v>
      </c>
      <c r="C112" s="10">
        <v>24</v>
      </c>
      <c r="D112" s="10">
        <v>1</v>
      </c>
      <c r="E112" s="10">
        <v>0.35199999999999998</v>
      </c>
      <c r="F112" s="26">
        <v>61.87</v>
      </c>
      <c r="G112" s="10">
        <v>50</v>
      </c>
      <c r="H112" s="52">
        <f t="shared" si="8"/>
        <v>26133.888000000003</v>
      </c>
    </row>
    <row r="113" spans="1:11" s="27" customFormat="1" ht="36" customHeight="1" x14ac:dyDescent="0.25">
      <c r="A113" s="30" t="s">
        <v>71</v>
      </c>
      <c r="B113" s="26" t="s">
        <v>72</v>
      </c>
      <c r="C113" s="10">
        <v>6</v>
      </c>
      <c r="D113" s="10">
        <v>1</v>
      </c>
      <c r="E113" s="10">
        <v>0.18790000000000001</v>
      </c>
      <c r="F113" s="26">
        <v>61.87</v>
      </c>
      <c r="G113" s="10">
        <v>43</v>
      </c>
      <c r="H113" s="52">
        <f t="shared" si="8"/>
        <v>2999.3462340000001</v>
      </c>
    </row>
    <row r="114" spans="1:11" s="27" customFormat="1" ht="36" customHeight="1" x14ac:dyDescent="0.25">
      <c r="A114" s="30" t="s">
        <v>71</v>
      </c>
      <c r="B114" s="26" t="s">
        <v>72</v>
      </c>
      <c r="C114" s="10">
        <v>6</v>
      </c>
      <c r="D114" s="10">
        <v>1</v>
      </c>
      <c r="E114" s="10">
        <v>0.20669999999999999</v>
      </c>
      <c r="F114" s="26">
        <v>61.87</v>
      </c>
      <c r="G114" s="10">
        <v>63</v>
      </c>
      <c r="H114" s="52">
        <f t="shared" si="8"/>
        <v>4834.0639620000002</v>
      </c>
    </row>
    <row r="115" spans="1:11" s="27" customFormat="1" ht="36" customHeight="1" x14ac:dyDescent="0.25">
      <c r="A115" s="30" t="s">
        <v>71</v>
      </c>
      <c r="B115" s="26" t="s">
        <v>69</v>
      </c>
      <c r="C115" s="10">
        <v>6</v>
      </c>
      <c r="D115" s="10">
        <v>1</v>
      </c>
      <c r="E115" s="10">
        <v>0.32</v>
      </c>
      <c r="F115" s="26">
        <v>61.87</v>
      </c>
      <c r="G115" s="10">
        <v>43</v>
      </c>
      <c r="H115" s="52">
        <f t="shared" si="8"/>
        <v>5107.9871999999996</v>
      </c>
    </row>
    <row r="116" spans="1:11" s="27" customFormat="1" ht="36" customHeight="1" x14ac:dyDescent="0.25">
      <c r="A116" s="30" t="s">
        <v>71</v>
      </c>
      <c r="B116" s="26" t="s">
        <v>69</v>
      </c>
      <c r="C116" s="10">
        <v>6</v>
      </c>
      <c r="D116" s="10">
        <v>1</v>
      </c>
      <c r="E116" s="10">
        <v>0.35199999999999998</v>
      </c>
      <c r="F116" s="26">
        <v>61.87</v>
      </c>
      <c r="G116" s="10">
        <v>63</v>
      </c>
      <c r="H116" s="52">
        <f t="shared" si="8"/>
        <v>8232.1747200000009</v>
      </c>
    </row>
    <row r="117" spans="1:11" s="27" customFormat="1" ht="36" customHeight="1" x14ac:dyDescent="0.25">
      <c r="A117" s="30" t="s">
        <v>71</v>
      </c>
      <c r="B117" s="26" t="s">
        <v>70</v>
      </c>
      <c r="C117" s="10">
        <v>6</v>
      </c>
      <c r="D117" s="10">
        <v>1</v>
      </c>
      <c r="E117" s="10">
        <v>0.33600000000000002</v>
      </c>
      <c r="F117" s="26">
        <v>61.87</v>
      </c>
      <c r="G117" s="10">
        <v>43</v>
      </c>
      <c r="H117" s="52">
        <f t="shared" si="8"/>
        <v>5363.3865599999999</v>
      </c>
    </row>
    <row r="118" spans="1:11" s="27" customFormat="1" ht="36" customHeight="1" x14ac:dyDescent="0.25">
      <c r="A118" s="30" t="s">
        <v>71</v>
      </c>
      <c r="B118" s="26" t="s">
        <v>70</v>
      </c>
      <c r="C118" s="10">
        <v>6</v>
      </c>
      <c r="D118" s="10">
        <v>1</v>
      </c>
      <c r="E118" s="10">
        <v>0.36959999999999998</v>
      </c>
      <c r="F118" s="26">
        <v>61.87</v>
      </c>
      <c r="G118" s="10">
        <v>63</v>
      </c>
      <c r="H118" s="52">
        <f t="shared" si="8"/>
        <v>8643.7834559999992</v>
      </c>
    </row>
    <row r="119" spans="1:11" s="27" customFormat="1" ht="36" customHeight="1" x14ac:dyDescent="0.25">
      <c r="A119" s="30" t="s">
        <v>71</v>
      </c>
      <c r="B119" s="26" t="s">
        <v>77</v>
      </c>
      <c r="C119" s="10">
        <v>6</v>
      </c>
      <c r="D119" s="10">
        <v>1</v>
      </c>
      <c r="E119" s="10">
        <v>0.19500000000000001</v>
      </c>
      <c r="F119" s="26">
        <v>61.87</v>
      </c>
      <c r="G119" s="10">
        <v>43</v>
      </c>
      <c r="H119" s="52">
        <f t="shared" si="8"/>
        <v>3112.6796999999997</v>
      </c>
    </row>
    <row r="120" spans="1:11" s="27" customFormat="1" ht="36" customHeight="1" x14ac:dyDescent="0.25">
      <c r="A120" s="30" t="s">
        <v>71</v>
      </c>
      <c r="B120" s="26" t="s">
        <v>77</v>
      </c>
      <c r="C120" s="10">
        <v>6</v>
      </c>
      <c r="D120" s="10">
        <v>1</v>
      </c>
      <c r="E120" s="10">
        <v>0.2145</v>
      </c>
      <c r="F120" s="26">
        <v>61.87</v>
      </c>
      <c r="G120" s="10">
        <v>63</v>
      </c>
      <c r="H120" s="52">
        <f t="shared" si="8"/>
        <v>5016.4814699999997</v>
      </c>
    </row>
    <row r="121" spans="1:11" s="27" customFormat="1" ht="36" customHeight="1" x14ac:dyDescent="0.25">
      <c r="A121" s="30" t="s">
        <v>73</v>
      </c>
      <c r="B121" s="26" t="s">
        <v>72</v>
      </c>
      <c r="C121" s="10">
        <v>10</v>
      </c>
      <c r="D121" s="10">
        <v>1</v>
      </c>
      <c r="E121" s="10">
        <v>0.20669999999999999</v>
      </c>
      <c r="F121" s="26">
        <v>61.87</v>
      </c>
      <c r="G121" s="10">
        <v>100</v>
      </c>
      <c r="H121" s="52">
        <f t="shared" si="8"/>
        <v>12788.529</v>
      </c>
    </row>
    <row r="122" spans="1:11" s="27" customFormat="1" ht="36" customHeight="1" x14ac:dyDescent="0.25">
      <c r="A122" s="30" t="s">
        <v>73</v>
      </c>
      <c r="B122" s="26" t="s">
        <v>69</v>
      </c>
      <c r="C122" s="10">
        <v>10</v>
      </c>
      <c r="D122" s="10">
        <v>1</v>
      </c>
      <c r="E122" s="10">
        <v>0.35199999999999998</v>
      </c>
      <c r="F122" s="26">
        <v>61.87</v>
      </c>
      <c r="G122" s="10">
        <v>100</v>
      </c>
      <c r="H122" s="52">
        <f t="shared" si="8"/>
        <v>21778.239999999998</v>
      </c>
    </row>
    <row r="123" spans="1:11" s="27" customFormat="1" ht="36" customHeight="1" x14ac:dyDescent="0.25">
      <c r="A123" s="30" t="s">
        <v>73</v>
      </c>
      <c r="B123" s="26" t="s">
        <v>70</v>
      </c>
      <c r="C123" s="10">
        <v>10</v>
      </c>
      <c r="D123" s="10">
        <v>1</v>
      </c>
      <c r="E123" s="10">
        <v>0.36959999999999998</v>
      </c>
      <c r="F123" s="26">
        <v>61.87</v>
      </c>
      <c r="G123" s="10">
        <v>100</v>
      </c>
      <c r="H123" s="52">
        <f t="shared" si="8"/>
        <v>22867.151999999998</v>
      </c>
    </row>
    <row r="124" spans="1:11" s="27" customFormat="1" ht="36" customHeight="1" x14ac:dyDescent="0.25">
      <c r="A124" s="30" t="s">
        <v>73</v>
      </c>
      <c r="B124" s="26" t="s">
        <v>77</v>
      </c>
      <c r="C124" s="10">
        <v>10</v>
      </c>
      <c r="D124" s="10">
        <v>1</v>
      </c>
      <c r="E124" s="10">
        <v>0.2145</v>
      </c>
      <c r="F124" s="26">
        <v>61.87</v>
      </c>
      <c r="G124" s="10">
        <v>100</v>
      </c>
      <c r="H124" s="52">
        <f t="shared" si="8"/>
        <v>13271.115</v>
      </c>
    </row>
    <row r="125" spans="1:11" s="34" customFormat="1" ht="15.75" x14ac:dyDescent="0.25">
      <c r="A125" s="31" t="s">
        <v>9</v>
      </c>
      <c r="B125" s="32"/>
      <c r="C125" s="33"/>
      <c r="D125" s="33"/>
      <c r="E125" s="33"/>
      <c r="F125" s="33"/>
      <c r="G125" s="33"/>
      <c r="H125" s="53">
        <f>SUM(H81:H124)</f>
        <v>1301356.961718</v>
      </c>
      <c r="I125" s="57">
        <v>1504039</v>
      </c>
      <c r="J125" s="55">
        <f>H125+'Прочий подвоз'!H32</f>
        <v>1461442.802568</v>
      </c>
      <c r="K125" s="56">
        <f>J125/I125</f>
        <v>0.97167879461104401</v>
      </c>
    </row>
  </sheetData>
  <mergeCells count="7">
    <mergeCell ref="A80:H80"/>
    <mergeCell ref="A56:H56"/>
    <mergeCell ref="A9:H9"/>
    <mergeCell ref="A7:H7"/>
    <mergeCell ref="A20:H20"/>
    <mergeCell ref="A35:H35"/>
    <mergeCell ref="A42:H42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8" orientation="landscape" r:id="rId1"/>
  <headerFooter alignWithMargins="0"/>
  <rowBreaks count="2" manualBreakCount="2">
    <brk id="55" max="7" man="1"/>
    <brk id="7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view="pageBreakPreview" zoomScaleNormal="100" zoomScaleSheetLayoutView="100" workbookViewId="0">
      <pane ySplit="2" topLeftCell="A6" activePane="bottomLeft" state="frozen"/>
      <selection pane="bottomLeft" activeCell="B31" sqref="B31"/>
    </sheetView>
  </sheetViews>
  <sheetFormatPr defaultColWidth="9.140625" defaultRowHeight="15" x14ac:dyDescent="0.2"/>
  <cols>
    <col min="1" max="1" width="59.5703125" style="6" customWidth="1"/>
    <col min="2" max="2" width="21.42578125" style="6" customWidth="1"/>
    <col min="3" max="3" width="17" style="6" customWidth="1"/>
    <col min="4" max="4" width="16.42578125" style="6" customWidth="1"/>
    <col min="5" max="5" width="11.85546875" style="6" customWidth="1"/>
    <col min="6" max="6" width="17.85546875" style="6" customWidth="1"/>
    <col min="7" max="7" width="16.5703125" style="6" customWidth="1"/>
    <col min="8" max="8" width="16.42578125" style="6" customWidth="1"/>
    <col min="9" max="16384" width="9.140625" style="6"/>
  </cols>
  <sheetData>
    <row r="1" spans="1:8" ht="15.75" x14ac:dyDescent="0.25">
      <c r="A1" s="91" t="s">
        <v>80</v>
      </c>
      <c r="B1" s="91"/>
      <c r="C1" s="91"/>
      <c r="D1" s="91"/>
      <c r="E1" s="91"/>
      <c r="F1" s="91"/>
      <c r="G1" s="91"/>
      <c r="H1" s="91"/>
    </row>
    <row r="2" spans="1:8" ht="47.2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4" spans="1:8" s="11" customFormat="1" ht="15.75" x14ac:dyDescent="0.25">
      <c r="A4" s="88" t="s">
        <v>23</v>
      </c>
      <c r="B4" s="89"/>
      <c r="C4" s="89"/>
      <c r="D4" s="89"/>
      <c r="E4" s="89"/>
      <c r="F4" s="89"/>
      <c r="G4" s="89"/>
      <c r="H4" s="90"/>
    </row>
    <row r="5" spans="1:8" s="37" customFormat="1" ht="15.75" x14ac:dyDescent="0.25">
      <c r="A5" s="18" t="s">
        <v>16</v>
      </c>
      <c r="B5" s="10" t="s">
        <v>22</v>
      </c>
      <c r="C5" s="18">
        <v>26</v>
      </c>
      <c r="D5" s="18">
        <v>1</v>
      </c>
      <c r="E5" s="18">
        <v>0.17899999999999999</v>
      </c>
      <c r="F5" s="18">
        <v>61.87</v>
      </c>
      <c r="G5" s="18">
        <v>15</v>
      </c>
      <c r="H5" s="78">
        <f>C5*D5*E5*F5*G5</f>
        <v>4319.1446999999998</v>
      </c>
    </row>
    <row r="6" spans="1:8" s="37" customFormat="1" ht="31.5" x14ac:dyDescent="0.25">
      <c r="A6" s="79" t="s">
        <v>19</v>
      </c>
      <c r="B6" s="10" t="s">
        <v>22</v>
      </c>
      <c r="C6" s="18">
        <v>26</v>
      </c>
      <c r="D6" s="80">
        <v>1</v>
      </c>
      <c r="E6" s="80">
        <v>0.17899999999999999</v>
      </c>
      <c r="F6" s="18">
        <v>61.87</v>
      </c>
      <c r="G6" s="80">
        <v>22</v>
      </c>
      <c r="H6" s="78">
        <f>C6*D6*E6*F6*G6</f>
        <v>6334.7455599999994</v>
      </c>
    </row>
    <row r="7" spans="1:8" ht="15.75" x14ac:dyDescent="0.25">
      <c r="A7" s="3" t="s">
        <v>9</v>
      </c>
      <c r="B7" s="3"/>
      <c r="C7" s="3"/>
      <c r="D7" s="3"/>
      <c r="E7" s="3"/>
      <c r="F7" s="3"/>
      <c r="G7" s="3"/>
      <c r="H7" s="13">
        <f>SUM(H5:H6)</f>
        <v>10653.89026</v>
      </c>
    </row>
    <row r="8" spans="1:8" s="11" customFormat="1" ht="15.75" x14ac:dyDescent="0.25">
      <c r="A8" s="88" t="s">
        <v>24</v>
      </c>
      <c r="B8" s="89"/>
      <c r="C8" s="89"/>
      <c r="D8" s="89"/>
      <c r="E8" s="89"/>
      <c r="F8" s="89"/>
      <c r="G8" s="89"/>
      <c r="H8" s="90"/>
    </row>
    <row r="9" spans="1:8" ht="15.75" x14ac:dyDescent="0.25">
      <c r="F9" s="22"/>
    </row>
    <row r="10" spans="1:8" s="37" customFormat="1" ht="15.75" x14ac:dyDescent="0.25">
      <c r="A10" s="18" t="s">
        <v>32</v>
      </c>
      <c r="B10" s="10" t="s">
        <v>33</v>
      </c>
      <c r="C10" s="18">
        <v>40</v>
      </c>
      <c r="D10" s="18">
        <v>1</v>
      </c>
      <c r="E10" s="18">
        <v>0.32</v>
      </c>
      <c r="F10" s="18">
        <v>61.87</v>
      </c>
      <c r="G10" s="18">
        <v>15</v>
      </c>
      <c r="H10" s="61">
        <f>C10*D10*E10*F10*G10</f>
        <v>11879.04</v>
      </c>
    </row>
    <row r="11" spans="1:8" s="37" customFormat="1" ht="15.75" x14ac:dyDescent="0.25">
      <c r="A11" s="18" t="s">
        <v>34</v>
      </c>
      <c r="B11" s="10" t="s">
        <v>33</v>
      </c>
      <c r="C11" s="18">
        <v>40</v>
      </c>
      <c r="D11" s="18">
        <v>1</v>
      </c>
      <c r="E11" s="18">
        <v>0.32</v>
      </c>
      <c r="F11" s="18">
        <v>61.87</v>
      </c>
      <c r="G11" s="18">
        <v>12</v>
      </c>
      <c r="H11" s="61">
        <f>C11*D11*E11*F11*G11</f>
        <v>9503.232</v>
      </c>
    </row>
    <row r="12" spans="1:8" ht="15.75" x14ac:dyDescent="0.25">
      <c r="A12" s="19" t="s">
        <v>9</v>
      </c>
      <c r="B12" s="1"/>
      <c r="C12" s="1"/>
      <c r="D12" s="1"/>
      <c r="E12" s="1"/>
      <c r="F12" s="1"/>
      <c r="G12" s="1"/>
      <c r="H12" s="23">
        <f>SUM(H10:H11)</f>
        <v>21382.272000000001</v>
      </c>
    </row>
    <row r="13" spans="1:8" s="11" customFormat="1" ht="15.75" x14ac:dyDescent="0.25">
      <c r="A13" s="88" t="s">
        <v>35</v>
      </c>
      <c r="B13" s="89"/>
      <c r="C13" s="89"/>
      <c r="D13" s="89"/>
      <c r="E13" s="89"/>
      <c r="F13" s="89"/>
      <c r="G13" s="89"/>
      <c r="H13" s="90"/>
    </row>
    <row r="14" spans="1:8" s="37" customFormat="1" ht="15.75" x14ac:dyDescent="0.25">
      <c r="A14" s="18" t="s">
        <v>36</v>
      </c>
      <c r="B14" s="10" t="s">
        <v>37</v>
      </c>
      <c r="C14" s="18">
        <v>100</v>
      </c>
      <c r="D14" s="18">
        <v>1</v>
      </c>
      <c r="E14" s="18">
        <v>0.17599999999999999</v>
      </c>
      <c r="F14" s="18">
        <v>69.09</v>
      </c>
      <c r="G14" s="18">
        <v>15</v>
      </c>
      <c r="H14" s="80">
        <f>C14*D14*E14*F14*G14</f>
        <v>18239.759999999998</v>
      </c>
    </row>
    <row r="15" spans="1:8" s="37" customFormat="1" ht="31.5" x14ac:dyDescent="0.25">
      <c r="A15" s="79" t="s">
        <v>19</v>
      </c>
      <c r="B15" s="10" t="s">
        <v>37</v>
      </c>
      <c r="C15" s="80">
        <v>100</v>
      </c>
      <c r="D15" s="80">
        <v>1</v>
      </c>
      <c r="E15" s="18">
        <v>0.17599999999999999</v>
      </c>
      <c r="F15" s="18">
        <v>69.09</v>
      </c>
      <c r="G15" s="80">
        <v>12</v>
      </c>
      <c r="H15" s="80">
        <f>C15*D15*E15*F15*G15</f>
        <v>14591.807999999999</v>
      </c>
    </row>
    <row r="16" spans="1:8" ht="15.75" x14ac:dyDescent="0.25">
      <c r="A16" s="3" t="s">
        <v>9</v>
      </c>
      <c r="B16" s="3"/>
      <c r="C16" s="3"/>
      <c r="D16" s="3"/>
      <c r="E16" s="3"/>
      <c r="F16" s="3"/>
      <c r="G16" s="3"/>
      <c r="H16" s="24">
        <f>SUM(H14:H15)</f>
        <v>32831.567999999999</v>
      </c>
    </row>
    <row r="17" spans="1:10" s="11" customFormat="1" ht="15.75" x14ac:dyDescent="0.25">
      <c r="A17" s="88" t="s">
        <v>41</v>
      </c>
      <c r="B17" s="89"/>
      <c r="C17" s="89"/>
      <c r="D17" s="89"/>
      <c r="E17" s="89"/>
      <c r="F17" s="89"/>
      <c r="G17" s="89"/>
      <c r="H17" s="90"/>
    </row>
    <row r="18" spans="1:10" s="37" customFormat="1" ht="15.75" x14ac:dyDescent="0.25">
      <c r="A18" s="69" t="s">
        <v>48</v>
      </c>
      <c r="B18" s="26" t="s">
        <v>33</v>
      </c>
      <c r="C18" s="18">
        <v>38</v>
      </c>
      <c r="D18" s="18">
        <v>1</v>
      </c>
      <c r="E18" s="18">
        <v>0.32400000000000001</v>
      </c>
      <c r="F18" s="18">
        <v>61.87</v>
      </c>
      <c r="G18" s="18">
        <v>15</v>
      </c>
      <c r="H18" s="61">
        <f>C18*D18*E18*F18*G18</f>
        <v>11426.151600000001</v>
      </c>
    </row>
    <row r="19" spans="1:10" s="37" customFormat="1" ht="31.5" x14ac:dyDescent="0.25">
      <c r="A19" s="69" t="s">
        <v>49</v>
      </c>
      <c r="B19" s="26" t="s">
        <v>33</v>
      </c>
      <c r="C19" s="18">
        <v>38</v>
      </c>
      <c r="D19" s="18">
        <v>1</v>
      </c>
      <c r="E19" s="18">
        <v>0.35599999999999998</v>
      </c>
      <c r="F19" s="18">
        <v>61.87</v>
      </c>
      <c r="G19" s="18">
        <v>12</v>
      </c>
      <c r="H19" s="61">
        <f t="shared" ref="H19:H21" si="0">C19*D19*E19*F19*G19</f>
        <v>10043.728319999998</v>
      </c>
    </row>
    <row r="20" spans="1:10" s="49" customFormat="1" ht="15.75" x14ac:dyDescent="0.25">
      <c r="A20" s="69" t="s">
        <v>50</v>
      </c>
      <c r="B20" s="26" t="s">
        <v>47</v>
      </c>
      <c r="C20" s="18">
        <v>38</v>
      </c>
      <c r="D20" s="18">
        <v>1</v>
      </c>
      <c r="E20" s="18">
        <v>0.12</v>
      </c>
      <c r="F20" s="18">
        <v>61.87</v>
      </c>
      <c r="G20" s="18">
        <v>15</v>
      </c>
      <c r="H20" s="61">
        <f t="shared" si="0"/>
        <v>4231.9079999999994</v>
      </c>
    </row>
    <row r="21" spans="1:10" s="49" customFormat="1" ht="15.75" x14ac:dyDescent="0.25">
      <c r="A21" s="69" t="s">
        <v>51</v>
      </c>
      <c r="B21" s="26" t="s">
        <v>47</v>
      </c>
      <c r="C21" s="18">
        <v>38</v>
      </c>
      <c r="D21" s="18">
        <v>1</v>
      </c>
      <c r="E21" s="18">
        <v>0.13200000000000001</v>
      </c>
      <c r="F21" s="18">
        <v>61.87</v>
      </c>
      <c r="G21" s="18">
        <v>12</v>
      </c>
      <c r="H21" s="61">
        <f t="shared" si="0"/>
        <v>3724.0790400000001</v>
      </c>
    </row>
    <row r="22" spans="1:10" ht="15.75" x14ac:dyDescent="0.25">
      <c r="A22" s="19" t="s">
        <v>9</v>
      </c>
      <c r="B22" s="18"/>
      <c r="C22" s="1"/>
      <c r="D22" s="1"/>
      <c r="E22" s="1"/>
      <c r="F22" s="1"/>
      <c r="G22" s="1"/>
      <c r="H22" s="23">
        <f>SUM(H18:H21)</f>
        <v>29425.866959999999</v>
      </c>
    </row>
    <row r="23" spans="1:10" s="11" customFormat="1" ht="15.75" x14ac:dyDescent="0.25">
      <c r="A23" s="88" t="s">
        <v>60</v>
      </c>
      <c r="B23" s="89"/>
      <c r="C23" s="89"/>
      <c r="D23" s="89"/>
      <c r="E23" s="89"/>
      <c r="F23" s="89"/>
      <c r="G23" s="89"/>
      <c r="H23" s="90"/>
    </row>
    <row r="24" spans="1:10" s="49" customFormat="1" ht="16.5" customHeight="1" x14ac:dyDescent="0.25">
      <c r="A24" s="18" t="s">
        <v>61</v>
      </c>
      <c r="B24" s="10" t="s">
        <v>62</v>
      </c>
      <c r="C24" s="18">
        <v>30</v>
      </c>
      <c r="D24" s="18">
        <v>1</v>
      </c>
      <c r="E24" s="18">
        <v>0.14499999999999999</v>
      </c>
      <c r="F24" s="18">
        <v>69.09</v>
      </c>
      <c r="G24" s="18">
        <v>15</v>
      </c>
      <c r="H24" s="61">
        <f>C24*D24*E24*F24*G24</f>
        <v>4508.1224999999995</v>
      </c>
    </row>
    <row r="25" spans="1:10" s="49" customFormat="1" ht="18.75" customHeight="1" x14ac:dyDescent="0.25">
      <c r="A25" s="18" t="s">
        <v>63</v>
      </c>
      <c r="B25" s="10" t="s">
        <v>62</v>
      </c>
      <c r="C25" s="18">
        <v>30</v>
      </c>
      <c r="D25" s="18">
        <v>1</v>
      </c>
      <c r="E25" s="18">
        <v>0.1595</v>
      </c>
      <c r="F25" s="18">
        <v>69.09</v>
      </c>
      <c r="G25" s="18">
        <v>12</v>
      </c>
      <c r="H25" s="61">
        <f t="shared" ref="H25:H27" si="1">C25*D25*E25*F25*G25</f>
        <v>3967.1478000000006</v>
      </c>
    </row>
    <row r="26" spans="1:10" s="49" customFormat="1" ht="31.15" customHeight="1" x14ac:dyDescent="0.25">
      <c r="A26" s="18" t="s">
        <v>61</v>
      </c>
      <c r="B26" s="81" t="s">
        <v>57</v>
      </c>
      <c r="C26" s="18">
        <v>30</v>
      </c>
      <c r="D26" s="18">
        <v>1</v>
      </c>
      <c r="E26" s="18">
        <v>0.32</v>
      </c>
      <c r="F26" s="18">
        <v>61.87</v>
      </c>
      <c r="G26" s="18">
        <v>15</v>
      </c>
      <c r="H26" s="61">
        <f t="shared" si="1"/>
        <v>8909.2800000000007</v>
      </c>
      <c r="I26" s="49">
        <v>5</v>
      </c>
      <c r="J26" s="49">
        <f>C26*D26*E26*I26*49.9</f>
        <v>2395.1999999999998</v>
      </c>
    </row>
    <row r="27" spans="1:10" s="49" customFormat="1" ht="31.15" customHeight="1" x14ac:dyDescent="0.25">
      <c r="A27" s="18" t="s">
        <v>63</v>
      </c>
      <c r="B27" s="81" t="s">
        <v>57</v>
      </c>
      <c r="C27" s="18">
        <v>30</v>
      </c>
      <c r="D27" s="18">
        <v>1</v>
      </c>
      <c r="E27" s="18">
        <v>0.35</v>
      </c>
      <c r="F27" s="18">
        <v>61.87</v>
      </c>
      <c r="G27" s="18">
        <v>12</v>
      </c>
      <c r="H27" s="61">
        <f t="shared" si="1"/>
        <v>7795.62</v>
      </c>
      <c r="I27" s="49">
        <v>6</v>
      </c>
      <c r="J27" s="49">
        <f>C27*D27*E27*I27*49.9</f>
        <v>3143.7</v>
      </c>
    </row>
    <row r="28" spans="1:10" ht="15.75" x14ac:dyDescent="0.25">
      <c r="A28" s="19" t="s">
        <v>9</v>
      </c>
      <c r="B28" s="3"/>
      <c r="C28" s="3"/>
      <c r="D28" s="3"/>
      <c r="E28" s="3"/>
      <c r="F28" s="3"/>
      <c r="G28" s="3"/>
      <c r="H28" s="13">
        <f>SUM(H24:H27)</f>
        <v>25180.170300000002</v>
      </c>
      <c r="J28" s="6">
        <f>SUM(J26:J27)</f>
        <v>5538.9</v>
      </c>
    </row>
    <row r="29" spans="1:10" s="11" customFormat="1" ht="15.75" x14ac:dyDescent="0.25">
      <c r="A29" s="88" t="s">
        <v>68</v>
      </c>
      <c r="B29" s="89"/>
      <c r="C29" s="89"/>
      <c r="D29" s="89"/>
      <c r="E29" s="89"/>
      <c r="F29" s="89"/>
      <c r="G29" s="89"/>
      <c r="H29" s="90"/>
    </row>
    <row r="30" spans="1:10" s="49" customFormat="1" ht="31.5" x14ac:dyDescent="0.25">
      <c r="A30" s="79" t="s">
        <v>19</v>
      </c>
      <c r="B30" s="30" t="s">
        <v>75</v>
      </c>
      <c r="C30" s="18">
        <v>330</v>
      </c>
      <c r="D30" s="18">
        <v>1</v>
      </c>
      <c r="E30" s="18">
        <v>0.19689999999999999</v>
      </c>
      <c r="F30" s="18">
        <v>61.87</v>
      </c>
      <c r="G30" s="18">
        <v>15</v>
      </c>
      <c r="H30" s="61">
        <f>C30*D30*E30*F30*G30</f>
        <v>60301.904850000006</v>
      </c>
    </row>
    <row r="31" spans="1:10" s="49" customFormat="1" ht="31.5" x14ac:dyDescent="0.25">
      <c r="A31" s="79" t="s">
        <v>76</v>
      </c>
      <c r="B31" s="30" t="s">
        <v>81</v>
      </c>
      <c r="C31" s="18">
        <v>420</v>
      </c>
      <c r="D31" s="18">
        <v>1</v>
      </c>
      <c r="E31" s="18">
        <v>0.32</v>
      </c>
      <c r="F31" s="18">
        <v>61.87</v>
      </c>
      <c r="G31" s="18">
        <v>12</v>
      </c>
      <c r="H31" s="61">
        <f>C31*D31*E31*F31*G31</f>
        <v>99783.935999999987</v>
      </c>
    </row>
    <row r="32" spans="1:10" ht="16.899999999999999" customHeight="1" x14ac:dyDescent="0.25">
      <c r="A32" s="35" t="s">
        <v>9</v>
      </c>
      <c r="B32" s="2"/>
      <c r="C32" s="3"/>
      <c r="D32" s="3"/>
      <c r="E32" s="3"/>
      <c r="F32" s="3"/>
      <c r="G32" s="3"/>
      <c r="H32" s="13">
        <f>SUM(H30:H31)</f>
        <v>160085.84084999998</v>
      </c>
    </row>
  </sheetData>
  <mergeCells count="7">
    <mergeCell ref="A29:H29"/>
    <mergeCell ref="A23:H23"/>
    <mergeCell ref="A4:H4"/>
    <mergeCell ref="A1:H1"/>
    <mergeCell ref="A8:H8"/>
    <mergeCell ref="A13:H13"/>
    <mergeCell ref="A17:H17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Подвоз</vt:lpstr>
      <vt:lpstr>Прочий подвоз</vt:lpstr>
      <vt:lpstr>Подвоз!Область_печати</vt:lpstr>
      <vt:lpstr>'Прочий подвоз'!Область_печати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Матынова Маруза Мирзаевна</cp:lastModifiedBy>
  <cp:lastPrinted>2024-07-17T05:35:01Z</cp:lastPrinted>
  <dcterms:created xsi:type="dcterms:W3CDTF">2015-11-10T05:38:06Z</dcterms:created>
  <dcterms:modified xsi:type="dcterms:W3CDTF">2024-08-19T04:38:07Z</dcterms:modified>
</cp:coreProperties>
</file>