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/>
  </bookViews>
  <sheets>
    <sheet name="Бюджет" sheetId="1" r:id="rId1"/>
  </sheets>
  <definedNames>
    <definedName name="APPT" localSheetId="0">Бюджет!$A$15</definedName>
    <definedName name="FIO" localSheetId="0">Бюджет!$G$15</definedName>
    <definedName name="LAST_CELL" localSheetId="0">Бюджет!#REF!</definedName>
    <definedName name="SIGN" localSheetId="0">Бюджет!$A$15:$N$16</definedName>
    <definedName name="_xlnm.Print_Titles" localSheetId="0">Бюджет!$5:$5</definedName>
  </definedNames>
  <calcPr calcId="125725"/>
</workbook>
</file>

<file path=xl/calcChain.xml><?xml version="1.0" encoding="utf-8"?>
<calcChain xmlns="http://schemas.openxmlformats.org/spreadsheetml/2006/main">
  <c r="N49" i="1"/>
  <c r="N35"/>
  <c r="N26"/>
  <c r="N22"/>
  <c r="N12"/>
  <c r="M13"/>
  <c r="I9"/>
  <c r="I10"/>
  <c r="I11"/>
  <c r="I12"/>
  <c r="I13"/>
  <c r="I14"/>
  <c r="I8"/>
  <c r="H41"/>
  <c r="I49"/>
  <c r="E15"/>
  <c r="D22"/>
  <c r="J22"/>
  <c r="I22"/>
  <c r="M22"/>
  <c r="L22"/>
  <c r="L12"/>
  <c r="J12"/>
  <c r="M12"/>
  <c r="K22"/>
  <c r="K8"/>
  <c r="K9"/>
  <c r="K10"/>
  <c r="K11"/>
  <c r="K12"/>
  <c r="C27"/>
  <c r="F27"/>
  <c r="G27"/>
  <c r="E27"/>
  <c r="D23"/>
  <c r="I23"/>
  <c r="J23"/>
  <c r="K23"/>
  <c r="L23"/>
  <c r="M23"/>
  <c r="N23"/>
  <c r="D24"/>
  <c r="I24"/>
  <c r="J24"/>
  <c r="K24"/>
  <c r="L24"/>
  <c r="M24"/>
  <c r="N24"/>
  <c r="D25"/>
  <c r="I25"/>
  <c r="J25"/>
  <c r="K25"/>
  <c r="L25"/>
  <c r="M25"/>
  <c r="N25"/>
  <c r="D26"/>
  <c r="I26"/>
  <c r="J26"/>
  <c r="K26"/>
  <c r="L26"/>
  <c r="M26"/>
  <c r="C15"/>
  <c r="D13"/>
  <c r="J13"/>
  <c r="K13"/>
  <c r="L13"/>
  <c r="D14"/>
  <c r="J14"/>
  <c r="K14"/>
  <c r="L14"/>
  <c r="M14"/>
  <c r="N14"/>
  <c r="F15"/>
  <c r="G15"/>
  <c r="D16"/>
  <c r="I16"/>
  <c r="J16"/>
  <c r="K16"/>
  <c r="L16"/>
  <c r="M16"/>
  <c r="N16"/>
  <c r="C17"/>
  <c r="E17"/>
  <c r="F17"/>
  <c r="G17"/>
  <c r="D18"/>
  <c r="I18"/>
  <c r="J18"/>
  <c r="K18"/>
  <c r="L18"/>
  <c r="M18"/>
  <c r="N18"/>
  <c r="D19"/>
  <c r="I19"/>
  <c r="J19"/>
  <c r="K19"/>
  <c r="L19"/>
  <c r="M19"/>
  <c r="N19"/>
  <c r="D20"/>
  <c r="I20"/>
  <c r="J20"/>
  <c r="K20"/>
  <c r="L20"/>
  <c r="M20"/>
  <c r="N20"/>
  <c r="J51"/>
  <c r="I51"/>
  <c r="N51"/>
  <c r="E50"/>
  <c r="F50"/>
  <c r="G50"/>
  <c r="C50"/>
  <c r="J49"/>
  <c r="K49"/>
  <c r="L49"/>
  <c r="M49"/>
  <c r="D49"/>
  <c r="E52"/>
  <c r="F52"/>
  <c r="G52"/>
  <c r="C52"/>
  <c r="D29"/>
  <c r="D28"/>
  <c r="D9"/>
  <c r="J27" l="1"/>
  <c r="N17"/>
  <c r="I17"/>
  <c r="M15"/>
  <c r="K15"/>
  <c r="L15"/>
  <c r="N15"/>
  <c r="D27"/>
  <c r="K27"/>
  <c r="L27"/>
  <c r="M27"/>
  <c r="I27"/>
  <c r="N27"/>
  <c r="K17"/>
  <c r="D17"/>
  <c r="I15"/>
  <c r="D15"/>
  <c r="M17"/>
  <c r="J17"/>
  <c r="J15"/>
  <c r="L17"/>
  <c r="N52"/>
  <c r="K7"/>
  <c r="F42" l="1"/>
  <c r="G42"/>
  <c r="E42"/>
  <c r="D41"/>
  <c r="I41"/>
  <c r="J41"/>
  <c r="K41"/>
  <c r="L41"/>
  <c r="M41"/>
  <c r="N41"/>
  <c r="C42" l="1"/>
  <c r="C21"/>
  <c r="C31"/>
  <c r="C37"/>
  <c r="C47"/>
  <c r="E40"/>
  <c r="C40"/>
  <c r="G37"/>
  <c r="F37"/>
  <c r="E31"/>
  <c r="G21"/>
  <c r="D30"/>
  <c r="D32"/>
  <c r="D33"/>
  <c r="D34"/>
  <c r="D35"/>
  <c r="D36"/>
  <c r="D38"/>
  <c r="D39"/>
  <c r="D43"/>
  <c r="D44"/>
  <c r="D45"/>
  <c r="D46"/>
  <c r="D48"/>
  <c r="D50" s="1"/>
  <c r="D51"/>
  <c r="D52" s="1"/>
  <c r="D8"/>
  <c r="D10"/>
  <c r="D11"/>
  <c r="D7"/>
  <c r="N11"/>
  <c r="N10"/>
  <c r="D42" l="1"/>
  <c r="C53"/>
  <c r="I7"/>
  <c r="N7"/>
  <c r="M7"/>
  <c r="K28"/>
  <c r="K29"/>
  <c r="K30"/>
  <c r="K32"/>
  <c r="K33"/>
  <c r="K34"/>
  <c r="K35"/>
  <c r="K36"/>
  <c r="K38"/>
  <c r="K39"/>
  <c r="K43"/>
  <c r="K44"/>
  <c r="K45"/>
  <c r="K46"/>
  <c r="K48"/>
  <c r="K51"/>
  <c r="J7"/>
  <c r="F47"/>
  <c r="G47"/>
  <c r="I47" s="1"/>
  <c r="F40"/>
  <c r="G40"/>
  <c r="F31"/>
  <c r="G31"/>
  <c r="F21"/>
  <c r="E47"/>
  <c r="D47" s="1"/>
  <c r="D40"/>
  <c r="E37"/>
  <c r="D37" s="1"/>
  <c r="G53" l="1"/>
  <c r="F53"/>
  <c r="K50"/>
  <c r="K47"/>
  <c r="K42"/>
  <c r="K40"/>
  <c r="K37"/>
  <c r="K31"/>
  <c r="K21"/>
  <c r="K52"/>
  <c r="E21"/>
  <c r="N31"/>
  <c r="N32"/>
  <c r="N33"/>
  <c r="N34"/>
  <c r="N36"/>
  <c r="N37"/>
  <c r="N38"/>
  <c r="N39"/>
  <c r="N40"/>
  <c r="N42"/>
  <c r="N43"/>
  <c r="N44"/>
  <c r="N45"/>
  <c r="N46"/>
  <c r="N47"/>
  <c r="N48"/>
  <c r="N50"/>
  <c r="N21"/>
  <c r="N28"/>
  <c r="N29"/>
  <c r="N30"/>
  <c r="N8"/>
  <c r="N9"/>
  <c r="M8"/>
  <c r="M9"/>
  <c r="M10"/>
  <c r="M11"/>
  <c r="M28"/>
  <c r="M29"/>
  <c r="M30"/>
  <c r="M32"/>
  <c r="M33"/>
  <c r="M34"/>
  <c r="M35"/>
  <c r="M36"/>
  <c r="M37"/>
  <c r="M38"/>
  <c r="M39"/>
  <c r="M40"/>
  <c r="M42"/>
  <c r="M43"/>
  <c r="M44"/>
  <c r="M45"/>
  <c r="M46"/>
  <c r="M47"/>
  <c r="M48"/>
  <c r="M50"/>
  <c r="M51"/>
  <c r="M52"/>
  <c r="L8"/>
  <c r="L9"/>
  <c r="L10"/>
  <c r="L11"/>
  <c r="L21"/>
  <c r="L28"/>
  <c r="L29"/>
  <c r="L30"/>
  <c r="L31"/>
  <c r="L32"/>
  <c r="L33"/>
  <c r="L34"/>
  <c r="L35"/>
  <c r="L36"/>
  <c r="L37"/>
  <c r="L38"/>
  <c r="L39"/>
  <c r="L40"/>
  <c r="L42"/>
  <c r="L43"/>
  <c r="L44"/>
  <c r="L45"/>
  <c r="L46"/>
  <c r="L47"/>
  <c r="L48"/>
  <c r="L50"/>
  <c r="L51"/>
  <c r="L52"/>
  <c r="L7"/>
  <c r="J8"/>
  <c r="J9"/>
  <c r="J10"/>
  <c r="J11"/>
  <c r="J28"/>
  <c r="J29"/>
  <c r="J30"/>
  <c r="J32"/>
  <c r="J33"/>
  <c r="J34"/>
  <c r="J35"/>
  <c r="J36"/>
  <c r="J37"/>
  <c r="J38"/>
  <c r="J39"/>
  <c r="J40"/>
  <c r="J42"/>
  <c r="J43"/>
  <c r="J44"/>
  <c r="J45"/>
  <c r="J46"/>
  <c r="J47"/>
  <c r="J48"/>
  <c r="J50"/>
  <c r="J52"/>
  <c r="I21"/>
  <c r="I28"/>
  <c r="I29"/>
  <c r="I30"/>
  <c r="I31"/>
  <c r="I32"/>
  <c r="I33"/>
  <c r="I34"/>
  <c r="I35"/>
  <c r="I36"/>
  <c r="I37"/>
  <c r="I38"/>
  <c r="I39"/>
  <c r="I40"/>
  <c r="I42"/>
  <c r="I43"/>
  <c r="I44"/>
  <c r="I45"/>
  <c r="I46"/>
  <c r="I48"/>
  <c r="I50"/>
  <c r="I52"/>
  <c r="H12" l="1"/>
  <c r="H22"/>
  <c r="H23"/>
  <c r="H24"/>
  <c r="H25"/>
  <c r="H26"/>
  <c r="H27"/>
  <c r="H14"/>
  <c r="H15"/>
  <c r="H16"/>
  <c r="H18"/>
  <c r="H19"/>
  <c r="H20"/>
  <c r="H13"/>
  <c r="H17"/>
  <c r="H35"/>
  <c r="H49"/>
  <c r="H48"/>
  <c r="E53"/>
  <c r="L53"/>
  <c r="I53"/>
  <c r="M21"/>
  <c r="D21"/>
  <c r="J31"/>
  <c r="D31"/>
  <c r="H52"/>
  <c r="J21"/>
  <c r="H30"/>
  <c r="H31"/>
  <c r="H10"/>
  <c r="H43"/>
  <c r="H40"/>
  <c r="H39"/>
  <c r="H47"/>
  <c r="H36"/>
  <c r="H46"/>
  <c r="H9"/>
  <c r="H34"/>
  <c r="H42"/>
  <c r="H51"/>
  <c r="H21"/>
  <c r="H29"/>
  <c r="H33"/>
  <c r="H38"/>
  <c r="H45"/>
  <c r="H50"/>
  <c r="H8"/>
  <c r="H11"/>
  <c r="H28"/>
  <c r="H32"/>
  <c r="H37"/>
  <c r="H44"/>
  <c r="H53"/>
  <c r="N53"/>
  <c r="K53"/>
  <c r="H7"/>
  <c r="M31"/>
  <c r="D53" l="1"/>
  <c r="M53"/>
  <c r="J53"/>
</calcChain>
</file>

<file path=xl/sharedStrings.xml><?xml version="1.0" encoding="utf-8"?>
<sst xmlns="http://schemas.openxmlformats.org/spreadsheetml/2006/main" count="123" uniqueCount="120">
  <si>
    <t>КФСР</t>
  </si>
  <si>
    <t>Наименование КФСР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</si>
  <si>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</si>
  <si>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</si>
  <si>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</si>
  <si>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</si>
  <si>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</si>
  <si>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</si>
  <si>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</si>
  <si>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</si>
  <si>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</si>
  <si>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</si>
  <si>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</si>
  <si>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фонды</t>
  </si>
  <si>
    <t>0113</t>
  </si>
  <si>
    <t>Другие общегосударственные вопросы</t>
  </si>
  <si>
    <t>0100</t>
  </si>
  <si>
    <t>ОБЩЕГОСУДАРСТВЕННЫЕ ВОПРОСЫ</t>
  </si>
  <si>
    <t>0203</t>
  </si>
  <si>
    <t>Мобилизационная и вневойсковая подготовка</t>
  </si>
  <si>
    <t>0200</t>
  </si>
  <si>
    <t>НАЦИОНАЛЬНАЯ ОБОРОНА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</si>
  <si>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</si>
  <si>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</si>
  <si>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</si>
  <si>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</si>
  <si>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0314</t>
  </si>
  <si>
    <t>Другие вопросы в области национальной безопасности и правоохранительной деятельности</t>
  </si>
  <si>
    <t>0300</t>
  </si>
  <si>
    <t>НАЦИОНАЛЬНАЯ БЕЗОПАСНОСТЬ И ПРАВООХРАНИТЕЛЬНАЯ ДЕЯТЕЛЬНОСТЬ</t>
  </si>
  <si>
    <t>0406</t>
  </si>
  <si>
    <t>Водное хозяйство</t>
  </si>
  <si>
    <t>0408</t>
  </si>
  <si>
    <t>Транспорт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</si>
  <si>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</si>
  <si>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</si>
  <si>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</si>
  <si>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</si>
  <si>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0400</t>
  </si>
  <si>
    <t>НАЦИОНАЛЬНАЯ ЭКОНОМИКА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</si>
  <si>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</si>
  <si>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</si>
  <si>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</si>
  <si>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</si>
  <si>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</si>
  <si>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</si>
  <si>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0500</t>
  </si>
  <si>
    <t>ЖИЛИЩНО-КОММУНАЛЬНОЕ ХОЗЯЙСТВО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</si>
  <si>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</si>
  <si>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</si>
  <si>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</si>
  <si>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</si>
  <si>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</si>
  <si>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</si>
  <si>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</si>
  <si>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</si>
  <si>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</si>
  <si>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</si>
  <si>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0700</t>
  </si>
  <si>
    <t>ОБРАЗОВАНИЕ</t>
  </si>
  <si>
    <t>0801</t>
  </si>
  <si>
    <t>Культура</t>
  </si>
  <si>
    <t>0804</t>
  </si>
  <si>
    <t>Другие вопросы в области культуры, кинематографии</t>
  </si>
  <si>
    <t>0800</t>
  </si>
  <si>
    <t>КУЛЬТУРА, КИНЕМАТОГРАФИЯ</t>
  </si>
  <si>
    <t>0907</t>
  </si>
  <si>
    <t>Санитарно-эпидемиологическое благополучие</t>
  </si>
  <si>
    <t>0900</t>
  </si>
  <si>
    <t>ЗДРАВООХРАНЕНИЕ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</si>
  <si>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</si>
  <si>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</si>
  <si>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</si>
  <si>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</si>
  <si>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</si>
  <si>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</si>
  <si>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</si>
  <si>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</si>
  <si>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1000</t>
  </si>
  <si>
    <t>СОЦИАЛЬНАЯ ПОЛИТИКА</t>
  </si>
  <si>
    <t>1101</t>
  </si>
  <si>
    <t>Физическая культура</t>
  </si>
  <si>
    <t>1100</t>
  </si>
  <si>
    <t>ФИЗИЧЕСКАЯ КУЛЬТУРА И СПОРТ</t>
  </si>
  <si>
    <t>1202</t>
  </si>
  <si>
    <t>Периодическая печать и издательства</t>
  </si>
  <si>
    <t>1200</t>
  </si>
  <si>
    <t>СРЕДСТВА МАССОВОЙ ИНФОРМАЦИИ</t>
  </si>
  <si>
    <t>Итого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</si>
  <si>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</si>
  <si>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</si>
  <si>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</si>
  <si>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</si>
  <si>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</si>
  <si>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</si>
  <si>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</si>
  <si>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</si>
  <si>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</si>
  <si>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11</t>
  </si>
  <si>
    <t>Изменения</t>
  </si>
  <si>
    <t>Структура %</t>
  </si>
  <si>
    <t>Отклонение исполнения от перв. плана</t>
  </si>
  <si>
    <t>Отклонение исполнения от уточ.. плана</t>
  </si>
  <si>
    <t>АНАЛИЗ</t>
  </si>
  <si>
    <t>1102</t>
  </si>
  <si>
    <t>Массовый спорт</t>
  </si>
  <si>
    <t>Перв.план 2024 г.</t>
  </si>
  <si>
    <t>Уточ.план 2024 г.</t>
  </si>
  <si>
    <t>Отклонение исп. от плана за 2024 год</t>
  </si>
  <si>
    <t>% исполнения от перв. плана 2024 г.</t>
  </si>
  <si>
    <t>% исполнения от уточ. плана 2024 г.</t>
  </si>
  <si>
    <t>% исполнения плана за 2024 год</t>
  </si>
  <si>
    <t>10</t>
  </si>
  <si>
    <t>0107</t>
  </si>
  <si>
    <t>0405</t>
  </si>
  <si>
    <t>Обеспечение проведения выборов и референдумов</t>
  </si>
  <si>
    <t>Сельское хозяйство и рыболовство</t>
  </si>
  <si>
    <t>Уточ.план за  9 месяцев 2024 г.</t>
  </si>
  <si>
    <t>Исполнено на 01.10.2024 г.</t>
  </si>
  <si>
    <t>исполнения расходной части бюджета Уинского муниципального округа Пермского края за 9 месяцев 2024 года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</si>
</sst>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0"/>
      <name val="Arial"/>
    </font>
    <font>
      <sz val="8.5"/>
      <name val="MS Sans Serif"/>
      <family val="2"/>
      <charset val="204"/>
    </font>
    <font>
      <sz val="8"/>
      <name val="Arial Cyr"/>
    </font>
    <font>
      <b/>
      <sz val="8"/>
      <name val="Arial Cyr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.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Font="1" applyBorder="1" applyAlignment="1" applyProtection="1">
      <alignment horizontal="left" vertical="top" wrapText="1"/>
    </xf>
    <xf numFmtId="0" fontId="5" fillId="0" borderId="0" xfId="0" applyFont="1"/>
    <xf numFmtId="0" fontId="6" fillId="0" borderId="0" xfId="0" applyFont="1"/>
    <xf numFmtId="4" fontId="0" fillId="0" borderId="0" xfId="0" applyNumberFormat="1"/>
    <xf numFmtId="4" fontId="3" fillId="0" borderId="1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4" fontId="7" fillId="0" borderId="1" xfId="0" applyNumberFormat="1" applyFont="1" applyBorder="1" applyAlignment="1" applyProtection="1">
      <alignment horizontal="right" vertical="center" wrapText="1"/>
    </xf>
    <xf numFmtId="4" fontId="2" fillId="0" borderId="1" xfId="0" applyNumberFormat="1" applyFont="1" applyBorder="1" applyAlignment="1" applyProtection="1">
      <alignment horizontal="right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4" fontId="8" fillId="0" borderId="1" xfId="0" applyNumberFormat="1" applyFont="1" applyBorder="1" applyAlignment="1" applyProtection="1">
      <alignment horizontal="right" vertical="center" wrapText="1"/>
    </xf>
    <xf numFmtId="4" fontId="9" fillId="0" borderId="1" xfId="0" applyNumberFormat="1" applyFont="1" applyBorder="1" applyAlignment="1" applyProtection="1">
      <alignment horizontal="right" vertical="center" wrapText="1"/>
    </xf>
    <xf numFmtId="4" fontId="10" fillId="0" borderId="1" xfId="0" applyNumberFormat="1" applyFont="1" applyBorder="1" applyAlignment="1" applyProtection="1">
      <alignment horizontal="right" vertical="center" wrapText="1"/>
    </xf>
    <xf numFmtId="4" fontId="10" fillId="0" borderId="1" xfId="0" applyNumberFormat="1" applyFont="1" applyFill="1" applyBorder="1" applyAlignment="1" applyProtection="1">
      <alignment horizontal="right" vertical="center" wrapText="1"/>
    </xf>
    <xf numFmtId="4" fontId="10" fillId="0" borderId="1" xfId="0" applyNumberFormat="1" applyFont="1" applyBorder="1" applyAlignment="1" applyProtection="1">
      <alignment horizontal="right"/>
    </xf>
    <xf numFmtId="164" fontId="8" fillId="0" borderId="1" xfId="0" applyNumberFormat="1" applyFont="1" applyBorder="1" applyAlignment="1" applyProtection="1">
      <alignment horizontal="right" vertical="center" wrapText="1"/>
    </xf>
    <xf numFmtId="49" fontId="11" fillId="0" borderId="1" xfId="0" applyNumberFormat="1" applyFont="1" applyBorder="1" applyAlignment="1" applyProtection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Border="1" applyAlignment="1" applyProtection="1">
      <alignment horizontal="center" vertical="center" wrapText="1"/>
    </xf>
    <xf numFmtId="49" fontId="9" fillId="0" borderId="1" xfId="0" applyNumberFormat="1" applyFont="1" applyBorder="1" applyAlignment="1" applyProtection="1">
      <alignment horizontal="left" vertical="center" wrapText="1"/>
    </xf>
    <xf numFmtId="49" fontId="10" fillId="0" borderId="1" xfId="0" applyNumberFormat="1" applyFont="1" applyBorder="1" applyAlignment="1" applyProtection="1">
      <alignment horizontal="center" vertical="center" wrapText="1"/>
    </xf>
    <xf numFmtId="49" fontId="10" fillId="0" borderId="1" xfId="0" applyNumberFormat="1" applyFont="1" applyBorder="1" applyAlignment="1" applyProtection="1">
      <alignment horizontal="left" vertical="center" wrapText="1"/>
    </xf>
    <xf numFmtId="49" fontId="10" fillId="0" borderId="1" xfId="0" applyNumberFormat="1" applyFont="1" applyBorder="1" applyAlignment="1" applyProtection="1">
      <alignment horizontal="center"/>
    </xf>
    <xf numFmtId="49" fontId="10" fillId="0" borderId="1" xfId="0" applyNumberFormat="1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0" fontId="11" fillId="0" borderId="0" xfId="0" applyFont="1" applyBorder="1" applyAlignment="1" applyProtection="1">
      <alignment horizontal="center" vertical="top" wrapText="1"/>
    </xf>
    <xf numFmtId="0" fontId="1" fillId="0" borderId="2" xfId="0" applyFont="1" applyBorder="1" applyAlignment="1" applyProtection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/>
  <dimension ref="A1:N55"/>
  <sheetViews>
    <sheetView showGridLines="0" tabSelected="1" topLeftCell="D1" zoomScale="150" zoomScaleNormal="150" workbookViewId="0">
      <selection activeCell="G7" sqref="G7"/>
    </sheetView>
  </sheetViews>
  <sheetFormatPr defaultRowHeight="12.75" customHeight="1" outlineLevelRow="1"/>
  <cols>
    <col min="1" max="1" width="10.28515625" customWidth="1"/>
    <col min="2" max="2" width="30.7109375" customWidth="1"/>
    <col min="3" max="3" width="15.42578125" customWidth="1"/>
    <col min="4" max="4" width="14.140625" customWidth="1"/>
    <col min="5" max="5" width="15.42578125" customWidth="1"/>
    <col min="6" max="6" width="15.5703125" customWidth="1"/>
    <col min="7" max="7" width="14.7109375" customWidth="1"/>
    <col min="8" max="8" width="11.5703125" customWidth="1"/>
    <col min="9" max="10" width="14.7109375" customWidth="1"/>
    <col min="11" max="13" width="15.42578125" customWidth="1"/>
    <col min="14" max="14" width="13.42578125" customWidth="1"/>
  </cols>
  <sheetData>
    <row r="1" spans="1:14">
      <c r="A1" s="25"/>
      <c r="B1" s="26"/>
      <c r="C1" s="26"/>
      <c r="D1" s="26"/>
      <c r="E1" s="26"/>
      <c r="F1" s="26"/>
      <c r="G1" s="26"/>
      <c r="H1" s="1"/>
      <c r="I1" s="1"/>
      <c r="J1" s="1"/>
    </row>
    <row r="2" spans="1:14">
      <c r="A2" s="27" t="s">
        <v>103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>
      <c r="A3" s="27" t="s">
        <v>119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4" s="2" customFormat="1" ht="34.5" customHeight="1">
      <c r="A5" s="17" t="s">
        <v>0</v>
      </c>
      <c r="B5" s="17" t="s">
        <v>1</v>
      </c>
      <c r="C5" s="17" t="s">
        <v>106</v>
      </c>
      <c r="D5" s="17" t="s">
        <v>99</v>
      </c>
      <c r="E5" s="18" t="s">
        <v>107</v>
      </c>
      <c r="F5" s="17" t="s">
        <v>117</v>
      </c>
      <c r="G5" s="17" t="s">
        <v>118</v>
      </c>
      <c r="H5" s="17" t="s">
        <v>100</v>
      </c>
      <c r="I5" s="17" t="s">
        <v>101</v>
      </c>
      <c r="J5" s="17" t="s">
        <v>102</v>
      </c>
      <c r="K5" s="17" t="s">
        <v>108</v>
      </c>
      <c r="L5" s="17" t="s">
        <v>109</v>
      </c>
      <c r="M5" s="17" t="s">
        <v>110</v>
      </c>
      <c r="N5" s="17" t="s">
        <v>111</v>
      </c>
    </row>
    <row r="6" spans="1:14" outlineLevel="1">
      <c r="A6" s="9" t="s">
        <v>89</v>
      </c>
      <c r="B6" s="9" t="s">
        <v>90</v>
      </c>
      <c r="C6" s="9" t="s">
        <v>91</v>
      </c>
      <c r="D6" s="9" t="s">
        <v>92</v>
      </c>
      <c r="E6" s="9" t="s">
        <v>93</v>
      </c>
      <c r="F6" s="9" t="s">
        <v>94</v>
      </c>
      <c r="G6" s="9" t="s">
        <v>95</v>
      </c>
      <c r="H6" s="9" t="s">
        <v>96</v>
      </c>
      <c r="I6" s="9" t="s">
        <v>97</v>
      </c>
      <c r="J6" s="9" t="s">
        <v>112</v>
      </c>
      <c r="K6" s="9" t="s">
        <v>98</v>
      </c>
      <c r="L6" s="9" t="s">
        <v>97</v>
      </c>
      <c r="M6" s="9" t="s">
        <v>97</v>
      </c>
      <c r="N6" s="9" t="s">
        <v>96</v>
      </c>
    </row>
    <row r="7" spans="1:14" ht="45" outlineLevel="1">
      <c r="A7" s="19" t="s">
        <v>2</v>
      </c>
      <c r="B7" s="20" t="s">
        <v>3</v>
      </c>
      <c r="C7" s="12">
        <v>2314735</v>
      </c>
      <c r="D7" s="12">
        <f>E7-C7</f>
        <v>92775</v>
      </c>
      <c r="E7" s="12">
        <v>2407510</v>
      </c>
      <c r="F7" s="12">
        <v>1582934.75</v>
      </c>
      <c r="G7" s="12">
        <v>1582934.75</v>
      </c>
      <c r="H7" s="10">
        <f>G7/G53*100</f>
        <v>0.34434691522024108</v>
      </c>
      <c r="I7" s="8">
        <f t="shared" ref="I7:I52" si="0">G7-C7</f>
        <v>-731800.25</v>
      </c>
      <c r="J7" s="8">
        <f>G7-E7</f>
        <v>-824575.25</v>
      </c>
      <c r="K7" s="8">
        <f>G7-F7</f>
        <v>0</v>
      </c>
      <c r="L7" s="8">
        <f t="shared" ref="L7:L40" si="1">G7/C7*100</f>
        <v>68.385139119596843</v>
      </c>
      <c r="M7" s="8">
        <f>G7/E7*100</f>
        <v>65.749872274673834</v>
      </c>
      <c r="N7" s="8">
        <f>G7/F7*100</f>
        <v>100</v>
      </c>
    </row>
    <row r="8" spans="1:14" ht="56.25" outlineLevel="1">
      <c r="A8" s="19" t="s">
        <v>4</v>
      </c>
      <c r="B8" s="20" t="s">
        <v>5</v>
      </c>
      <c r="C8" s="12">
        <v>1225764</v>
      </c>
      <c r="D8" s="12">
        <f t="shared" ref="D8:D51" si="2">E8-C8</f>
        <v>0</v>
      </c>
      <c r="E8" s="12">
        <v>1225764</v>
      </c>
      <c r="F8" s="12">
        <v>752427.23</v>
      </c>
      <c r="G8" s="12">
        <v>752427.23</v>
      </c>
      <c r="H8" s="10">
        <f>G8/G53*100</f>
        <v>0.16368078063749048</v>
      </c>
      <c r="I8" s="8">
        <f t="shared" si="0"/>
        <v>-473336.77</v>
      </c>
      <c r="J8" s="8">
        <f t="shared" ref="J8:J53" si="3">G8-E8</f>
        <v>-473336.77</v>
      </c>
      <c r="K8" s="8">
        <f t="shared" ref="K8:K12" si="4">G8-F8</f>
        <v>0</v>
      </c>
      <c r="L8" s="8">
        <f t="shared" si="1"/>
        <v>61.384347231604117</v>
      </c>
      <c r="M8" s="8">
        <f t="shared" ref="M8:M53" si="5">G8/E8*100</f>
        <v>61.384347231604117</v>
      </c>
      <c r="N8" s="8">
        <f t="shared" ref="N8:N53" si="6">G8/F8*100</f>
        <v>100</v>
      </c>
    </row>
    <row r="9" spans="1:14" ht="56.25" outlineLevel="1">
      <c r="A9" s="19" t="s">
        <v>6</v>
      </c>
      <c r="B9" s="20" t="s">
        <v>7</v>
      </c>
      <c r="C9" s="12">
        <v>35970856.82</v>
      </c>
      <c r="D9" s="12">
        <f t="shared" si="2"/>
        <v>-100971.41000000387</v>
      </c>
      <c r="E9" s="12">
        <v>35869885.409999996</v>
      </c>
      <c r="F9" s="12">
        <v>24690988.73</v>
      </c>
      <c r="G9" s="12">
        <v>24659115.829999998</v>
      </c>
      <c r="H9" s="10">
        <f>G9/G53*100</f>
        <v>5.3642706802154132</v>
      </c>
      <c r="I9" s="8">
        <f t="shared" si="0"/>
        <v>-11311740.990000002</v>
      </c>
      <c r="J9" s="8">
        <f t="shared" si="3"/>
        <v>-11210769.579999998</v>
      </c>
      <c r="K9" s="8">
        <f t="shared" si="4"/>
        <v>-31872.900000002235</v>
      </c>
      <c r="L9" s="8">
        <f t="shared" si="1"/>
        <v>68.553039905041658</v>
      </c>
      <c r="M9" s="8">
        <f t="shared" si="5"/>
        <v>68.746012283399722</v>
      </c>
      <c r="N9" s="8">
        <f t="shared" si="6"/>
        <v>99.870912824316036</v>
      </c>
    </row>
    <row r="10" spans="1:14" outlineLevel="1">
      <c r="A10" s="19" t="s">
        <v>8</v>
      </c>
      <c r="B10" s="20" t="s">
        <v>9</v>
      </c>
      <c r="C10" s="12">
        <v>2100</v>
      </c>
      <c r="D10" s="12">
        <f t="shared" si="2"/>
        <v>0</v>
      </c>
      <c r="E10" s="12">
        <v>2100</v>
      </c>
      <c r="F10" s="12">
        <v>2100</v>
      </c>
      <c r="G10" s="12">
        <v>2100</v>
      </c>
      <c r="H10" s="10">
        <f>G10/G53*100</f>
        <v>4.5682775108860698E-4</v>
      </c>
      <c r="I10" s="8">
        <f t="shared" si="0"/>
        <v>0</v>
      </c>
      <c r="J10" s="8">
        <f t="shared" si="3"/>
        <v>0</v>
      </c>
      <c r="K10" s="8">
        <f t="shared" si="4"/>
        <v>0</v>
      </c>
      <c r="L10" s="8">
        <f t="shared" si="1"/>
        <v>100</v>
      </c>
      <c r="M10" s="8">
        <f t="shared" si="5"/>
        <v>100</v>
      </c>
      <c r="N10" s="8">
        <f t="shared" si="6"/>
        <v>100</v>
      </c>
    </row>
    <row r="11" spans="1:14" ht="45" customHeight="1" outlineLevel="1">
      <c r="A11" s="19" t="s">
        <v>10</v>
      </c>
      <c r="B11" s="20" t="s">
        <v>11</v>
      </c>
      <c r="C11" s="12">
        <v>10229844</v>
      </c>
      <c r="D11" s="12">
        <f t="shared" si="2"/>
        <v>137909</v>
      </c>
      <c r="E11" s="12">
        <v>10367753</v>
      </c>
      <c r="F11" s="12">
        <v>6605387.6200000001</v>
      </c>
      <c r="G11" s="12">
        <v>6605387.6200000001</v>
      </c>
      <c r="H11" s="10">
        <f>G11/G53*100</f>
        <v>1.436916367387203</v>
      </c>
      <c r="I11" s="8">
        <f t="shared" si="0"/>
        <v>-3624456.38</v>
      </c>
      <c r="J11" s="8">
        <f t="shared" si="3"/>
        <v>-3762365.38</v>
      </c>
      <c r="K11" s="8">
        <f t="shared" si="4"/>
        <v>0</v>
      </c>
      <c r="L11" s="8">
        <f t="shared" si="1"/>
        <v>64.569778581178767</v>
      </c>
      <c r="M11" s="8">
        <f t="shared" si="5"/>
        <v>63.710889138659077</v>
      </c>
      <c r="N11" s="8">
        <f t="shared" si="6"/>
        <v>100</v>
      </c>
    </row>
    <row r="12" spans="1:14" ht="45" customHeight="1" outlineLevel="1">
      <c r="A12" s="19" t="s">
        <v>113</v>
      </c>
      <c r="B12" s="20" t="s">
        <v>115</v>
      </c>
      <c r="C12" s="12">
        <v>3000000</v>
      </c>
      <c r="D12" s="12"/>
      <c r="E12" s="12">
        <v>3000000</v>
      </c>
      <c r="F12" s="12">
        <v>3000000</v>
      </c>
      <c r="G12" s="12">
        <v>3000000</v>
      </c>
      <c r="H12" s="10">
        <f>G12/G53*100</f>
        <v>0.65261107298372423</v>
      </c>
      <c r="I12" s="8">
        <f t="shared" si="0"/>
        <v>0</v>
      </c>
      <c r="J12" s="8">
        <f t="shared" si="3"/>
        <v>0</v>
      </c>
      <c r="K12" s="8">
        <f t="shared" si="4"/>
        <v>0</v>
      </c>
      <c r="L12" s="8">
        <f t="shared" si="1"/>
        <v>100</v>
      </c>
      <c r="M12" s="8">
        <f t="shared" si="5"/>
        <v>100</v>
      </c>
      <c r="N12" s="8">
        <f t="shared" si="6"/>
        <v>100</v>
      </c>
    </row>
    <row r="13" spans="1:14" outlineLevel="1">
      <c r="A13" s="19" t="s">
        <v>12</v>
      </c>
      <c r="B13" s="20" t="s">
        <v>13</v>
      </c>
      <c r="C13" s="12">
        <v>100000</v>
      </c>
      <c r="D13" s="12">
        <f t="shared" si="2"/>
        <v>-60000</v>
      </c>
      <c r="E13" s="12">
        <v>40000</v>
      </c>
      <c r="F13" s="12">
        <v>0</v>
      </c>
      <c r="G13" s="12">
        <v>0</v>
      </c>
      <c r="H13" s="10">
        <f>G13/G53*100</f>
        <v>0</v>
      </c>
      <c r="I13" s="8">
        <f t="shared" si="0"/>
        <v>-100000</v>
      </c>
      <c r="J13" s="8">
        <f t="shared" si="3"/>
        <v>-40000</v>
      </c>
      <c r="K13" s="8">
        <f t="shared" ref="K13:K53" si="7">G13-F13</f>
        <v>0</v>
      </c>
      <c r="L13" s="8">
        <f t="shared" si="1"/>
        <v>0</v>
      </c>
      <c r="M13" s="8">
        <f>G13/E13*100</f>
        <v>0</v>
      </c>
      <c r="N13" s="8">
        <v>0</v>
      </c>
    </row>
    <row r="14" spans="1:14" ht="14.25" customHeight="1">
      <c r="A14" s="19" t="s">
        <v>14</v>
      </c>
      <c r="B14" s="20" t="s">
        <v>15</v>
      </c>
      <c r="C14" s="12">
        <v>22499108.43</v>
      </c>
      <c r="D14" s="12">
        <f t="shared" si="2"/>
        <v>7203405.5899999999</v>
      </c>
      <c r="E14" s="12">
        <v>29702514.02</v>
      </c>
      <c r="F14" s="12">
        <v>20169551.190000001</v>
      </c>
      <c r="G14" s="12">
        <v>20169551.190000001</v>
      </c>
      <c r="H14" s="10">
        <f>G14/G53*100</f>
        <v>4.3876241479020184</v>
      </c>
      <c r="I14" s="8">
        <f t="shared" si="0"/>
        <v>-2329557.2399999984</v>
      </c>
      <c r="J14" s="8">
        <f t="shared" si="3"/>
        <v>-9532962.8299999982</v>
      </c>
      <c r="K14" s="8">
        <f t="shared" si="7"/>
        <v>0</v>
      </c>
      <c r="L14" s="8">
        <f t="shared" si="1"/>
        <v>89.646001986044027</v>
      </c>
      <c r="M14" s="8">
        <f t="shared" si="5"/>
        <v>67.905198786940929</v>
      </c>
      <c r="N14" s="8">
        <f>G14/F14*100</f>
        <v>100</v>
      </c>
    </row>
    <row r="15" spans="1:14" s="3" customFormat="1" ht="17.25" customHeight="1" outlineLevel="1">
      <c r="A15" s="21" t="s">
        <v>16</v>
      </c>
      <c r="B15" s="22" t="s">
        <v>17</v>
      </c>
      <c r="C15" s="13">
        <f>SUM(C7:C14)</f>
        <v>75342408.25</v>
      </c>
      <c r="D15" s="13">
        <f t="shared" si="2"/>
        <v>7273118.1799999923</v>
      </c>
      <c r="E15" s="13">
        <f>SUM(E7:E14)</f>
        <v>82615526.429999992</v>
      </c>
      <c r="F15" s="13">
        <f>SUM(F7:F14)</f>
        <v>56803389.519999996</v>
      </c>
      <c r="G15" s="13">
        <f t="shared" ref="E15:G15" si="8">SUM(G7:G14)</f>
        <v>56771516.620000005</v>
      </c>
      <c r="H15" s="6">
        <f>G15/G53*100</f>
        <v>12.34990679209718</v>
      </c>
      <c r="I15" s="5">
        <f t="shared" si="0"/>
        <v>-18570891.629999995</v>
      </c>
      <c r="J15" s="5">
        <f t="shared" si="3"/>
        <v>-25844009.809999987</v>
      </c>
      <c r="K15" s="7">
        <f t="shared" si="7"/>
        <v>-31872.899999991059</v>
      </c>
      <c r="L15" s="5">
        <f t="shared" si="1"/>
        <v>75.351343205836542</v>
      </c>
      <c r="M15" s="5">
        <f t="shared" si="5"/>
        <v>68.717732698952688</v>
      </c>
      <c r="N15" s="5">
        <f t="shared" si="6"/>
        <v>99.943889087835558</v>
      </c>
    </row>
    <row r="16" spans="1:14" ht="22.5">
      <c r="A16" s="19" t="s">
        <v>18</v>
      </c>
      <c r="B16" s="20" t="s">
        <v>19</v>
      </c>
      <c r="C16" s="12">
        <v>555900</v>
      </c>
      <c r="D16" s="12">
        <f t="shared" si="2"/>
        <v>89800</v>
      </c>
      <c r="E16" s="12">
        <v>645700</v>
      </c>
      <c r="F16" s="12">
        <v>385300</v>
      </c>
      <c r="G16" s="12">
        <v>385300</v>
      </c>
      <c r="H16" s="10">
        <f>G16/G53*100</f>
        <v>8.3817015473542991E-2</v>
      </c>
      <c r="I16" s="8">
        <f t="shared" si="0"/>
        <v>-170600</v>
      </c>
      <c r="J16" s="8">
        <f t="shared" si="3"/>
        <v>-260400</v>
      </c>
      <c r="K16" s="8">
        <f t="shared" si="7"/>
        <v>0</v>
      </c>
      <c r="L16" s="8">
        <f t="shared" si="1"/>
        <v>69.31102716315884</v>
      </c>
      <c r="M16" s="8">
        <f t="shared" si="5"/>
        <v>59.671674152083007</v>
      </c>
      <c r="N16" s="8">
        <f t="shared" si="6"/>
        <v>100</v>
      </c>
    </row>
    <row r="17" spans="1:14" s="3" customFormat="1" outlineLevel="1">
      <c r="A17" s="21" t="s">
        <v>20</v>
      </c>
      <c r="B17" s="22" t="s">
        <v>21</v>
      </c>
      <c r="C17" s="13">
        <f>C16</f>
        <v>555900</v>
      </c>
      <c r="D17" s="13">
        <f t="shared" si="2"/>
        <v>89800</v>
      </c>
      <c r="E17" s="14">
        <f t="shared" ref="E17:G17" si="9">SUM(E16)</f>
        <v>645700</v>
      </c>
      <c r="F17" s="14">
        <f t="shared" si="9"/>
        <v>385300</v>
      </c>
      <c r="G17" s="14">
        <f t="shared" si="9"/>
        <v>385300</v>
      </c>
      <c r="H17" s="6">
        <f>G17/G53*100</f>
        <v>8.3817015473542991E-2</v>
      </c>
      <c r="I17" s="5">
        <f t="shared" si="0"/>
        <v>-170600</v>
      </c>
      <c r="J17" s="5">
        <f t="shared" si="3"/>
        <v>-260400</v>
      </c>
      <c r="K17" s="7">
        <f t="shared" si="7"/>
        <v>0</v>
      </c>
      <c r="L17" s="5">
        <f t="shared" si="1"/>
        <v>69.31102716315884</v>
      </c>
      <c r="M17" s="5">
        <f t="shared" si="5"/>
        <v>59.671674152083007</v>
      </c>
      <c r="N17" s="5">
        <f t="shared" si="6"/>
        <v>100</v>
      </c>
    </row>
    <row r="18" spans="1:14" ht="13.5" customHeight="1" outlineLevel="1">
      <c r="A18" s="19" t="s">
        <v>22</v>
      </c>
      <c r="B18" s="20" t="s">
        <v>23</v>
      </c>
      <c r="C18" s="12">
        <v>5499118.3899999997</v>
      </c>
      <c r="D18" s="12">
        <f t="shared" si="2"/>
        <v>40242</v>
      </c>
      <c r="E18" s="12">
        <v>5539360.3899999997</v>
      </c>
      <c r="F18" s="12">
        <v>3793408.6</v>
      </c>
      <c r="G18" s="12">
        <v>3793408.6</v>
      </c>
      <c r="H18" s="10">
        <f>G18/G53*100</f>
        <v>0.8252068189038958</v>
      </c>
      <c r="I18" s="8">
        <f t="shared" si="0"/>
        <v>-1705709.7899999996</v>
      </c>
      <c r="J18" s="8">
        <f t="shared" si="3"/>
        <v>-1745951.7899999996</v>
      </c>
      <c r="K18" s="8">
        <f t="shared" si="7"/>
        <v>0</v>
      </c>
      <c r="L18" s="8">
        <f t="shared" si="1"/>
        <v>68.982122787140071</v>
      </c>
      <c r="M18" s="8">
        <f t="shared" si="5"/>
        <v>68.480985762329155</v>
      </c>
      <c r="N18" s="8">
        <f t="shared" si="6"/>
        <v>100</v>
      </c>
    </row>
    <row r="19" spans="1:14" ht="45" outlineLevel="1">
      <c r="A19" s="19" t="s">
        <v>24</v>
      </c>
      <c r="B19" s="20" t="s">
        <v>25</v>
      </c>
      <c r="C19" s="12">
        <v>13171914.609999999</v>
      </c>
      <c r="D19" s="12">
        <f t="shared" si="2"/>
        <v>19758</v>
      </c>
      <c r="E19" s="12">
        <v>13191672.609999999</v>
      </c>
      <c r="F19" s="12">
        <v>9868187.0800000001</v>
      </c>
      <c r="G19" s="12">
        <v>9868187.0800000001</v>
      </c>
      <c r="H19" s="10">
        <f>G19/G53*100</f>
        <v>2.1466960528943084</v>
      </c>
      <c r="I19" s="8">
        <f t="shared" si="0"/>
        <v>-3303727.5299999993</v>
      </c>
      <c r="J19" s="8">
        <f t="shared" si="3"/>
        <v>-3323485.5299999993</v>
      </c>
      <c r="K19" s="8">
        <f t="shared" si="7"/>
        <v>0</v>
      </c>
      <c r="L19" s="8">
        <f t="shared" si="1"/>
        <v>74.918395481459925</v>
      </c>
      <c r="M19" s="8">
        <f t="shared" si="5"/>
        <v>74.806185475823455</v>
      </c>
      <c r="N19" s="8">
        <f t="shared" si="6"/>
        <v>100</v>
      </c>
    </row>
    <row r="20" spans="1:14" ht="33.75">
      <c r="A20" s="19" t="s">
        <v>26</v>
      </c>
      <c r="B20" s="20" t="s">
        <v>27</v>
      </c>
      <c r="C20" s="12">
        <v>133466.67000000001</v>
      </c>
      <c r="D20" s="12">
        <f t="shared" si="2"/>
        <v>0</v>
      </c>
      <c r="E20" s="12">
        <v>133466.67000000001</v>
      </c>
      <c r="F20" s="12">
        <v>132875</v>
      </c>
      <c r="G20" s="12">
        <v>131100</v>
      </c>
      <c r="H20" s="10">
        <f>G20/G53*100</f>
        <v>2.8519103889388754E-2</v>
      </c>
      <c r="I20" s="8">
        <f t="shared" si="0"/>
        <v>-2366.6700000000128</v>
      </c>
      <c r="J20" s="8">
        <f t="shared" si="3"/>
        <v>-2366.6700000000128</v>
      </c>
      <c r="K20" s="8">
        <f t="shared" si="7"/>
        <v>-1775</v>
      </c>
      <c r="L20" s="8">
        <f t="shared" si="1"/>
        <v>98.226770773557163</v>
      </c>
      <c r="M20" s="8">
        <f t="shared" si="5"/>
        <v>98.226770773557163</v>
      </c>
      <c r="N20" s="8">
        <f t="shared" si="6"/>
        <v>98.664158043273758</v>
      </c>
    </row>
    <row r="21" spans="1:14" s="3" customFormat="1" ht="31.5" outlineLevel="1">
      <c r="A21" s="21" t="s">
        <v>28</v>
      </c>
      <c r="B21" s="22" t="s">
        <v>29</v>
      </c>
      <c r="C21" s="13">
        <f>SUM(C18:C20)</f>
        <v>18804499.670000002</v>
      </c>
      <c r="D21" s="13">
        <f t="shared" si="2"/>
        <v>60000</v>
      </c>
      <c r="E21" s="13">
        <f>SUM(E18:E20)</f>
        <v>18864499.670000002</v>
      </c>
      <c r="F21" s="13">
        <f t="shared" ref="F21" si="10">SUM(F18:F20)</f>
        <v>13794470.68</v>
      </c>
      <c r="G21" s="13">
        <f>SUM(G18:G20)</f>
        <v>13792695.68</v>
      </c>
      <c r="H21" s="6">
        <f>G21/G53*100</f>
        <v>3.0004219756875927</v>
      </c>
      <c r="I21" s="5">
        <f t="shared" si="0"/>
        <v>-5011803.9900000021</v>
      </c>
      <c r="J21" s="5">
        <f t="shared" si="3"/>
        <v>-5071803.9900000021</v>
      </c>
      <c r="K21" s="7">
        <f t="shared" si="7"/>
        <v>-1775</v>
      </c>
      <c r="L21" s="5">
        <f t="shared" si="1"/>
        <v>73.347847175133055</v>
      </c>
      <c r="M21" s="5">
        <f t="shared" si="5"/>
        <v>73.114558675173171</v>
      </c>
      <c r="N21" s="5">
        <f t="shared" si="6"/>
        <v>99.98713252547941</v>
      </c>
    </row>
    <row r="22" spans="1:14" s="3" customFormat="1" outlineLevel="1">
      <c r="A22" s="19" t="s">
        <v>114</v>
      </c>
      <c r="B22" s="20" t="s">
        <v>116</v>
      </c>
      <c r="C22" s="12">
        <v>300000</v>
      </c>
      <c r="D22" s="12">
        <f t="shared" si="2"/>
        <v>0</v>
      </c>
      <c r="E22" s="12">
        <v>300000</v>
      </c>
      <c r="F22" s="12">
        <v>123000</v>
      </c>
      <c r="G22" s="12">
        <v>123000</v>
      </c>
      <c r="H22" s="16">
        <f>G22/G53*100</f>
        <v>2.6757053992332698E-2</v>
      </c>
      <c r="I22" s="11">
        <f t="shared" si="0"/>
        <v>-177000</v>
      </c>
      <c r="J22" s="11">
        <f t="shared" si="3"/>
        <v>-177000</v>
      </c>
      <c r="K22" s="11">
        <f t="shared" si="7"/>
        <v>0</v>
      </c>
      <c r="L22" s="8">
        <f t="shared" si="1"/>
        <v>41</v>
      </c>
      <c r="M22" s="8">
        <f t="shared" si="5"/>
        <v>41</v>
      </c>
      <c r="N22" s="11">
        <f t="shared" si="6"/>
        <v>100</v>
      </c>
    </row>
    <row r="23" spans="1:14" ht="12.75" customHeight="1" outlineLevel="1">
      <c r="A23" s="19" t="s">
        <v>30</v>
      </c>
      <c r="B23" s="20" t="s">
        <v>31</v>
      </c>
      <c r="C23" s="12">
        <v>87000</v>
      </c>
      <c r="D23" s="12">
        <f t="shared" si="2"/>
        <v>56550</v>
      </c>
      <c r="E23" s="12">
        <v>143550</v>
      </c>
      <c r="F23" s="12">
        <v>143550</v>
      </c>
      <c r="G23" s="12">
        <v>143550</v>
      </c>
      <c r="H23" s="10">
        <f>G23/G53*100</f>
        <v>3.1227439842271207E-2</v>
      </c>
      <c r="I23" s="8">
        <f t="shared" si="0"/>
        <v>56550</v>
      </c>
      <c r="J23" s="8">
        <f t="shared" si="3"/>
        <v>0</v>
      </c>
      <c r="K23" s="8">
        <f t="shared" si="7"/>
        <v>0</v>
      </c>
      <c r="L23" s="8">
        <f t="shared" si="1"/>
        <v>165</v>
      </c>
      <c r="M23" s="8">
        <f t="shared" si="5"/>
        <v>100</v>
      </c>
      <c r="N23" s="8">
        <f t="shared" si="6"/>
        <v>100</v>
      </c>
    </row>
    <row r="24" spans="1:14" ht="12.75" customHeight="1" outlineLevel="1">
      <c r="A24" s="19" t="s">
        <v>32</v>
      </c>
      <c r="B24" s="20" t="s">
        <v>33</v>
      </c>
      <c r="C24" s="12">
        <v>2404188</v>
      </c>
      <c r="D24" s="12">
        <f t="shared" si="2"/>
        <v>271149.16000000015</v>
      </c>
      <c r="E24" s="12">
        <v>2675337.16</v>
      </c>
      <c r="F24" s="12">
        <v>1867540.02</v>
      </c>
      <c r="G24" s="12">
        <v>1867540.02</v>
      </c>
      <c r="H24" s="10">
        <f>G24/G53*100</f>
        <v>0.40625909876408195</v>
      </c>
      <c r="I24" s="8">
        <f t="shared" si="0"/>
        <v>-536647.98</v>
      </c>
      <c r="J24" s="8">
        <f t="shared" si="3"/>
        <v>-807797.14000000013</v>
      </c>
      <c r="K24" s="8">
        <f t="shared" si="7"/>
        <v>0</v>
      </c>
      <c r="L24" s="8">
        <f t="shared" si="1"/>
        <v>77.678618311047217</v>
      </c>
      <c r="M24" s="8">
        <f t="shared" si="5"/>
        <v>69.805781787892485</v>
      </c>
      <c r="N24" s="8">
        <f t="shared" si="6"/>
        <v>100</v>
      </c>
    </row>
    <row r="25" spans="1:14" ht="12.75" customHeight="1" outlineLevel="1">
      <c r="A25" s="19" t="s">
        <v>34</v>
      </c>
      <c r="B25" s="20" t="s">
        <v>35</v>
      </c>
      <c r="C25" s="12">
        <v>42029099</v>
      </c>
      <c r="D25" s="12">
        <f t="shared" si="2"/>
        <v>1676567.8400000036</v>
      </c>
      <c r="E25" s="12">
        <v>43705666.840000004</v>
      </c>
      <c r="F25" s="12">
        <v>34964752.890000001</v>
      </c>
      <c r="G25" s="12">
        <v>34964752.890000001</v>
      </c>
      <c r="H25" s="10">
        <f>G25/G53*100</f>
        <v>7.6061283000512248</v>
      </c>
      <c r="I25" s="8">
        <f t="shared" si="0"/>
        <v>-7064346.1099999994</v>
      </c>
      <c r="J25" s="8">
        <f t="shared" si="3"/>
        <v>-8740913.950000003</v>
      </c>
      <c r="K25" s="8">
        <f t="shared" si="7"/>
        <v>0</v>
      </c>
      <c r="L25" s="8">
        <f t="shared" si="1"/>
        <v>83.191773609041675</v>
      </c>
      <c r="M25" s="8">
        <f t="shared" si="5"/>
        <v>80.000502035584546</v>
      </c>
      <c r="N25" s="8">
        <f t="shared" si="6"/>
        <v>100</v>
      </c>
    </row>
    <row r="26" spans="1:14" ht="22.5">
      <c r="A26" s="19" t="s">
        <v>36</v>
      </c>
      <c r="B26" s="20" t="s">
        <v>37</v>
      </c>
      <c r="C26" s="12">
        <v>15240.15</v>
      </c>
      <c r="D26" s="12">
        <f t="shared" si="2"/>
        <v>86360.85</v>
      </c>
      <c r="E26" s="12">
        <v>101601</v>
      </c>
      <c r="F26" s="12">
        <v>101601</v>
      </c>
      <c r="G26" s="12">
        <v>101601</v>
      </c>
      <c r="H26" s="10">
        <f>G26/G53*100</f>
        <v>2.210197920873979E-2</v>
      </c>
      <c r="I26" s="8">
        <f t="shared" si="0"/>
        <v>86360.85</v>
      </c>
      <c r="J26" s="8">
        <f t="shared" si="3"/>
        <v>0</v>
      </c>
      <c r="K26" s="8">
        <f t="shared" si="7"/>
        <v>0</v>
      </c>
      <c r="L26" s="8">
        <f t="shared" si="1"/>
        <v>666.66666666666674</v>
      </c>
      <c r="M26" s="8">
        <f t="shared" si="5"/>
        <v>100</v>
      </c>
      <c r="N26" s="8">
        <f t="shared" si="6"/>
        <v>100</v>
      </c>
    </row>
    <row r="27" spans="1:14" s="3" customFormat="1" outlineLevel="1">
      <c r="A27" s="21" t="s">
        <v>38</v>
      </c>
      <c r="B27" s="22" t="s">
        <v>39</v>
      </c>
      <c r="C27" s="13">
        <f>SUM(C22:C26)</f>
        <v>44835527.149999999</v>
      </c>
      <c r="D27" s="13">
        <f t="shared" si="2"/>
        <v>2090627.8500000015</v>
      </c>
      <c r="E27" s="13">
        <f>SUM(E22:E26)</f>
        <v>46926155</v>
      </c>
      <c r="F27" s="13">
        <f t="shared" ref="F27:G27" si="11">SUM(F22:F26)</f>
        <v>37200443.910000004</v>
      </c>
      <c r="G27" s="13">
        <f t="shared" si="11"/>
        <v>37200443.910000004</v>
      </c>
      <c r="H27" s="6">
        <f>G27/G53*100</f>
        <v>8.0924738718586511</v>
      </c>
      <c r="I27" s="5">
        <f t="shared" si="0"/>
        <v>-7635083.2399999946</v>
      </c>
      <c r="J27" s="5">
        <f t="shared" si="3"/>
        <v>-9725711.0899999961</v>
      </c>
      <c r="K27" s="7">
        <f t="shared" si="7"/>
        <v>0</v>
      </c>
      <c r="L27" s="5">
        <f t="shared" si="1"/>
        <v>82.970907837313121</v>
      </c>
      <c r="M27" s="5">
        <f t="shared" si="5"/>
        <v>79.274434289363796</v>
      </c>
      <c r="N27" s="5">
        <f t="shared" si="6"/>
        <v>100</v>
      </c>
    </row>
    <row r="28" spans="1:14" outlineLevel="1">
      <c r="A28" s="19" t="s">
        <v>40</v>
      </c>
      <c r="B28" s="20" t="s">
        <v>41</v>
      </c>
      <c r="C28" s="12">
        <v>1208932.8500000001</v>
      </c>
      <c r="D28" s="12">
        <f t="shared" si="2"/>
        <v>2077305.31</v>
      </c>
      <c r="E28" s="12">
        <v>3286238.16</v>
      </c>
      <c r="F28" s="12">
        <v>327077.7</v>
      </c>
      <c r="G28" s="12">
        <v>327077.7</v>
      </c>
      <c r="H28" s="10">
        <f>G28/G53*100</f>
        <v>7.1151509582016229E-2</v>
      </c>
      <c r="I28" s="8">
        <f t="shared" si="0"/>
        <v>-881855.15000000014</v>
      </c>
      <c r="J28" s="8">
        <f t="shared" si="3"/>
        <v>-2959160.46</v>
      </c>
      <c r="K28" s="8">
        <f t="shared" si="7"/>
        <v>0</v>
      </c>
      <c r="L28" s="8">
        <f t="shared" si="1"/>
        <v>27.055075887796416</v>
      </c>
      <c r="M28" s="8">
        <f t="shared" si="5"/>
        <v>9.9529517970176578</v>
      </c>
      <c r="N28" s="8">
        <f t="shared" si="6"/>
        <v>100</v>
      </c>
    </row>
    <row r="29" spans="1:14" outlineLevel="1">
      <c r="A29" s="19" t="s">
        <v>42</v>
      </c>
      <c r="B29" s="20" t="s">
        <v>43</v>
      </c>
      <c r="C29" s="12">
        <v>49529818.450000003</v>
      </c>
      <c r="D29" s="12">
        <f t="shared" si="2"/>
        <v>-12270824.210000001</v>
      </c>
      <c r="E29" s="12">
        <v>37258994.240000002</v>
      </c>
      <c r="F29" s="12">
        <v>1428055.69</v>
      </c>
      <c r="G29" s="12">
        <v>1428055.69</v>
      </c>
      <c r="H29" s="10">
        <f>G29/G53*100</f>
        <v>0.31065498537713759</v>
      </c>
      <c r="I29" s="8">
        <f t="shared" si="0"/>
        <v>-48101762.760000005</v>
      </c>
      <c r="J29" s="8">
        <f t="shared" si="3"/>
        <v>-35830938.550000004</v>
      </c>
      <c r="K29" s="8">
        <f t="shared" si="7"/>
        <v>0</v>
      </c>
      <c r="L29" s="8">
        <f t="shared" si="1"/>
        <v>2.8832241560538163</v>
      </c>
      <c r="M29" s="8">
        <f t="shared" si="5"/>
        <v>3.8327811019302485</v>
      </c>
      <c r="N29" s="8">
        <f t="shared" si="6"/>
        <v>100</v>
      </c>
    </row>
    <row r="30" spans="1:14">
      <c r="A30" s="19" t="s">
        <v>44</v>
      </c>
      <c r="B30" s="20" t="s">
        <v>45</v>
      </c>
      <c r="C30" s="12">
        <v>20844247.620000001</v>
      </c>
      <c r="D30" s="12">
        <f t="shared" si="2"/>
        <v>3751920.8499999978</v>
      </c>
      <c r="E30" s="12">
        <v>24596168.469999999</v>
      </c>
      <c r="F30" s="12">
        <v>14640553.73</v>
      </c>
      <c r="G30" s="12">
        <v>13186800.51</v>
      </c>
      <c r="H30" s="10">
        <f>G30/G53*100</f>
        <v>2.8686173433511408</v>
      </c>
      <c r="I30" s="8">
        <f t="shared" si="0"/>
        <v>-7657447.1100000013</v>
      </c>
      <c r="J30" s="8">
        <f t="shared" si="3"/>
        <v>-11409367.959999999</v>
      </c>
      <c r="K30" s="8">
        <f t="shared" si="7"/>
        <v>-1453753.2200000007</v>
      </c>
      <c r="L30" s="8">
        <f t="shared" si="1"/>
        <v>63.263499601431036</v>
      </c>
      <c r="M30" s="8">
        <f t="shared" si="5"/>
        <v>53.613230556962435</v>
      </c>
      <c r="N30" s="8">
        <f t="shared" si="6"/>
        <v>90.070367236034855</v>
      </c>
    </row>
    <row r="31" spans="1:14" s="3" customFormat="1" ht="21" outlineLevel="1">
      <c r="A31" s="21" t="s">
        <v>46</v>
      </c>
      <c r="B31" s="22" t="s">
        <v>47</v>
      </c>
      <c r="C31" s="13">
        <f>SUM(C28:C30)</f>
        <v>71582998.920000002</v>
      </c>
      <c r="D31" s="13">
        <f t="shared" si="2"/>
        <v>-6441598.049999997</v>
      </c>
      <c r="E31" s="13">
        <f>SUM(E28:E30)</f>
        <v>65141400.870000005</v>
      </c>
      <c r="F31" s="13">
        <f t="shared" ref="F31:G31" si="12">SUM(F28:F30)</f>
        <v>16395687.120000001</v>
      </c>
      <c r="G31" s="13">
        <f t="shared" si="12"/>
        <v>14941933.9</v>
      </c>
      <c r="H31" s="6">
        <f>G31/G53*100</f>
        <v>3.250423838310295</v>
      </c>
      <c r="I31" s="5">
        <f t="shared" si="0"/>
        <v>-56641065.020000003</v>
      </c>
      <c r="J31" s="5">
        <f t="shared" si="3"/>
        <v>-50199466.970000006</v>
      </c>
      <c r="K31" s="7">
        <f t="shared" si="7"/>
        <v>-1453753.2200000007</v>
      </c>
      <c r="L31" s="5">
        <f t="shared" si="1"/>
        <v>20.873579097599507</v>
      </c>
      <c r="M31" s="5">
        <f t="shared" si="5"/>
        <v>22.937692006069994</v>
      </c>
      <c r="N31" s="5">
        <f t="shared" si="6"/>
        <v>91.133319333554098</v>
      </c>
    </row>
    <row r="32" spans="1:14" outlineLevel="1">
      <c r="A32" s="19" t="s">
        <v>48</v>
      </c>
      <c r="B32" s="20" t="s">
        <v>49</v>
      </c>
      <c r="C32" s="12">
        <v>55649062.549999997</v>
      </c>
      <c r="D32" s="12">
        <f t="shared" si="2"/>
        <v>2626464.75</v>
      </c>
      <c r="E32" s="12">
        <v>58275527.299999997</v>
      </c>
      <c r="F32" s="12">
        <v>40993177.649999999</v>
      </c>
      <c r="G32" s="12">
        <v>40993177.649999999</v>
      </c>
      <c r="H32" s="10">
        <f>G32/G53*100</f>
        <v>8.9175338837263087</v>
      </c>
      <c r="I32" s="8">
        <f t="shared" si="0"/>
        <v>-14655884.899999999</v>
      </c>
      <c r="J32" s="8">
        <f t="shared" si="3"/>
        <v>-17282349.649999999</v>
      </c>
      <c r="K32" s="8">
        <f t="shared" si="7"/>
        <v>0</v>
      </c>
      <c r="L32" s="8">
        <f t="shared" si="1"/>
        <v>73.66373443068899</v>
      </c>
      <c r="M32" s="8">
        <f t="shared" si="5"/>
        <v>70.343726688166754</v>
      </c>
      <c r="N32" s="8">
        <f t="shared" si="6"/>
        <v>100</v>
      </c>
    </row>
    <row r="33" spans="1:14" outlineLevel="1">
      <c r="A33" s="19" t="s">
        <v>50</v>
      </c>
      <c r="B33" s="20" t="s">
        <v>51</v>
      </c>
      <c r="C33" s="12">
        <v>149035522.31</v>
      </c>
      <c r="D33" s="12">
        <f t="shared" si="2"/>
        <v>123886074.99000001</v>
      </c>
      <c r="E33" s="12">
        <v>272921597.30000001</v>
      </c>
      <c r="F33" s="12">
        <v>198717968.13999999</v>
      </c>
      <c r="G33" s="12">
        <v>198717795.63999999</v>
      </c>
      <c r="H33" s="10">
        <f>G33/G53*100</f>
        <v>43.228477944526951</v>
      </c>
      <c r="I33" s="8">
        <f t="shared" si="0"/>
        <v>49682273.329999983</v>
      </c>
      <c r="J33" s="8">
        <f t="shared" si="3"/>
        <v>-74203801.660000026</v>
      </c>
      <c r="K33" s="8">
        <f t="shared" si="7"/>
        <v>-172.5</v>
      </c>
      <c r="L33" s="8">
        <f t="shared" si="1"/>
        <v>133.33586017611211</v>
      </c>
      <c r="M33" s="8">
        <f t="shared" si="5"/>
        <v>72.811311968677231</v>
      </c>
      <c r="N33" s="8">
        <f t="shared" si="6"/>
        <v>99.999913193556864</v>
      </c>
    </row>
    <row r="34" spans="1:14" outlineLevel="1">
      <c r="A34" s="19" t="s">
        <v>52</v>
      </c>
      <c r="B34" s="20" t="s">
        <v>53</v>
      </c>
      <c r="C34" s="12">
        <v>17286085</v>
      </c>
      <c r="D34" s="12">
        <f t="shared" si="2"/>
        <v>405953.66000000015</v>
      </c>
      <c r="E34" s="12">
        <v>17692038.66</v>
      </c>
      <c r="F34" s="12">
        <v>12008043.310000001</v>
      </c>
      <c r="G34" s="12">
        <v>12008043.310000001</v>
      </c>
      <c r="H34" s="10">
        <f>G34/G53*100</f>
        <v>2.6121940096580443</v>
      </c>
      <c r="I34" s="8">
        <f t="shared" si="0"/>
        <v>-5278041.6899999995</v>
      </c>
      <c r="J34" s="8">
        <f t="shared" si="3"/>
        <v>-5683995.3499999996</v>
      </c>
      <c r="K34" s="8">
        <f t="shared" si="7"/>
        <v>0</v>
      </c>
      <c r="L34" s="8">
        <f t="shared" si="1"/>
        <v>69.466529350052369</v>
      </c>
      <c r="M34" s="8">
        <f t="shared" si="5"/>
        <v>67.872581225752299</v>
      </c>
      <c r="N34" s="8">
        <f t="shared" si="6"/>
        <v>100</v>
      </c>
    </row>
    <row r="35" spans="1:14" outlineLevel="1">
      <c r="A35" s="19" t="s">
        <v>54</v>
      </c>
      <c r="B35" s="20" t="s">
        <v>55</v>
      </c>
      <c r="C35" s="12">
        <v>106000</v>
      </c>
      <c r="D35" s="12">
        <f t="shared" si="2"/>
        <v>0</v>
      </c>
      <c r="E35" s="12">
        <v>106000</v>
      </c>
      <c r="F35" s="12">
        <v>82445</v>
      </c>
      <c r="G35" s="12">
        <v>82445</v>
      </c>
      <c r="H35" s="10">
        <f>G35/G53*100</f>
        <v>1.7934839970714385E-2</v>
      </c>
      <c r="I35" s="8">
        <f t="shared" si="0"/>
        <v>-23555</v>
      </c>
      <c r="J35" s="8">
        <f t="shared" si="3"/>
        <v>-23555</v>
      </c>
      <c r="K35" s="8">
        <f t="shared" si="7"/>
        <v>0</v>
      </c>
      <c r="L35" s="8">
        <f t="shared" si="1"/>
        <v>77.778301886792462</v>
      </c>
      <c r="M35" s="8">
        <f t="shared" si="5"/>
        <v>77.778301886792462</v>
      </c>
      <c r="N35" s="8">
        <f t="shared" si="6"/>
        <v>100</v>
      </c>
    </row>
    <row r="36" spans="1:14" ht="12.75" customHeight="1">
      <c r="A36" s="19" t="s">
        <v>56</v>
      </c>
      <c r="B36" s="20" t="s">
        <v>57</v>
      </c>
      <c r="C36" s="12">
        <v>6832425</v>
      </c>
      <c r="D36" s="12">
        <f t="shared" si="2"/>
        <v>-88507.519999999553</v>
      </c>
      <c r="E36" s="12">
        <v>6743917.4800000004</v>
      </c>
      <c r="F36" s="12">
        <v>5479859.0999999996</v>
      </c>
      <c r="G36" s="12">
        <v>5479859.0999999996</v>
      </c>
      <c r="H36" s="10">
        <f>G36/G53*100</f>
        <v>1.1920722423502086</v>
      </c>
      <c r="I36" s="8">
        <f t="shared" si="0"/>
        <v>-1352565.9000000004</v>
      </c>
      <c r="J36" s="8">
        <f t="shared" si="3"/>
        <v>-1264058.3800000008</v>
      </c>
      <c r="K36" s="8">
        <f t="shared" si="7"/>
        <v>0</v>
      </c>
      <c r="L36" s="8">
        <f t="shared" si="1"/>
        <v>80.203721226358141</v>
      </c>
      <c r="M36" s="8">
        <f t="shared" si="5"/>
        <v>81.256318990427488</v>
      </c>
      <c r="N36" s="8">
        <f t="shared" si="6"/>
        <v>100</v>
      </c>
    </row>
    <row r="37" spans="1:14" s="3" customFormat="1" outlineLevel="1">
      <c r="A37" s="21" t="s">
        <v>58</v>
      </c>
      <c r="B37" s="22" t="s">
        <v>59</v>
      </c>
      <c r="C37" s="13">
        <f>SUM(C32:C36)</f>
        <v>228909094.86000001</v>
      </c>
      <c r="D37" s="13">
        <f t="shared" si="2"/>
        <v>126829985.88000005</v>
      </c>
      <c r="E37" s="13">
        <f>SUM(E32:E36)</f>
        <v>355739080.74000007</v>
      </c>
      <c r="F37" s="13">
        <f>SUM(F32:F36)</f>
        <v>257281493.19999999</v>
      </c>
      <c r="G37" s="13">
        <f>SUM(G32:G36)</f>
        <v>257281320.69999999</v>
      </c>
      <c r="H37" s="6">
        <f>G37/G53*100</f>
        <v>55.968212920232219</v>
      </c>
      <c r="I37" s="5">
        <f t="shared" si="0"/>
        <v>28372225.839999974</v>
      </c>
      <c r="J37" s="5">
        <f t="shared" si="3"/>
        <v>-98457760.040000081</v>
      </c>
      <c r="K37" s="7">
        <f t="shared" si="7"/>
        <v>-172.5</v>
      </c>
      <c r="L37" s="5">
        <f t="shared" si="1"/>
        <v>112.39453847709822</v>
      </c>
      <c r="M37" s="5">
        <f t="shared" si="5"/>
        <v>72.32304085477746</v>
      </c>
      <c r="N37" s="5">
        <f t="shared" si="6"/>
        <v>99.99993295281449</v>
      </c>
    </row>
    <row r="38" spans="1:14" outlineLevel="1">
      <c r="A38" s="19" t="s">
        <v>60</v>
      </c>
      <c r="B38" s="20" t="s">
        <v>61</v>
      </c>
      <c r="C38" s="12">
        <v>33023613</v>
      </c>
      <c r="D38" s="12">
        <f t="shared" si="2"/>
        <v>98394217.780000001</v>
      </c>
      <c r="E38" s="12">
        <v>131417830.78</v>
      </c>
      <c r="F38" s="12">
        <v>92191426.200000003</v>
      </c>
      <c r="G38" s="12">
        <v>46019370.020000003</v>
      </c>
      <c r="H38" s="10">
        <f>G38/G53*100</f>
        <v>10.010916815595746</v>
      </c>
      <c r="I38" s="8">
        <f t="shared" si="0"/>
        <v>12995757.020000003</v>
      </c>
      <c r="J38" s="8">
        <f t="shared" si="3"/>
        <v>-85398460.75999999</v>
      </c>
      <c r="K38" s="8">
        <f t="shared" si="7"/>
        <v>-46172056.18</v>
      </c>
      <c r="L38" s="8">
        <f t="shared" si="1"/>
        <v>139.35292307355954</v>
      </c>
      <c r="M38" s="8">
        <f t="shared" si="5"/>
        <v>35.017599778403529</v>
      </c>
      <c r="N38" s="8">
        <f t="shared" si="6"/>
        <v>49.917190694247012</v>
      </c>
    </row>
    <row r="39" spans="1:14" ht="22.5">
      <c r="A39" s="19" t="s">
        <v>62</v>
      </c>
      <c r="B39" s="20" t="s">
        <v>63</v>
      </c>
      <c r="C39" s="12">
        <v>15181055</v>
      </c>
      <c r="D39" s="12">
        <f t="shared" si="2"/>
        <v>111561.38000000082</v>
      </c>
      <c r="E39" s="12">
        <v>15292616.380000001</v>
      </c>
      <c r="F39" s="12">
        <v>9823988.6699999999</v>
      </c>
      <c r="G39" s="12">
        <v>9823988.6699999999</v>
      </c>
      <c r="H39" s="10">
        <f>G39/G53*100</f>
        <v>2.1370812623028836</v>
      </c>
      <c r="I39" s="8">
        <f t="shared" si="0"/>
        <v>-5357066.33</v>
      </c>
      <c r="J39" s="8">
        <f t="shared" si="3"/>
        <v>-5468627.7100000009</v>
      </c>
      <c r="K39" s="8">
        <f t="shared" si="7"/>
        <v>0</v>
      </c>
      <c r="L39" s="8">
        <f t="shared" si="1"/>
        <v>64.712160452616757</v>
      </c>
      <c r="M39" s="8">
        <f t="shared" si="5"/>
        <v>64.240077864295444</v>
      </c>
      <c r="N39" s="8">
        <f t="shared" si="6"/>
        <v>100</v>
      </c>
    </row>
    <row r="40" spans="1:14" s="3" customFormat="1" outlineLevel="1">
      <c r="A40" s="21" t="s">
        <v>64</v>
      </c>
      <c r="B40" s="22" t="s">
        <v>65</v>
      </c>
      <c r="C40" s="13">
        <f>C38+C39</f>
        <v>48204668</v>
      </c>
      <c r="D40" s="13">
        <f t="shared" si="2"/>
        <v>98505779.159999996</v>
      </c>
      <c r="E40" s="13">
        <f>SUM(E38:E39)</f>
        <v>146710447.16</v>
      </c>
      <c r="F40" s="13">
        <f t="shared" ref="F40:G40" si="13">SUM(F38:F39)</f>
        <v>102015414.87</v>
      </c>
      <c r="G40" s="13">
        <f t="shared" si="13"/>
        <v>55843358.690000005</v>
      </c>
      <c r="H40" s="6">
        <f>G40/G53*100</f>
        <v>12.147998077898629</v>
      </c>
      <c r="I40" s="5">
        <f t="shared" si="0"/>
        <v>7638690.6900000051</v>
      </c>
      <c r="J40" s="5">
        <f t="shared" si="3"/>
        <v>-90867088.469999999</v>
      </c>
      <c r="K40" s="7">
        <f t="shared" si="7"/>
        <v>-46172056.18</v>
      </c>
      <c r="L40" s="5">
        <f t="shared" si="1"/>
        <v>115.84637133067694</v>
      </c>
      <c r="M40" s="5">
        <f t="shared" si="5"/>
        <v>38.063655159538953</v>
      </c>
      <c r="N40" s="5">
        <f t="shared" si="6"/>
        <v>54.740118207784725</v>
      </c>
    </row>
    <row r="41" spans="1:14" ht="22.5">
      <c r="A41" s="19" t="s">
        <v>66</v>
      </c>
      <c r="B41" s="20" t="s">
        <v>67</v>
      </c>
      <c r="C41" s="12">
        <v>212400</v>
      </c>
      <c r="D41" s="12">
        <f t="shared" si="2"/>
        <v>18700</v>
      </c>
      <c r="E41" s="12">
        <v>231100</v>
      </c>
      <c r="F41" s="12">
        <v>231100</v>
      </c>
      <c r="G41" s="12">
        <v>87989.22</v>
      </c>
      <c r="H41" s="16">
        <f>G41/G53*100</f>
        <v>1.9140913091733658E-2</v>
      </c>
      <c r="I41" s="8">
        <f t="shared" si="0"/>
        <v>-124410.78</v>
      </c>
      <c r="J41" s="8">
        <f t="shared" si="3"/>
        <v>-143110.78</v>
      </c>
      <c r="K41" s="8">
        <f t="shared" si="7"/>
        <v>-143110.78</v>
      </c>
      <c r="L41" s="8">
        <f t="shared" ref="L41:L53" si="14">G41/C41*100</f>
        <v>41.426186440677967</v>
      </c>
      <c r="M41" s="8">
        <f t="shared" si="5"/>
        <v>38.074089138900909</v>
      </c>
      <c r="N41" s="8">
        <f t="shared" si="6"/>
        <v>38.074089138900909</v>
      </c>
    </row>
    <row r="42" spans="1:14" s="3" customFormat="1" outlineLevel="1">
      <c r="A42" s="21" t="s">
        <v>68</v>
      </c>
      <c r="B42" s="22" t="s">
        <v>69</v>
      </c>
      <c r="C42" s="13">
        <f>C41</f>
        <v>212400</v>
      </c>
      <c r="D42" s="13">
        <f t="shared" si="2"/>
        <v>18700</v>
      </c>
      <c r="E42" s="13">
        <f>SUM(E41:E41)</f>
        <v>231100</v>
      </c>
      <c r="F42" s="13">
        <f>SUM(F41:F41)</f>
        <v>231100</v>
      </c>
      <c r="G42" s="13">
        <f>SUM(G41:G41)</f>
        <v>87989.22</v>
      </c>
      <c r="H42" s="6">
        <f>G42/G53*100</f>
        <v>1.9140913091733658E-2</v>
      </c>
      <c r="I42" s="5">
        <f t="shared" si="0"/>
        <v>-124410.78</v>
      </c>
      <c r="J42" s="5">
        <f t="shared" si="3"/>
        <v>-143110.78</v>
      </c>
      <c r="K42" s="7">
        <f t="shared" si="7"/>
        <v>-143110.78</v>
      </c>
      <c r="L42" s="5">
        <f t="shared" si="14"/>
        <v>41.426186440677967</v>
      </c>
      <c r="M42" s="5">
        <f t="shared" si="5"/>
        <v>38.074089138900909</v>
      </c>
      <c r="N42" s="5">
        <f t="shared" si="6"/>
        <v>38.074089138900909</v>
      </c>
    </row>
    <row r="43" spans="1:14" outlineLevel="1">
      <c r="A43" s="19" t="s">
        <v>70</v>
      </c>
      <c r="B43" s="20" t="s">
        <v>71</v>
      </c>
      <c r="C43" s="12">
        <v>3026600</v>
      </c>
      <c r="D43" s="12">
        <f t="shared" si="2"/>
        <v>447512.29000000004</v>
      </c>
      <c r="E43" s="12">
        <v>3474112.29</v>
      </c>
      <c r="F43" s="12">
        <v>2599787.79</v>
      </c>
      <c r="G43" s="12">
        <v>2599787.79</v>
      </c>
      <c r="H43" s="10">
        <f>G43/G53*100</f>
        <v>0.56555009972062842</v>
      </c>
      <c r="I43" s="8">
        <f t="shared" si="0"/>
        <v>-426812.20999999996</v>
      </c>
      <c r="J43" s="8">
        <f t="shared" si="3"/>
        <v>-874324.5</v>
      </c>
      <c r="K43" s="8">
        <f t="shared" si="7"/>
        <v>0</v>
      </c>
      <c r="L43" s="8">
        <f t="shared" si="14"/>
        <v>85.897964382475394</v>
      </c>
      <c r="M43" s="8">
        <f t="shared" si="5"/>
        <v>74.833153709029943</v>
      </c>
      <c r="N43" s="8">
        <f t="shared" si="6"/>
        <v>100</v>
      </c>
    </row>
    <row r="44" spans="1:14" outlineLevel="1">
      <c r="A44" s="19" t="s">
        <v>72</v>
      </c>
      <c r="B44" s="20" t="s">
        <v>73</v>
      </c>
      <c r="C44" s="12">
        <v>10828200</v>
      </c>
      <c r="D44" s="12">
        <f t="shared" si="2"/>
        <v>-2437616</v>
      </c>
      <c r="E44" s="12">
        <v>8390584</v>
      </c>
      <c r="F44" s="12">
        <v>6618284</v>
      </c>
      <c r="G44" s="12">
        <v>6552666.8300000001</v>
      </c>
      <c r="H44" s="10">
        <f>G44/G53*100</f>
        <v>1.4254476436103865</v>
      </c>
      <c r="I44" s="8">
        <f t="shared" si="0"/>
        <v>-4275533.17</v>
      </c>
      <c r="J44" s="8">
        <f t="shared" si="3"/>
        <v>-1837917.17</v>
      </c>
      <c r="K44" s="8">
        <f t="shared" si="7"/>
        <v>-65617.169999999925</v>
      </c>
      <c r="L44" s="8">
        <f t="shared" si="14"/>
        <v>60.514830073327055</v>
      </c>
      <c r="M44" s="8">
        <f t="shared" si="5"/>
        <v>78.09547976636668</v>
      </c>
      <c r="N44" s="8">
        <f t="shared" si="6"/>
        <v>99.008547079575322</v>
      </c>
    </row>
    <row r="45" spans="1:14" outlineLevel="1">
      <c r="A45" s="19" t="s">
        <v>74</v>
      </c>
      <c r="B45" s="20" t="s">
        <v>75</v>
      </c>
      <c r="C45" s="12">
        <v>10878165</v>
      </c>
      <c r="D45" s="12">
        <f t="shared" si="2"/>
        <v>2937604.6099999994</v>
      </c>
      <c r="E45" s="12">
        <v>13815769.609999999</v>
      </c>
      <c r="F45" s="12">
        <v>13520639.609999999</v>
      </c>
      <c r="G45" s="12">
        <v>12565682.109999999</v>
      </c>
      <c r="H45" s="10">
        <f>G45/G53*100</f>
        <v>2.7335010948598293</v>
      </c>
      <c r="I45" s="8">
        <f t="shared" si="0"/>
        <v>1687517.1099999994</v>
      </c>
      <c r="J45" s="8">
        <f t="shared" si="3"/>
        <v>-1250087.5</v>
      </c>
      <c r="K45" s="8">
        <f t="shared" si="7"/>
        <v>-954957.5</v>
      </c>
      <c r="L45" s="8">
        <f t="shared" si="14"/>
        <v>115.51288392849347</v>
      </c>
      <c r="M45" s="8">
        <f t="shared" si="5"/>
        <v>90.951734609882507</v>
      </c>
      <c r="N45" s="8">
        <f t="shared" si="6"/>
        <v>92.93703901926574</v>
      </c>
    </row>
    <row r="46" spans="1:14" ht="22.5">
      <c r="A46" s="19" t="s">
        <v>76</v>
      </c>
      <c r="B46" s="20" t="s">
        <v>77</v>
      </c>
      <c r="C46" s="12">
        <v>127488.04</v>
      </c>
      <c r="D46" s="12">
        <f t="shared" si="2"/>
        <v>0</v>
      </c>
      <c r="E46" s="12">
        <v>127488.04</v>
      </c>
      <c r="F46" s="12">
        <v>95616.03</v>
      </c>
      <c r="G46" s="12">
        <v>14091</v>
      </c>
      <c r="H46" s="10">
        <f>G46/G53*100</f>
        <v>3.065314209804553E-3</v>
      </c>
      <c r="I46" s="8">
        <f t="shared" si="0"/>
        <v>-113397.04</v>
      </c>
      <c r="J46" s="8">
        <f t="shared" si="3"/>
        <v>-113397.04</v>
      </c>
      <c r="K46" s="8">
        <f t="shared" si="7"/>
        <v>-81525.03</v>
      </c>
      <c r="L46" s="8">
        <f t="shared" si="14"/>
        <v>11.052801502007561</v>
      </c>
      <c r="M46" s="8">
        <f t="shared" si="5"/>
        <v>11.052801502007561</v>
      </c>
      <c r="N46" s="8">
        <f t="shared" si="6"/>
        <v>14.737068669343415</v>
      </c>
    </row>
    <row r="47" spans="1:14" s="3" customFormat="1" outlineLevel="1">
      <c r="A47" s="21" t="s">
        <v>78</v>
      </c>
      <c r="B47" s="22" t="s">
        <v>79</v>
      </c>
      <c r="C47" s="13">
        <f>SUM(C43:C46)</f>
        <v>24860453.039999999</v>
      </c>
      <c r="D47" s="13">
        <f t="shared" si="2"/>
        <v>947500.89999999851</v>
      </c>
      <c r="E47" s="13">
        <f>SUM(E43:E46)</f>
        <v>25807953.939999998</v>
      </c>
      <c r="F47" s="13">
        <f t="shared" ref="F47:G47" si="15">SUM(F43:F46)</f>
        <v>22834327.43</v>
      </c>
      <c r="G47" s="13">
        <f t="shared" si="15"/>
        <v>21732227.73</v>
      </c>
      <c r="H47" s="6">
        <f>G47/G53*100</f>
        <v>4.7275641524006495</v>
      </c>
      <c r="I47" s="5">
        <f>G47-C47</f>
        <v>-3128225.3099999987</v>
      </c>
      <c r="J47" s="5">
        <f t="shared" si="3"/>
        <v>-4075726.2099999972</v>
      </c>
      <c r="K47" s="7">
        <f t="shared" si="7"/>
        <v>-1102099.6999999993</v>
      </c>
      <c r="L47" s="5">
        <f t="shared" si="14"/>
        <v>87.416861209380443</v>
      </c>
      <c r="M47" s="5">
        <f t="shared" si="5"/>
        <v>84.207480300547999</v>
      </c>
      <c r="N47" s="5">
        <f t="shared" si="6"/>
        <v>95.173496117288536</v>
      </c>
    </row>
    <row r="48" spans="1:14">
      <c r="A48" s="19" t="s">
        <v>80</v>
      </c>
      <c r="B48" s="20" t="s">
        <v>81</v>
      </c>
      <c r="C48" s="12">
        <v>627500</v>
      </c>
      <c r="D48" s="12">
        <f t="shared" si="2"/>
        <v>576554.10000000009</v>
      </c>
      <c r="E48" s="12">
        <v>1204054.1000000001</v>
      </c>
      <c r="F48" s="12">
        <v>1047230.12</v>
      </c>
      <c r="G48" s="12">
        <v>1045430.12</v>
      </c>
      <c r="H48" s="10">
        <f>G48/G53*100</f>
        <v>0.22741975744756787</v>
      </c>
      <c r="I48" s="8">
        <f t="shared" si="0"/>
        <v>417930.12</v>
      </c>
      <c r="J48" s="8">
        <f t="shared" si="3"/>
        <v>-158623.9800000001</v>
      </c>
      <c r="K48" s="8">
        <f t="shared" si="7"/>
        <v>-1800</v>
      </c>
      <c r="L48" s="8">
        <f t="shared" si="14"/>
        <v>166.60240956175298</v>
      </c>
      <c r="M48" s="8">
        <f t="shared" si="5"/>
        <v>86.825842792279843</v>
      </c>
      <c r="N48" s="8">
        <f t="shared" si="6"/>
        <v>99.82811800714822</v>
      </c>
    </row>
    <row r="49" spans="1:14">
      <c r="A49" s="19" t="s">
        <v>104</v>
      </c>
      <c r="B49" s="20" t="s">
        <v>105</v>
      </c>
      <c r="C49" s="12">
        <v>1000000</v>
      </c>
      <c r="D49" s="12">
        <f t="shared" si="2"/>
        <v>3000000</v>
      </c>
      <c r="E49" s="12">
        <v>4000000</v>
      </c>
      <c r="F49" s="12">
        <v>2947352.72</v>
      </c>
      <c r="G49" s="12">
        <v>0</v>
      </c>
      <c r="H49" s="10">
        <f>G49/G53*100</f>
        <v>0</v>
      </c>
      <c r="I49" s="8">
        <f>G49-C49</f>
        <v>-1000000</v>
      </c>
      <c r="J49" s="8">
        <f t="shared" ref="J49" si="16">G49-E49</f>
        <v>-4000000</v>
      </c>
      <c r="K49" s="8">
        <f t="shared" ref="K49" si="17">G49-F49</f>
        <v>-2947352.72</v>
      </c>
      <c r="L49" s="8">
        <f t="shared" ref="L49" si="18">G49/C49*100</f>
        <v>0</v>
      </c>
      <c r="M49" s="8">
        <f t="shared" ref="M49" si="19">G49/E49*100</f>
        <v>0</v>
      </c>
      <c r="N49" s="8">
        <f t="shared" si="6"/>
        <v>0</v>
      </c>
    </row>
    <row r="50" spans="1:14" s="3" customFormat="1" outlineLevel="1">
      <c r="A50" s="21" t="s">
        <v>82</v>
      </c>
      <c r="B50" s="22" t="s">
        <v>83</v>
      </c>
      <c r="C50" s="13">
        <f>C48+C49</f>
        <v>1627500</v>
      </c>
      <c r="D50" s="13">
        <f t="shared" ref="D50:G50" si="20">D48+D49</f>
        <v>3576554.1</v>
      </c>
      <c r="E50" s="13">
        <f t="shared" si="20"/>
        <v>5204054.0999999996</v>
      </c>
      <c r="F50" s="13">
        <f t="shared" si="20"/>
        <v>3994582.8400000003</v>
      </c>
      <c r="G50" s="13">
        <f t="shared" si="20"/>
        <v>1045430.12</v>
      </c>
      <c r="H50" s="6">
        <f>G50/G53*100</f>
        <v>0.22741975744756787</v>
      </c>
      <c r="I50" s="5">
        <f t="shared" si="0"/>
        <v>-582069.88</v>
      </c>
      <c r="J50" s="5">
        <f t="shared" si="3"/>
        <v>-4158623.9799999995</v>
      </c>
      <c r="K50" s="8">
        <f t="shared" si="7"/>
        <v>-2949152.72</v>
      </c>
      <c r="L50" s="5">
        <f t="shared" si="14"/>
        <v>64.235337634408609</v>
      </c>
      <c r="M50" s="5">
        <f t="shared" si="5"/>
        <v>20.088763489218916</v>
      </c>
      <c r="N50" s="5">
        <f t="shared" si="6"/>
        <v>26.171196389558414</v>
      </c>
    </row>
    <row r="51" spans="1:14" ht="15" customHeight="1">
      <c r="A51" s="19" t="s">
        <v>84</v>
      </c>
      <c r="B51" s="20" t="s">
        <v>85</v>
      </c>
      <c r="C51" s="12">
        <v>734212</v>
      </c>
      <c r="D51" s="12">
        <f t="shared" si="2"/>
        <v>0</v>
      </c>
      <c r="E51" s="12">
        <v>734212</v>
      </c>
      <c r="F51" s="12">
        <v>609646.5</v>
      </c>
      <c r="G51" s="12">
        <v>609646.5</v>
      </c>
      <c r="H51" s="10">
        <f>G51/G53*100</f>
        <v>0.13262068550192402</v>
      </c>
      <c r="I51" s="8">
        <f>G51-C51</f>
        <v>-124565.5</v>
      </c>
      <c r="J51" s="8">
        <f>G51-E51</f>
        <v>-124565.5</v>
      </c>
      <c r="K51" s="8">
        <f t="shared" si="7"/>
        <v>0</v>
      </c>
      <c r="L51" s="8">
        <f t="shared" si="14"/>
        <v>83.034123659106626</v>
      </c>
      <c r="M51" s="8">
        <f t="shared" si="5"/>
        <v>83.034123659106626</v>
      </c>
      <c r="N51" s="11">
        <f t="shared" si="6"/>
        <v>100</v>
      </c>
    </row>
    <row r="52" spans="1:14" s="3" customFormat="1" ht="15.75" customHeight="1">
      <c r="A52" s="21" t="s">
        <v>86</v>
      </c>
      <c r="B52" s="22" t="s">
        <v>87</v>
      </c>
      <c r="C52" s="13">
        <f>C51</f>
        <v>734212</v>
      </c>
      <c r="D52" s="13">
        <f t="shared" ref="D52:G52" si="21">D51</f>
        <v>0</v>
      </c>
      <c r="E52" s="13">
        <f t="shared" si="21"/>
        <v>734212</v>
      </c>
      <c r="F52" s="13">
        <f t="shared" si="21"/>
        <v>609646.5</v>
      </c>
      <c r="G52" s="13">
        <f t="shared" si="21"/>
        <v>609646.5</v>
      </c>
      <c r="H52" s="6">
        <f>G52/G53*100</f>
        <v>0.13262068550192402</v>
      </c>
      <c r="I52" s="5">
        <f t="shared" si="0"/>
        <v>-124565.5</v>
      </c>
      <c r="J52" s="5">
        <f t="shared" si="3"/>
        <v>-124565.5</v>
      </c>
      <c r="K52" s="8">
        <f t="shared" si="7"/>
        <v>0</v>
      </c>
      <c r="L52" s="5">
        <f t="shared" si="14"/>
        <v>83.034123659106626</v>
      </c>
      <c r="M52" s="5">
        <f t="shared" si="5"/>
        <v>83.034123659106626</v>
      </c>
      <c r="N52" s="11">
        <f t="shared" si="6"/>
        <v>100</v>
      </c>
    </row>
    <row r="53" spans="1:14" s="3" customFormat="1" ht="13.5" customHeight="1">
      <c r="A53" s="23" t="s">
        <v>88</v>
      </c>
      <c r="B53" s="24"/>
      <c r="C53" s="15">
        <f>C15+C17+C21+C27+C31+C37+C40+C42+C47+C50+C52</f>
        <v>515669661.89000005</v>
      </c>
      <c r="D53" s="15">
        <f t="shared" ref="D53:G53" si="22">D15+D17+D21+D27+D31+D37+D40+D42+D47+D50+D52</f>
        <v>232950468.02000004</v>
      </c>
      <c r="E53" s="15">
        <f t="shared" si="22"/>
        <v>748620129.90999997</v>
      </c>
      <c r="F53" s="15">
        <f t="shared" si="22"/>
        <v>511545856.06999993</v>
      </c>
      <c r="G53" s="15">
        <f t="shared" si="22"/>
        <v>459691863.07000005</v>
      </c>
      <c r="H53" s="6">
        <f>G53/G53*100</f>
        <v>100</v>
      </c>
      <c r="I53" s="5">
        <f>G53-C53</f>
        <v>-55977798.819999993</v>
      </c>
      <c r="J53" s="5">
        <f t="shared" si="3"/>
        <v>-288928266.83999991</v>
      </c>
      <c r="K53" s="7">
        <f t="shared" si="7"/>
        <v>-51853992.999999881</v>
      </c>
      <c r="L53" s="5">
        <f t="shared" si="14"/>
        <v>89.144639881502101</v>
      </c>
      <c r="M53" s="5">
        <f t="shared" si="5"/>
        <v>61.405223384156763</v>
      </c>
      <c r="N53" s="5">
        <f t="shared" si="6"/>
        <v>89.863275719136269</v>
      </c>
    </row>
    <row r="54" spans="1:14" ht="12.75" customHeight="1">
      <c r="D54" s="4"/>
    </row>
    <row r="55" spans="1:14" ht="12.75" customHeight="1">
      <c r="I55" s="4"/>
      <c r="J55" s="4"/>
    </row>
  </sheetData>
  <mergeCells count="4">
    <mergeCell ref="A1:G1"/>
    <mergeCell ref="A2:N2"/>
    <mergeCell ref="A4:N4"/>
    <mergeCell ref="A3:N3"/>
  </mergeCells>
  <pageMargins left="0.35433070866141736" right="0.27559055118110237" top="0.98425196850393704" bottom="0.19685039370078741" header="0.31496062992125984" footer="0.31496062992125984"/>
  <pageSetup paperSize="9" scale="6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Бюджет!SIGN</vt:lpstr>
      <vt:lpstr>Бюджет!Заголовки_для_печати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dc:description>POI HSSF rep:2.53.0.113</dc:description>
  <cp:lastModifiedBy>mta</cp:lastModifiedBy>
  <cp:lastPrinted>2024-07-09T11:05:52Z</cp:lastPrinted>
  <dcterms:created xsi:type="dcterms:W3CDTF">2021-07-21T07:50:05Z</dcterms:created>
  <dcterms:modified xsi:type="dcterms:W3CDTF">2024-10-07T12:05:26Z</dcterms:modified>
</cp:coreProperties>
</file>