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dget3\Desktop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Бюджет!$A$15</definedName>
    <definedName name="FIO" localSheetId="0">Бюджет!$G$15</definedName>
    <definedName name="LAST_CELL" localSheetId="0">Бюджет!#REF!</definedName>
    <definedName name="SIGN" localSheetId="0">Бюджет!$A$15:$I$17</definedName>
    <definedName name="_xlnm.Print_Titles" localSheetId="0">Бюджет!$7:$7</definedName>
  </definedNames>
  <calcPr calcId="162913"/>
</workbook>
</file>

<file path=xl/calcChain.xml><?xml version="1.0" encoding="utf-8"?>
<calcChain xmlns="http://schemas.openxmlformats.org/spreadsheetml/2006/main">
  <c r="L9" i="1" l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L16" i="1"/>
  <c r="M16" i="1"/>
  <c r="N16" i="1"/>
  <c r="L17" i="1"/>
  <c r="M17" i="1"/>
  <c r="N17" i="1"/>
  <c r="L18" i="1"/>
  <c r="M18" i="1"/>
  <c r="N18" i="1"/>
  <c r="L19" i="1"/>
  <c r="M19" i="1"/>
  <c r="N19" i="1"/>
  <c r="L20" i="1"/>
  <c r="M20" i="1"/>
  <c r="N20" i="1"/>
  <c r="L21" i="1"/>
  <c r="M21" i="1"/>
  <c r="N21" i="1"/>
  <c r="L22" i="1"/>
  <c r="M22" i="1"/>
  <c r="N22" i="1"/>
  <c r="L23" i="1"/>
  <c r="M23" i="1"/>
  <c r="N23" i="1"/>
  <c r="L24" i="1"/>
  <c r="M24" i="1"/>
  <c r="N24" i="1"/>
  <c r="L25" i="1"/>
  <c r="M25" i="1"/>
  <c r="N25" i="1"/>
  <c r="L26" i="1"/>
  <c r="M26" i="1"/>
  <c r="N26" i="1"/>
  <c r="L27" i="1"/>
  <c r="M27" i="1"/>
  <c r="N27" i="1"/>
  <c r="L28" i="1"/>
  <c r="M28" i="1"/>
  <c r="N28" i="1"/>
  <c r="L29" i="1"/>
  <c r="M29" i="1"/>
  <c r="N29" i="1"/>
  <c r="L30" i="1"/>
  <c r="M30" i="1"/>
  <c r="N30" i="1"/>
  <c r="L31" i="1"/>
  <c r="M31" i="1"/>
  <c r="N31" i="1"/>
  <c r="L32" i="1"/>
  <c r="M32" i="1"/>
  <c r="N32" i="1"/>
  <c r="L33" i="1"/>
  <c r="M33" i="1"/>
  <c r="N33" i="1"/>
  <c r="L34" i="1"/>
  <c r="M34" i="1"/>
  <c r="N34" i="1"/>
  <c r="L35" i="1"/>
  <c r="M35" i="1"/>
  <c r="N35" i="1"/>
  <c r="L36" i="1"/>
  <c r="M36" i="1"/>
  <c r="N36" i="1"/>
  <c r="L37" i="1"/>
  <c r="M37" i="1"/>
  <c r="N37" i="1"/>
  <c r="L38" i="1"/>
  <c r="M38" i="1"/>
  <c r="N38" i="1"/>
  <c r="L39" i="1"/>
  <c r="M39" i="1"/>
  <c r="N39" i="1"/>
  <c r="L40" i="1"/>
  <c r="M40" i="1"/>
  <c r="N40" i="1"/>
  <c r="L41" i="1"/>
  <c r="M41" i="1"/>
  <c r="N41" i="1"/>
  <c r="L42" i="1"/>
  <c r="M42" i="1"/>
  <c r="N42" i="1"/>
  <c r="L43" i="1"/>
  <c r="M43" i="1"/>
  <c r="N43" i="1"/>
  <c r="L44" i="1"/>
  <c r="M44" i="1"/>
  <c r="N44" i="1"/>
  <c r="L45" i="1"/>
  <c r="M45" i="1"/>
  <c r="N45" i="1"/>
  <c r="L46" i="1"/>
  <c r="M46" i="1"/>
  <c r="N46" i="1"/>
  <c r="L47" i="1"/>
  <c r="M47" i="1"/>
  <c r="N47" i="1"/>
  <c r="L48" i="1"/>
  <c r="M48" i="1"/>
  <c r="N48" i="1"/>
  <c r="L49" i="1"/>
  <c r="M49" i="1"/>
  <c r="N49" i="1"/>
  <c r="L50" i="1"/>
  <c r="M50" i="1"/>
  <c r="N50" i="1"/>
  <c r="L51" i="1"/>
  <c r="M51" i="1"/>
  <c r="N51" i="1"/>
  <c r="L52" i="1"/>
  <c r="M52" i="1"/>
  <c r="N52" i="1"/>
  <c r="L53" i="1"/>
  <c r="M53" i="1"/>
  <c r="N53" i="1"/>
  <c r="L54" i="1"/>
  <c r="M54" i="1"/>
  <c r="N54" i="1"/>
  <c r="N8" i="1"/>
  <c r="M8" i="1"/>
  <c r="L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8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50" i="1"/>
  <c r="H51" i="1"/>
  <c r="H52" i="1"/>
  <c r="H53" i="1"/>
  <c r="H54" i="1"/>
  <c r="H16" i="1"/>
  <c r="H15" i="1"/>
  <c r="H14" i="1"/>
  <c r="H13" i="1"/>
  <c r="H12" i="1"/>
  <c r="H11" i="1"/>
  <c r="H10" i="1"/>
  <c r="H9" i="1"/>
  <c r="H8" i="1"/>
  <c r="E53" i="1"/>
  <c r="F53" i="1"/>
  <c r="G53" i="1"/>
  <c r="C53" i="1"/>
  <c r="E51" i="1"/>
  <c r="F51" i="1"/>
  <c r="G51" i="1"/>
  <c r="C51" i="1"/>
  <c r="E43" i="1"/>
  <c r="F43" i="1"/>
  <c r="G43" i="1"/>
  <c r="C43" i="1"/>
  <c r="E48" i="1"/>
  <c r="F48" i="1"/>
  <c r="G48" i="1"/>
  <c r="C48" i="1"/>
  <c r="E41" i="1"/>
  <c r="F41" i="1"/>
  <c r="G41" i="1"/>
  <c r="C41" i="1"/>
  <c r="E38" i="1"/>
  <c r="F38" i="1"/>
  <c r="G38" i="1"/>
  <c r="C38" i="1"/>
  <c r="E32" i="1"/>
  <c r="F32" i="1"/>
  <c r="G32" i="1"/>
  <c r="C32" i="1"/>
  <c r="E28" i="1"/>
  <c r="F28" i="1"/>
  <c r="G28" i="1"/>
  <c r="C28" i="1"/>
  <c r="E22" i="1"/>
  <c r="F22" i="1"/>
  <c r="G22" i="1"/>
  <c r="C22" i="1"/>
  <c r="E18" i="1"/>
  <c r="F18" i="1"/>
  <c r="G18" i="1"/>
  <c r="C18" i="1"/>
  <c r="E16" i="1"/>
  <c r="F16" i="1"/>
  <c r="G16" i="1"/>
  <c r="C16" i="1"/>
  <c r="D9" i="1"/>
  <c r="D10" i="1"/>
  <c r="D11" i="1"/>
  <c r="D12" i="1"/>
  <c r="D13" i="1"/>
  <c r="D14" i="1"/>
  <c r="D15" i="1"/>
  <c r="D17" i="1"/>
  <c r="D18" i="1" s="1"/>
  <c r="D19" i="1"/>
  <c r="D22" i="1" s="1"/>
  <c r="D20" i="1"/>
  <c r="D21" i="1"/>
  <c r="D23" i="1"/>
  <c r="D24" i="1"/>
  <c r="D25" i="1"/>
  <c r="D28" i="1" s="1"/>
  <c r="D26" i="1"/>
  <c r="D27" i="1"/>
  <c r="D29" i="1"/>
  <c r="D32" i="1" s="1"/>
  <c r="D30" i="1"/>
  <c r="D31" i="1"/>
  <c r="D33" i="1"/>
  <c r="D38" i="1" s="1"/>
  <c r="D34" i="1"/>
  <c r="D35" i="1"/>
  <c r="D36" i="1"/>
  <c r="D37" i="1"/>
  <c r="D39" i="1"/>
  <c r="D41" i="1" s="1"/>
  <c r="D40" i="1"/>
  <c r="D42" i="1"/>
  <c r="D43" i="1" s="1"/>
  <c r="D44" i="1"/>
  <c r="D45" i="1"/>
  <c r="D46" i="1"/>
  <c r="D48" i="1" s="1"/>
  <c r="D47" i="1"/>
  <c r="D49" i="1"/>
  <c r="D51" i="1" s="1"/>
  <c r="D50" i="1"/>
  <c r="D52" i="1"/>
  <c r="D53" i="1" s="1"/>
  <c r="D54" i="1"/>
  <c r="D8" i="1"/>
  <c r="D16" i="1" l="1"/>
</calcChain>
</file>

<file path=xl/sharedStrings.xml><?xml version="1.0" encoding="utf-8"?>
<sst xmlns="http://schemas.openxmlformats.org/spreadsheetml/2006/main" count="110" uniqueCount="110">
  <si>
    <t>руб.</t>
  </si>
  <si>
    <t>КФСР</t>
  </si>
  <si>
    <t>Наименование КФСР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</si>
  <si>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</si>
  <si>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</si>
  <si>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</si>
  <si>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</si>
  <si>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</si>
  <si>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</si>
  <si>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</si>
  <si>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</si>
  <si>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</si>
  <si>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</si>
  <si>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</si>
  <si>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</si>
  <si>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</si>
  <si>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</si>
  <si>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</si>
  <si>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</si>
  <si>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0203</t>
  </si>
  <si>
    <t>Мобилизационная и вневойсковая подготовка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</si>
  <si>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</si>
  <si>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</si>
  <si>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</si>
  <si>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</si>
  <si>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</si>
  <si>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</si>
  <si>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0405</t>
  </si>
  <si>
    <t>Сельское хозяйство и рыболовство</t>
  </si>
  <si>
    <t>0406</t>
  </si>
  <si>
    <t>Водное хозяйство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</si>
  <si>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</si>
  <si>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</si>
  <si>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</si>
  <si>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</si>
  <si>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</si>
  <si>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</si>
  <si>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</si>
  <si>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</si>
  <si>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</si>
  <si>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</si>
  <si>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</si>
  <si>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</si>
  <si>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</si>
  <si>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</si>
  <si>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</si>
  <si>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</si>
  <si>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</si>
  <si>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</si>
  <si>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</si>
  <si>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</si>
  <si>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</si>
  <si>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</si>
  <si>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0801</t>
  </si>
  <si>
    <t>Культура</t>
  </si>
  <si>
    <t>0804</t>
  </si>
  <si>
    <t>Другие вопросы в области культуры, кинематографии</t>
  </si>
  <si>
    <t>0907</t>
  </si>
  <si>
    <t>Санитарно-эпидемиологическое благополучие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</si>
  <si>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</si>
  <si>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</si>
  <si>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</si>
  <si>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</si>
  <si>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</si>
  <si>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</si>
  <si>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</si>
  <si>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</si>
  <si>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1101</t>
  </si>
  <si>
    <t>Физическая культура</t>
  </si>
  <si>
    <t>1102</t>
  </si>
  <si>
    <t>Массовый спорт</t>
  </si>
  <si>
    <t>1202</t>
  </si>
  <si>
    <t>Периодическая печать и издательства</t>
  </si>
  <si>
    <t>Итого</t>
  </si>
  <si>
    <t>0100</t>
  </si>
  <si>
    <t>ОБЩЕГОСУДАРСТВЕННЫЕ ВОПРОСЫ</t>
  </si>
  <si>
    <t>0200</t>
  </si>
  <si>
    <t>НАЦИОНАЛЬНАЯ ОБОРОНА</t>
  </si>
  <si>
    <t>0300</t>
  </si>
  <si>
    <t>НАЦИОНАЛЬНАЯ БЕЗОПАСНОСТЬ И ПРАВООХРАНИТЕЛЬНАЯ ДЕЯТЕЛЬНОСТЬ</t>
  </si>
  <si>
    <t>0400</t>
  </si>
  <si>
    <t>НАЦИОНАЛЬНАЯ ЭКОНОМИКА</t>
  </si>
  <si>
    <t>0500</t>
  </si>
  <si>
    <t>ЖИЛИЩНО-КОММУНАЛЬНОЕ ХОЗЯЙСТВО</t>
  </si>
  <si>
    <t>0700</t>
  </si>
  <si>
    <t>ОБРАЗОВАНИЕ</t>
  </si>
  <si>
    <t>0800</t>
  </si>
  <si>
    <t>КУЛЬТУРА, КИНЕМАТОГРАФИЯ</t>
  </si>
  <si>
    <t>0900</t>
  </si>
  <si>
    <t>ЗДРАВООХРАНЕНИЕ</t>
  </si>
  <si>
    <t>1000</t>
  </si>
  <si>
    <t>СОЦИАЛЬНАЯ ПОЛИТИКА</t>
  </si>
  <si>
    <t>1100</t>
  </si>
  <si>
    <t>ФИЗИЧЕСКАЯ КУЛЬТУРА И СПОРТ</t>
  </si>
  <si>
    <t>1200</t>
  </si>
  <si>
    <t>СРЕДСТВА МАССОВОЙ ИНФОРМАЦИИ</t>
  </si>
  <si>
    <t>Изменения</t>
  </si>
  <si>
    <t>Структура %</t>
  </si>
  <si>
    <t>Отклонение исполнения от перв. плана</t>
  </si>
  <si>
    <t>Отклонение исполнения от уточ.. плана</t>
  </si>
  <si>
    <t>АНАЛИЗ</t>
  </si>
  <si>
    <t>исполнения расходной части бюджета Уинского муниципального округа Пермского края за 2024 год</t>
  </si>
  <si>
    <t>Отклонение исп. от плана за 2024 год</t>
  </si>
  <si>
    <t>% исполнения от перв. плана 2024 г.</t>
  </si>
  <si>
    <t>% исполнения от уточ. плана 2024 г.</t>
  </si>
  <si>
    <t>% исполнения плана за 2024 год</t>
  </si>
  <si>
    <t>Перв.план 2024 г.</t>
  </si>
  <si>
    <t>Уточ.план 2024 г.</t>
  </si>
  <si>
    <t>Уточ.план за  2024 г.</t>
  </si>
  <si>
    <t>Исполнено на 01.01.2025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</si>
</sst>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1" xfId="0" applyNumberFormat="1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164" fontId="2" fillId="0" borderId="1" xfId="0" applyNumberFormat="1" applyFont="1" applyBorder="1"/>
    <xf numFmtId="4" fontId="2" fillId="0" borderId="1" xfId="0" applyNumberFormat="1" applyFont="1" applyBorder="1"/>
    <xf numFmtId="2" fontId="2" fillId="0" borderId="1" xfId="0" applyNumberFormat="1" applyFont="1" applyBorder="1"/>
    <xf numFmtId="0" fontId="2" fillId="0" borderId="0" xfId="0" applyFont="1"/>
    <xf numFmtId="164" fontId="1" fillId="0" borderId="0" xfId="0" applyNumberFormat="1" applyFont="1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2" fillId="0" borderId="4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</xf>
    <xf numFmtId="49" fontId="1" fillId="0" borderId="5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Border="1" applyAlignment="1" applyProtection="1">
      <alignment horizontal="right" vertical="center" wrapText="1"/>
    </xf>
    <xf numFmtId="49" fontId="2" fillId="0" borderId="4" xfId="0" applyNumberFormat="1" applyFont="1" applyBorder="1" applyAlignment="1" applyProtection="1">
      <alignment horizontal="left" vertical="center" wrapText="1"/>
    </xf>
    <xf numFmtId="4" fontId="2" fillId="0" borderId="1" xfId="0" applyNumberFormat="1" applyFont="1" applyBorder="1" applyAlignment="1" applyProtection="1">
      <alignment horizontal="right" vertical="center" wrapText="1"/>
    </xf>
    <xf numFmtId="49" fontId="2" fillId="0" borderId="3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left"/>
    </xf>
    <xf numFmtId="4" fontId="2" fillId="0" borderId="1" xfId="0" applyNumberFormat="1" applyFont="1" applyBorder="1" applyAlignment="1" applyProtection="1">
      <alignment horizontal="right"/>
    </xf>
    <xf numFmtId="0" fontId="1" fillId="0" borderId="0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56"/>
  <sheetViews>
    <sheetView showGridLines="0" tabSelected="1" workbookViewId="0">
      <selection activeCell="D42" sqref="D42"/>
    </sheetView>
  </sheetViews>
  <sheetFormatPr defaultRowHeight="12.75" customHeight="1" x14ac:dyDescent="0.2"/>
  <cols>
    <col min="1" max="1" width="10.7109375" style="1" customWidth="1"/>
    <col min="2" max="2" width="30.7109375" style="1" customWidth="1"/>
    <col min="3" max="3" width="16.5703125" style="1" customWidth="1"/>
    <col min="4" max="5" width="15.5703125" style="1" customWidth="1"/>
    <col min="6" max="6" width="15.28515625" style="1" customWidth="1"/>
    <col min="7" max="7" width="15.140625" style="1" customWidth="1"/>
    <col min="8" max="8" width="13.140625" style="1" customWidth="1"/>
    <col min="9" max="9" width="16.5703125" style="1" customWidth="1"/>
    <col min="10" max="11" width="16.7109375" style="1" customWidth="1"/>
    <col min="12" max="12" width="13.28515625" style="1" customWidth="1"/>
    <col min="13" max="13" width="14.5703125" style="1" customWidth="1"/>
    <col min="14" max="14" width="13" style="1" customWidth="1"/>
    <col min="15" max="16384" width="9.140625" style="1"/>
  </cols>
  <sheetData>
    <row r="1" spans="1:14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4" x14ac:dyDescent="0.2">
      <c r="A2" s="25"/>
      <c r="B2" s="25"/>
      <c r="C2" s="25"/>
      <c r="D2" s="25"/>
      <c r="E2" s="25"/>
      <c r="F2" s="25"/>
      <c r="G2" s="25"/>
      <c r="H2" s="25"/>
      <c r="I2" s="25"/>
      <c r="J2" s="12"/>
      <c r="K2" s="12"/>
    </row>
    <row r="3" spans="1:14" x14ac:dyDescent="0.2">
      <c r="A3" s="26" t="s">
        <v>100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4" ht="12.75" customHeight="1" x14ac:dyDescent="0.2">
      <c r="A4" s="26" t="s">
        <v>101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</row>
    <row r="5" spans="1:14" x14ac:dyDescent="0.2">
      <c r="A5" s="25"/>
      <c r="B5" s="25"/>
      <c r="C5" s="25"/>
      <c r="D5" s="25"/>
      <c r="E5" s="25"/>
      <c r="F5" s="25"/>
      <c r="G5" s="25"/>
      <c r="H5" s="25"/>
    </row>
    <row r="6" spans="1:14" x14ac:dyDescent="0.2">
      <c r="A6" s="13"/>
      <c r="B6" s="13"/>
      <c r="C6" s="13"/>
      <c r="D6" s="13"/>
      <c r="E6" s="13"/>
      <c r="F6" s="13"/>
      <c r="G6" s="13"/>
      <c r="H6" s="13"/>
      <c r="I6" s="13"/>
      <c r="J6" s="11"/>
      <c r="K6" s="11"/>
      <c r="N6" s="2" t="s">
        <v>0</v>
      </c>
    </row>
    <row r="7" spans="1:14" ht="51" x14ac:dyDescent="0.2">
      <c r="A7" s="14" t="s">
        <v>1</v>
      </c>
      <c r="B7" s="15" t="s">
        <v>2</v>
      </c>
      <c r="C7" s="14" t="s">
        <v>106</v>
      </c>
      <c r="D7" s="14" t="s">
        <v>96</v>
      </c>
      <c r="E7" s="16" t="s">
        <v>107</v>
      </c>
      <c r="F7" s="14" t="s">
        <v>108</v>
      </c>
      <c r="G7" s="14" t="s">
        <v>109</v>
      </c>
      <c r="H7" s="14" t="s">
        <v>97</v>
      </c>
      <c r="I7" s="14" t="s">
        <v>98</v>
      </c>
      <c r="J7" s="14" t="s">
        <v>99</v>
      </c>
      <c r="K7" s="14" t="s">
        <v>102</v>
      </c>
      <c r="L7" s="14" t="s">
        <v>103</v>
      </c>
      <c r="M7" s="14" t="s">
        <v>104</v>
      </c>
      <c r="N7" s="14" t="s">
        <v>105</v>
      </c>
    </row>
    <row r="8" spans="1:14" ht="57.75" customHeight="1" x14ac:dyDescent="0.2">
      <c r="A8" s="17" t="s">
        <v>3</v>
      </c>
      <c r="B8" s="18" t="s">
        <v>4</v>
      </c>
      <c r="C8" s="19">
        <v>2314735</v>
      </c>
      <c r="D8" s="19">
        <f>E8-C8</f>
        <v>207605.33999999985</v>
      </c>
      <c r="E8" s="19">
        <v>2522340.34</v>
      </c>
      <c r="F8" s="19">
        <v>2522340.34</v>
      </c>
      <c r="G8" s="19">
        <v>2522340.34</v>
      </c>
      <c r="H8" s="3">
        <f>G8/G54*100</f>
        <v>0.37318876540094137</v>
      </c>
      <c r="I8" s="4">
        <f>G8-C8</f>
        <v>207605.33999999985</v>
      </c>
      <c r="J8" s="4">
        <f>G8-E8</f>
        <v>0</v>
      </c>
      <c r="K8" s="4">
        <f>G8-F8</f>
        <v>0</v>
      </c>
      <c r="L8" s="5">
        <f>G8/C8*100</f>
        <v>108.96885993429053</v>
      </c>
      <c r="M8" s="5">
        <f>G8/E8*100</f>
        <v>100</v>
      </c>
      <c r="N8" s="5">
        <f>G8/F8*100</f>
        <v>100</v>
      </c>
    </row>
    <row r="9" spans="1:14" ht="76.5" x14ac:dyDescent="0.2">
      <c r="A9" s="17" t="s">
        <v>5</v>
      </c>
      <c r="B9" s="18" t="s">
        <v>6</v>
      </c>
      <c r="C9" s="19">
        <v>1225764</v>
      </c>
      <c r="D9" s="19">
        <f t="shared" ref="D9:D17" si="0">E9-C9</f>
        <v>-150000</v>
      </c>
      <c r="E9" s="19">
        <v>1075764</v>
      </c>
      <c r="F9" s="19">
        <v>1075764</v>
      </c>
      <c r="G9" s="19">
        <v>1075764</v>
      </c>
      <c r="H9" s="3">
        <f>G9/G54*100</f>
        <v>0.15916291416200334</v>
      </c>
      <c r="I9" s="4">
        <f t="shared" ref="I9:I54" si="1">G9-C9</f>
        <v>-150000</v>
      </c>
      <c r="J9" s="4">
        <f t="shared" ref="J9:J54" si="2">G9-E9</f>
        <v>0</v>
      </c>
      <c r="K9" s="4">
        <f t="shared" ref="K9:K54" si="3">G9-F9</f>
        <v>0</v>
      </c>
      <c r="L9" s="5">
        <f t="shared" ref="L9:L54" si="4">G9/C9*100</f>
        <v>87.762734098896686</v>
      </c>
      <c r="M9" s="5">
        <f t="shared" ref="M9:M54" si="5">G9/E9*100</f>
        <v>100</v>
      </c>
      <c r="N9" s="5">
        <f t="shared" ref="N9:N54" si="6">G9/F9*100</f>
        <v>100</v>
      </c>
    </row>
    <row r="10" spans="1:14" ht="63.75" x14ac:dyDescent="0.2">
      <c r="A10" s="17" t="s">
        <v>7</v>
      </c>
      <c r="B10" s="18" t="s">
        <v>8</v>
      </c>
      <c r="C10" s="19">
        <v>35970856.82</v>
      </c>
      <c r="D10" s="19">
        <f t="shared" si="0"/>
        <v>135552.67000000179</v>
      </c>
      <c r="E10" s="19">
        <v>36106409.490000002</v>
      </c>
      <c r="F10" s="19">
        <v>36106409.490000002</v>
      </c>
      <c r="G10" s="19">
        <v>36106409.490000002</v>
      </c>
      <c r="H10" s="3">
        <f>G10/G54*100</f>
        <v>5.342065131715704</v>
      </c>
      <c r="I10" s="4">
        <f t="shared" si="1"/>
        <v>135552.67000000179</v>
      </c>
      <c r="J10" s="4">
        <f t="shared" si="2"/>
        <v>0</v>
      </c>
      <c r="K10" s="4">
        <f t="shared" si="3"/>
        <v>0</v>
      </c>
      <c r="L10" s="5">
        <f t="shared" si="4"/>
        <v>100.37684025898608</v>
      </c>
      <c r="M10" s="5">
        <f t="shared" si="5"/>
        <v>100</v>
      </c>
      <c r="N10" s="5">
        <f t="shared" si="6"/>
        <v>100</v>
      </c>
    </row>
    <row r="11" spans="1:14" x14ac:dyDescent="0.2">
      <c r="A11" s="17" t="s">
        <v>9</v>
      </c>
      <c r="B11" s="18" t="s">
        <v>10</v>
      </c>
      <c r="C11" s="19">
        <v>2100</v>
      </c>
      <c r="D11" s="19">
        <f t="shared" si="0"/>
        <v>0</v>
      </c>
      <c r="E11" s="19">
        <v>2100</v>
      </c>
      <c r="F11" s="19">
        <v>2100</v>
      </c>
      <c r="G11" s="19">
        <v>2100</v>
      </c>
      <c r="H11" s="3">
        <f>G11/G54*100</f>
        <v>3.1070208683336401E-4</v>
      </c>
      <c r="I11" s="4">
        <f t="shared" si="1"/>
        <v>0</v>
      </c>
      <c r="J11" s="4">
        <f t="shared" si="2"/>
        <v>0</v>
      </c>
      <c r="K11" s="4">
        <f t="shared" si="3"/>
        <v>0</v>
      </c>
      <c r="L11" s="5">
        <f t="shared" si="4"/>
        <v>100</v>
      </c>
      <c r="M11" s="5">
        <f t="shared" si="5"/>
        <v>100</v>
      </c>
      <c r="N11" s="5">
        <f t="shared" si="6"/>
        <v>100</v>
      </c>
    </row>
    <row r="12" spans="1:14" ht="63.75" x14ac:dyDescent="0.2">
      <c r="A12" s="17" t="s">
        <v>11</v>
      </c>
      <c r="B12" s="18" t="s">
        <v>12</v>
      </c>
      <c r="C12" s="19">
        <v>10229844</v>
      </c>
      <c r="D12" s="19">
        <f t="shared" si="0"/>
        <v>38969</v>
      </c>
      <c r="E12" s="19">
        <v>10268813</v>
      </c>
      <c r="F12" s="19">
        <v>10268813</v>
      </c>
      <c r="G12" s="19">
        <v>10268811.859999999</v>
      </c>
      <c r="H12" s="3">
        <f>G12/G54*100</f>
        <v>1.5193053686672371</v>
      </c>
      <c r="I12" s="4">
        <f t="shared" si="1"/>
        <v>38967.859999999404</v>
      </c>
      <c r="J12" s="4">
        <f t="shared" si="2"/>
        <v>-1.1400000005960464</v>
      </c>
      <c r="K12" s="4">
        <f t="shared" si="3"/>
        <v>-1.1400000005960464</v>
      </c>
      <c r="L12" s="5">
        <f t="shared" si="4"/>
        <v>100.38092330635735</v>
      </c>
      <c r="M12" s="5">
        <f t="shared" si="5"/>
        <v>99.99998889842476</v>
      </c>
      <c r="N12" s="5">
        <f t="shared" si="6"/>
        <v>99.99998889842476</v>
      </c>
    </row>
    <row r="13" spans="1:14" ht="25.5" x14ac:dyDescent="0.2">
      <c r="A13" s="17" t="s">
        <v>13</v>
      </c>
      <c r="B13" s="18" t="s">
        <v>14</v>
      </c>
      <c r="C13" s="19">
        <v>3000000</v>
      </c>
      <c r="D13" s="19">
        <f t="shared" si="0"/>
        <v>0</v>
      </c>
      <c r="E13" s="19">
        <v>3000000</v>
      </c>
      <c r="F13" s="19">
        <v>3000000</v>
      </c>
      <c r="G13" s="19">
        <v>3000000</v>
      </c>
      <c r="H13" s="3">
        <f>G13/G54*100</f>
        <v>0.44386012404766284</v>
      </c>
      <c r="I13" s="4">
        <f t="shared" si="1"/>
        <v>0</v>
      </c>
      <c r="J13" s="4">
        <f t="shared" si="2"/>
        <v>0</v>
      </c>
      <c r="K13" s="4">
        <f t="shared" si="3"/>
        <v>0</v>
      </c>
      <c r="L13" s="5">
        <f t="shared" si="4"/>
        <v>100</v>
      </c>
      <c r="M13" s="5">
        <f t="shared" si="5"/>
        <v>100</v>
      </c>
      <c r="N13" s="5">
        <f t="shared" si="6"/>
        <v>100</v>
      </c>
    </row>
    <row r="14" spans="1:14" x14ac:dyDescent="0.2">
      <c r="A14" s="17" t="s">
        <v>15</v>
      </c>
      <c r="B14" s="18" t="s">
        <v>16</v>
      </c>
      <c r="C14" s="19">
        <v>100000</v>
      </c>
      <c r="D14" s="19">
        <f t="shared" si="0"/>
        <v>-75000</v>
      </c>
      <c r="E14" s="19">
        <v>25000</v>
      </c>
      <c r="F14" s="19">
        <v>25000</v>
      </c>
      <c r="G14" s="19">
        <v>0</v>
      </c>
      <c r="H14" s="3">
        <f>G14/G54*100</f>
        <v>0</v>
      </c>
      <c r="I14" s="4">
        <f t="shared" si="1"/>
        <v>-100000</v>
      </c>
      <c r="J14" s="4">
        <f t="shared" si="2"/>
        <v>-25000</v>
      </c>
      <c r="K14" s="4">
        <f t="shared" si="3"/>
        <v>-25000</v>
      </c>
      <c r="L14" s="5">
        <f t="shared" si="4"/>
        <v>0</v>
      </c>
      <c r="M14" s="5">
        <f t="shared" si="5"/>
        <v>0</v>
      </c>
      <c r="N14" s="5">
        <f t="shared" si="6"/>
        <v>0</v>
      </c>
    </row>
    <row r="15" spans="1:14" ht="25.5" x14ac:dyDescent="0.2">
      <c r="A15" s="17" t="s">
        <v>17</v>
      </c>
      <c r="B15" s="18" t="s">
        <v>18</v>
      </c>
      <c r="C15" s="19">
        <v>22499108.43</v>
      </c>
      <c r="D15" s="19">
        <f t="shared" si="0"/>
        <v>5839177.7899999991</v>
      </c>
      <c r="E15" s="19">
        <v>28338286.219999999</v>
      </c>
      <c r="F15" s="19">
        <v>28338286.219999999</v>
      </c>
      <c r="G15" s="19">
        <v>28338141.239999998</v>
      </c>
      <c r="H15" s="3">
        <f>FIO/G54*100</f>
        <v>4.1927236286888636</v>
      </c>
      <c r="I15" s="4">
        <f t="shared" si="1"/>
        <v>5839032.8099999987</v>
      </c>
      <c r="J15" s="4">
        <f t="shared" si="2"/>
        <v>-144.98000000044703</v>
      </c>
      <c r="K15" s="4">
        <f t="shared" si="3"/>
        <v>-144.98000000044703</v>
      </c>
      <c r="L15" s="5">
        <f t="shared" si="4"/>
        <v>125.95228530128915</v>
      </c>
      <c r="M15" s="5">
        <f t="shared" si="5"/>
        <v>99.999488395314813</v>
      </c>
      <c r="N15" s="5">
        <f t="shared" si="6"/>
        <v>99.999488395314813</v>
      </c>
    </row>
    <row r="16" spans="1:14" s="9" customFormat="1" ht="25.5" x14ac:dyDescent="0.2">
      <c r="A16" s="14" t="s">
        <v>74</v>
      </c>
      <c r="B16" s="20" t="s">
        <v>75</v>
      </c>
      <c r="C16" s="21">
        <f>SUM(C8:C15)</f>
        <v>75342408.25</v>
      </c>
      <c r="D16" s="21">
        <f t="shared" ref="D16:G16" si="7">SUM(D8:D15)</f>
        <v>5996304.8000000007</v>
      </c>
      <c r="E16" s="21">
        <f t="shared" si="7"/>
        <v>81338713.049999997</v>
      </c>
      <c r="F16" s="21">
        <f t="shared" si="7"/>
        <v>81338713.049999997</v>
      </c>
      <c r="G16" s="21">
        <f t="shared" si="7"/>
        <v>81313566.929999992</v>
      </c>
      <c r="H16" s="6">
        <f>G16/G54*100</f>
        <v>12.030616634769245</v>
      </c>
      <c r="I16" s="7">
        <f t="shared" si="1"/>
        <v>5971158.6799999923</v>
      </c>
      <c r="J16" s="7">
        <f t="shared" si="2"/>
        <v>-25146.120000004768</v>
      </c>
      <c r="K16" s="7">
        <f t="shared" si="3"/>
        <v>-25146.120000004768</v>
      </c>
      <c r="L16" s="8">
        <f t="shared" si="4"/>
        <v>107.92536211503432</v>
      </c>
      <c r="M16" s="8">
        <f t="shared" si="5"/>
        <v>99.969084684208681</v>
      </c>
      <c r="N16" s="8">
        <f t="shared" si="6"/>
        <v>99.969084684208681</v>
      </c>
    </row>
    <row r="17" spans="1:14" ht="25.5" x14ac:dyDescent="0.2">
      <c r="A17" s="17" t="s">
        <v>19</v>
      </c>
      <c r="B17" s="18" t="s">
        <v>20</v>
      </c>
      <c r="C17" s="19">
        <v>555900</v>
      </c>
      <c r="D17" s="19">
        <f t="shared" si="0"/>
        <v>89800</v>
      </c>
      <c r="E17" s="19">
        <v>645700</v>
      </c>
      <c r="F17" s="19">
        <v>645700</v>
      </c>
      <c r="G17" s="19">
        <v>645700</v>
      </c>
      <c r="H17" s="3">
        <f>G17/G54*100</f>
        <v>9.5533494032525312E-2</v>
      </c>
      <c r="I17" s="4">
        <f t="shared" si="1"/>
        <v>89800</v>
      </c>
      <c r="J17" s="4">
        <f t="shared" si="2"/>
        <v>0</v>
      </c>
      <c r="K17" s="4">
        <f t="shared" si="3"/>
        <v>0</v>
      </c>
      <c r="L17" s="5">
        <f t="shared" si="4"/>
        <v>116.15398452959165</v>
      </c>
      <c r="M17" s="5">
        <f t="shared" si="5"/>
        <v>100</v>
      </c>
      <c r="N17" s="5">
        <f t="shared" si="6"/>
        <v>100</v>
      </c>
    </row>
    <row r="18" spans="1:14" s="9" customFormat="1" x14ac:dyDescent="0.2">
      <c r="A18" s="14" t="s">
        <v>76</v>
      </c>
      <c r="B18" s="20" t="s">
        <v>77</v>
      </c>
      <c r="C18" s="21">
        <f>SUM(C17)</f>
        <v>555900</v>
      </c>
      <c r="D18" s="21">
        <f t="shared" ref="D18:G18" si="8">SUM(D17)</f>
        <v>89800</v>
      </c>
      <c r="E18" s="21">
        <f t="shared" si="8"/>
        <v>645700</v>
      </c>
      <c r="F18" s="21">
        <f t="shared" si="8"/>
        <v>645700</v>
      </c>
      <c r="G18" s="21">
        <f t="shared" si="8"/>
        <v>645700</v>
      </c>
      <c r="H18" s="6">
        <f>G18/G54*100</f>
        <v>9.5533494032525312E-2</v>
      </c>
      <c r="I18" s="7">
        <f t="shared" si="1"/>
        <v>89800</v>
      </c>
      <c r="J18" s="7">
        <f t="shared" si="2"/>
        <v>0</v>
      </c>
      <c r="K18" s="7">
        <f t="shared" si="3"/>
        <v>0</v>
      </c>
      <c r="L18" s="8">
        <f t="shared" si="4"/>
        <v>116.15398452959165</v>
      </c>
      <c r="M18" s="8">
        <f t="shared" si="5"/>
        <v>100</v>
      </c>
      <c r="N18" s="8">
        <f t="shared" si="6"/>
        <v>100</v>
      </c>
    </row>
    <row r="19" spans="1:14" x14ac:dyDescent="0.2">
      <c r="A19" s="17" t="s">
        <v>21</v>
      </c>
      <c r="B19" s="18" t="s">
        <v>22</v>
      </c>
      <c r="C19" s="19">
        <v>5499118.3899999997</v>
      </c>
      <c r="D19" s="19">
        <f>E19-C19</f>
        <v>-324212</v>
      </c>
      <c r="E19" s="19">
        <v>5174906.3899999997</v>
      </c>
      <c r="F19" s="19">
        <v>5174906.3899999997</v>
      </c>
      <c r="G19" s="19">
        <v>5174906.3899999997</v>
      </c>
      <c r="H19" s="3">
        <f>G19/G54*100</f>
        <v>0.76564486406681442</v>
      </c>
      <c r="I19" s="4">
        <f t="shared" si="1"/>
        <v>-324212</v>
      </c>
      <c r="J19" s="4">
        <f t="shared" si="2"/>
        <v>0</v>
      </c>
      <c r="K19" s="4">
        <f t="shared" si="3"/>
        <v>0</v>
      </c>
      <c r="L19" s="5">
        <f t="shared" si="4"/>
        <v>94.104291324413552</v>
      </c>
      <c r="M19" s="5">
        <f t="shared" si="5"/>
        <v>100</v>
      </c>
      <c r="N19" s="5">
        <f t="shared" si="6"/>
        <v>100</v>
      </c>
    </row>
    <row r="20" spans="1:14" ht="51" x14ac:dyDescent="0.2">
      <c r="A20" s="17" t="s">
        <v>23</v>
      </c>
      <c r="B20" s="18" t="s">
        <v>24</v>
      </c>
      <c r="C20" s="19">
        <v>13171914.609999999</v>
      </c>
      <c r="D20" s="19">
        <f>E20-C20</f>
        <v>364537.5</v>
      </c>
      <c r="E20" s="19">
        <v>13536452.109999999</v>
      </c>
      <c r="F20" s="19">
        <v>13536452.109999999</v>
      </c>
      <c r="G20" s="19">
        <v>13536452.109999999</v>
      </c>
      <c r="H20" s="3">
        <f>G20/G54*100</f>
        <v>2.0027637709032828</v>
      </c>
      <c r="I20" s="4">
        <f t="shared" si="1"/>
        <v>364537.5</v>
      </c>
      <c r="J20" s="4">
        <f t="shared" si="2"/>
        <v>0</v>
      </c>
      <c r="K20" s="4">
        <f t="shared" si="3"/>
        <v>0</v>
      </c>
      <c r="L20" s="5">
        <f t="shared" si="4"/>
        <v>102.76753616154819</v>
      </c>
      <c r="M20" s="5">
        <f t="shared" si="5"/>
        <v>100</v>
      </c>
      <c r="N20" s="5">
        <f t="shared" si="6"/>
        <v>100</v>
      </c>
    </row>
    <row r="21" spans="1:14" ht="38.25" x14ac:dyDescent="0.2">
      <c r="A21" s="17" t="s">
        <v>25</v>
      </c>
      <c r="B21" s="18" t="s">
        <v>26</v>
      </c>
      <c r="C21" s="19">
        <v>133466.67000000001</v>
      </c>
      <c r="D21" s="19">
        <f>E21-C21</f>
        <v>0</v>
      </c>
      <c r="E21" s="19">
        <v>133466.67000000001</v>
      </c>
      <c r="F21" s="19">
        <v>133466.67000000001</v>
      </c>
      <c r="G21" s="19">
        <v>133440</v>
      </c>
      <c r="H21" s="3">
        <f>G21/G54*100</f>
        <v>1.9742898317640045E-2</v>
      </c>
      <c r="I21" s="4">
        <f t="shared" si="1"/>
        <v>-26.670000000012806</v>
      </c>
      <c r="J21" s="4">
        <f t="shared" si="2"/>
        <v>-26.670000000012806</v>
      </c>
      <c r="K21" s="4">
        <f t="shared" si="3"/>
        <v>-26.670000000012806</v>
      </c>
      <c r="L21" s="5">
        <f t="shared" si="4"/>
        <v>99.980017483016539</v>
      </c>
      <c r="M21" s="5">
        <f t="shared" si="5"/>
        <v>99.980017483016539</v>
      </c>
      <c r="N21" s="5">
        <f t="shared" si="6"/>
        <v>99.980017483016539</v>
      </c>
    </row>
    <row r="22" spans="1:14" s="9" customFormat="1" ht="51" x14ac:dyDescent="0.2">
      <c r="A22" s="14" t="s">
        <v>78</v>
      </c>
      <c r="B22" s="20" t="s">
        <v>79</v>
      </c>
      <c r="C22" s="21">
        <f>SUM(C19:C21)</f>
        <v>18804499.670000002</v>
      </c>
      <c r="D22" s="21">
        <f t="shared" ref="D22:G22" si="9">SUM(D19:D21)</f>
        <v>40325.5</v>
      </c>
      <c r="E22" s="21">
        <f t="shared" si="9"/>
        <v>18844825.170000002</v>
      </c>
      <c r="F22" s="21">
        <f t="shared" si="9"/>
        <v>18844825.170000002</v>
      </c>
      <c r="G22" s="21">
        <f t="shared" si="9"/>
        <v>18844798.5</v>
      </c>
      <c r="H22" s="6">
        <f>G22/G54*100</f>
        <v>2.7881515332877371</v>
      </c>
      <c r="I22" s="7">
        <f t="shared" si="1"/>
        <v>40298.829999998212</v>
      </c>
      <c r="J22" s="7">
        <f t="shared" si="2"/>
        <v>-26.670000001788139</v>
      </c>
      <c r="K22" s="7">
        <f t="shared" si="3"/>
        <v>-26.670000001788139</v>
      </c>
      <c r="L22" s="8">
        <f t="shared" si="4"/>
        <v>100.21430418627031</v>
      </c>
      <c r="M22" s="8">
        <f t="shared" si="5"/>
        <v>99.999858475736644</v>
      </c>
      <c r="N22" s="8">
        <f t="shared" si="6"/>
        <v>99.999858475736644</v>
      </c>
    </row>
    <row r="23" spans="1:14" x14ac:dyDescent="0.2">
      <c r="A23" s="17" t="s">
        <v>27</v>
      </c>
      <c r="B23" s="18" t="s">
        <v>28</v>
      </c>
      <c r="C23" s="19">
        <v>300000</v>
      </c>
      <c r="D23" s="19">
        <f>E23-C23</f>
        <v>40000</v>
      </c>
      <c r="E23" s="19">
        <v>340000</v>
      </c>
      <c r="F23" s="19">
        <v>340000</v>
      </c>
      <c r="G23" s="19">
        <v>340000</v>
      </c>
      <c r="H23" s="3">
        <f>G23/G54*100</f>
        <v>5.0304147392068455E-2</v>
      </c>
      <c r="I23" s="4">
        <f t="shared" si="1"/>
        <v>40000</v>
      </c>
      <c r="J23" s="4">
        <f t="shared" si="2"/>
        <v>0</v>
      </c>
      <c r="K23" s="4">
        <f t="shared" si="3"/>
        <v>0</v>
      </c>
      <c r="L23" s="5">
        <f t="shared" si="4"/>
        <v>113.33333333333333</v>
      </c>
      <c r="M23" s="5">
        <f t="shared" si="5"/>
        <v>100</v>
      </c>
      <c r="N23" s="5">
        <f t="shared" si="6"/>
        <v>100</v>
      </c>
    </row>
    <row r="24" spans="1:14" x14ac:dyDescent="0.2">
      <c r="A24" s="17" t="s">
        <v>29</v>
      </c>
      <c r="B24" s="18" t="s">
        <v>30</v>
      </c>
      <c r="C24" s="19">
        <v>87000</v>
      </c>
      <c r="D24" s="19">
        <f>E24-C24</f>
        <v>56550</v>
      </c>
      <c r="E24" s="19">
        <v>143550</v>
      </c>
      <c r="F24" s="19">
        <v>143550</v>
      </c>
      <c r="G24" s="19">
        <v>143550</v>
      </c>
      <c r="H24" s="3">
        <f>G24/G54*100</f>
        <v>2.1238706935680668E-2</v>
      </c>
      <c r="I24" s="4">
        <f t="shared" si="1"/>
        <v>56550</v>
      </c>
      <c r="J24" s="4">
        <f t="shared" si="2"/>
        <v>0</v>
      </c>
      <c r="K24" s="4">
        <f t="shared" si="3"/>
        <v>0</v>
      </c>
      <c r="L24" s="5">
        <f t="shared" si="4"/>
        <v>165</v>
      </c>
      <c r="M24" s="5">
        <f t="shared" si="5"/>
        <v>100</v>
      </c>
      <c r="N24" s="5">
        <f t="shared" si="6"/>
        <v>100</v>
      </c>
    </row>
    <row r="25" spans="1:14" x14ac:dyDescent="0.2">
      <c r="A25" s="17" t="s">
        <v>31</v>
      </c>
      <c r="B25" s="18" t="s">
        <v>32</v>
      </c>
      <c r="C25" s="19">
        <v>2404188</v>
      </c>
      <c r="D25" s="19">
        <f>E25-C25</f>
        <v>192897.72999999998</v>
      </c>
      <c r="E25" s="19">
        <v>2597085.73</v>
      </c>
      <c r="F25" s="19">
        <v>2597085.73</v>
      </c>
      <c r="G25" s="19">
        <v>2597085.73</v>
      </c>
      <c r="H25" s="3">
        <f>G25/G54*100</f>
        <v>0.38424759809340503</v>
      </c>
      <c r="I25" s="4">
        <f t="shared" si="1"/>
        <v>192897.72999999998</v>
      </c>
      <c r="J25" s="4">
        <f t="shared" si="2"/>
        <v>0</v>
      </c>
      <c r="K25" s="4">
        <f t="shared" si="3"/>
        <v>0</v>
      </c>
      <c r="L25" s="5">
        <f t="shared" si="4"/>
        <v>108.02340457568209</v>
      </c>
      <c r="M25" s="5">
        <f t="shared" si="5"/>
        <v>100</v>
      </c>
      <c r="N25" s="5">
        <f t="shared" si="6"/>
        <v>100</v>
      </c>
    </row>
    <row r="26" spans="1:14" ht="25.5" x14ac:dyDescent="0.2">
      <c r="A26" s="17" t="s">
        <v>33</v>
      </c>
      <c r="B26" s="18" t="s">
        <v>34</v>
      </c>
      <c r="C26" s="19">
        <v>42029099</v>
      </c>
      <c r="D26" s="19">
        <f>E26-C26</f>
        <v>-1783268.9699999988</v>
      </c>
      <c r="E26" s="19">
        <v>40245830.030000001</v>
      </c>
      <c r="F26" s="19">
        <v>40245830.030000001</v>
      </c>
      <c r="G26" s="19">
        <v>40179341.659999996</v>
      </c>
      <c r="H26" s="3">
        <f>G26/G54*100</f>
        <v>5.944669191120342</v>
      </c>
      <c r="I26" s="4">
        <f t="shared" si="1"/>
        <v>-1849757.3400000036</v>
      </c>
      <c r="J26" s="4">
        <f t="shared" si="2"/>
        <v>-66488.370000004768</v>
      </c>
      <c r="K26" s="4">
        <f t="shared" si="3"/>
        <v>-66488.370000004768</v>
      </c>
      <c r="L26" s="5">
        <f t="shared" si="4"/>
        <v>95.598865110099069</v>
      </c>
      <c r="M26" s="5">
        <f t="shared" si="5"/>
        <v>99.834794387516808</v>
      </c>
      <c r="N26" s="5">
        <f t="shared" si="6"/>
        <v>99.834794387516808</v>
      </c>
    </row>
    <row r="27" spans="1:14" ht="25.5" x14ac:dyDescent="0.2">
      <c r="A27" s="17" t="s">
        <v>35</v>
      </c>
      <c r="B27" s="18" t="s">
        <v>36</v>
      </c>
      <c r="C27" s="19">
        <v>15240.15</v>
      </c>
      <c r="D27" s="19">
        <f>E27-C27</f>
        <v>86360.85</v>
      </c>
      <c r="E27" s="19">
        <v>101601</v>
      </c>
      <c r="F27" s="19">
        <v>101601</v>
      </c>
      <c r="G27" s="19">
        <v>101601</v>
      </c>
      <c r="H27" s="3">
        <f>G27/G54*100</f>
        <v>1.5032210821122199E-2</v>
      </c>
      <c r="I27" s="4">
        <f t="shared" si="1"/>
        <v>86360.85</v>
      </c>
      <c r="J27" s="4">
        <f t="shared" si="2"/>
        <v>0</v>
      </c>
      <c r="K27" s="4">
        <f t="shared" si="3"/>
        <v>0</v>
      </c>
      <c r="L27" s="5">
        <f t="shared" si="4"/>
        <v>666.66666666666674</v>
      </c>
      <c r="M27" s="5">
        <f t="shared" si="5"/>
        <v>100</v>
      </c>
      <c r="N27" s="5">
        <f t="shared" si="6"/>
        <v>100</v>
      </c>
    </row>
    <row r="28" spans="1:14" s="9" customFormat="1" x14ac:dyDescent="0.2">
      <c r="A28" s="14" t="s">
        <v>80</v>
      </c>
      <c r="B28" s="20" t="s">
        <v>81</v>
      </c>
      <c r="C28" s="21">
        <f>SUM(C23:C27)</f>
        <v>44835527.149999999</v>
      </c>
      <c r="D28" s="21">
        <f t="shared" ref="D28:G28" si="10">SUM(D23:D27)</f>
        <v>-1407460.3899999987</v>
      </c>
      <c r="E28" s="21">
        <f t="shared" si="10"/>
        <v>43428066.759999998</v>
      </c>
      <c r="F28" s="21">
        <f t="shared" si="10"/>
        <v>43428066.759999998</v>
      </c>
      <c r="G28" s="21">
        <f t="shared" si="10"/>
        <v>43361578.389999993</v>
      </c>
      <c r="H28" s="6">
        <f>G28/G54*100</f>
        <v>6.4154918543626174</v>
      </c>
      <c r="I28" s="7">
        <f t="shared" si="1"/>
        <v>-1473948.7600000054</v>
      </c>
      <c r="J28" s="7">
        <f t="shared" si="2"/>
        <v>-66488.370000004768</v>
      </c>
      <c r="K28" s="7">
        <f t="shared" si="3"/>
        <v>-66488.370000004768</v>
      </c>
      <c r="L28" s="8">
        <f t="shared" si="4"/>
        <v>96.712542812156926</v>
      </c>
      <c r="M28" s="8">
        <f t="shared" si="5"/>
        <v>99.846900000482535</v>
      </c>
      <c r="N28" s="8">
        <f t="shared" si="6"/>
        <v>99.846900000482535</v>
      </c>
    </row>
    <row r="29" spans="1:14" x14ac:dyDescent="0.2">
      <c r="A29" s="17" t="s">
        <v>37</v>
      </c>
      <c r="B29" s="18" t="s">
        <v>38</v>
      </c>
      <c r="C29" s="19">
        <v>1208932.8500000001</v>
      </c>
      <c r="D29" s="19">
        <f>E29-C29</f>
        <v>1818604.19</v>
      </c>
      <c r="E29" s="19">
        <v>3027537.04</v>
      </c>
      <c r="F29" s="19">
        <v>3027537.04</v>
      </c>
      <c r="G29" s="19">
        <v>3002246.03</v>
      </c>
      <c r="H29" s="3">
        <f>G29/G54*100</f>
        <v>0.44419243176580109</v>
      </c>
      <c r="I29" s="4">
        <f t="shared" si="1"/>
        <v>1793313.1799999997</v>
      </c>
      <c r="J29" s="4">
        <f t="shared" si="2"/>
        <v>-25291.010000000242</v>
      </c>
      <c r="K29" s="4">
        <f t="shared" si="3"/>
        <v>-25291.010000000242</v>
      </c>
      <c r="L29" s="5">
        <f t="shared" si="4"/>
        <v>248.33852682553871</v>
      </c>
      <c r="M29" s="5">
        <f t="shared" si="5"/>
        <v>99.164634167448526</v>
      </c>
      <c r="N29" s="5">
        <f t="shared" si="6"/>
        <v>99.164634167448526</v>
      </c>
    </row>
    <row r="30" spans="1:14" x14ac:dyDescent="0.2">
      <c r="A30" s="17" t="s">
        <v>39</v>
      </c>
      <c r="B30" s="18" t="s">
        <v>40</v>
      </c>
      <c r="C30" s="19">
        <v>49529818.450000003</v>
      </c>
      <c r="D30" s="19">
        <f>E30-C30</f>
        <v>-7151040.25</v>
      </c>
      <c r="E30" s="19">
        <v>42378778.200000003</v>
      </c>
      <c r="F30" s="19">
        <v>42378778.200000003</v>
      </c>
      <c r="G30" s="19">
        <v>42264203.450000003</v>
      </c>
      <c r="H30" s="3">
        <f>G30/G54*100</f>
        <v>6.2531315286975548</v>
      </c>
      <c r="I30" s="4">
        <f t="shared" si="1"/>
        <v>-7265615</v>
      </c>
      <c r="J30" s="4">
        <f t="shared" si="2"/>
        <v>-114574.75</v>
      </c>
      <c r="K30" s="4">
        <f t="shared" si="3"/>
        <v>-114574.75</v>
      </c>
      <c r="L30" s="5">
        <f t="shared" si="4"/>
        <v>85.330826505381623</v>
      </c>
      <c r="M30" s="5">
        <f t="shared" si="5"/>
        <v>99.729641214620955</v>
      </c>
      <c r="N30" s="5">
        <f t="shared" si="6"/>
        <v>99.729641214620955</v>
      </c>
    </row>
    <row r="31" spans="1:14" x14ac:dyDescent="0.2">
      <c r="A31" s="17" t="s">
        <v>41</v>
      </c>
      <c r="B31" s="18" t="s">
        <v>42</v>
      </c>
      <c r="C31" s="19">
        <v>20844247.620000001</v>
      </c>
      <c r="D31" s="19">
        <f>E31-C31</f>
        <v>4100715.879999999</v>
      </c>
      <c r="E31" s="19">
        <v>24944963.5</v>
      </c>
      <c r="F31" s="19">
        <v>24944963.5</v>
      </c>
      <c r="G31" s="19">
        <v>24944963.48</v>
      </c>
      <c r="H31" s="3">
        <f>G31/G54*100</f>
        <v>3.6906915281990735</v>
      </c>
      <c r="I31" s="4">
        <f t="shared" si="1"/>
        <v>4100715.8599999994</v>
      </c>
      <c r="J31" s="4">
        <f t="shared" si="2"/>
        <v>-1.9999999552965164E-2</v>
      </c>
      <c r="K31" s="4">
        <f t="shared" si="3"/>
        <v>-1.9999999552965164E-2</v>
      </c>
      <c r="L31" s="5">
        <f t="shared" si="4"/>
        <v>119.67312965551884</v>
      </c>
      <c r="M31" s="5">
        <f t="shared" si="5"/>
        <v>99.999999919823495</v>
      </c>
      <c r="N31" s="5">
        <f t="shared" si="6"/>
        <v>99.999999919823495</v>
      </c>
    </row>
    <row r="32" spans="1:14" s="9" customFormat="1" ht="25.5" x14ac:dyDescent="0.2">
      <c r="A32" s="14" t="s">
        <v>82</v>
      </c>
      <c r="B32" s="20" t="s">
        <v>83</v>
      </c>
      <c r="C32" s="21">
        <f>SUM(C29:C31)</f>
        <v>71582998.920000002</v>
      </c>
      <c r="D32" s="21">
        <f t="shared" ref="D32:G32" si="11">SUM(D29:D31)</f>
        <v>-1231720.1800000016</v>
      </c>
      <c r="E32" s="21">
        <f t="shared" si="11"/>
        <v>70351278.74000001</v>
      </c>
      <c r="F32" s="21">
        <f t="shared" si="11"/>
        <v>70351278.74000001</v>
      </c>
      <c r="G32" s="21">
        <f t="shared" si="11"/>
        <v>70211412.960000008</v>
      </c>
      <c r="H32" s="6">
        <f>G32/G54*100</f>
        <v>10.388015488662429</v>
      </c>
      <c r="I32" s="7">
        <f t="shared" si="1"/>
        <v>-1371585.9599999934</v>
      </c>
      <c r="J32" s="7">
        <f t="shared" si="2"/>
        <v>-139865.78000000119</v>
      </c>
      <c r="K32" s="7">
        <f t="shared" si="3"/>
        <v>-139865.78000000119</v>
      </c>
      <c r="L32" s="8">
        <f t="shared" si="4"/>
        <v>98.083922187260058</v>
      </c>
      <c r="M32" s="8">
        <f t="shared" si="5"/>
        <v>99.801189427534212</v>
      </c>
      <c r="N32" s="8">
        <f t="shared" si="6"/>
        <v>99.801189427534212</v>
      </c>
    </row>
    <row r="33" spans="1:14" x14ac:dyDescent="0.2">
      <c r="A33" s="17" t="s">
        <v>43</v>
      </c>
      <c r="B33" s="18" t="s">
        <v>44</v>
      </c>
      <c r="C33" s="19">
        <v>55649062.549999997</v>
      </c>
      <c r="D33" s="19">
        <f>E33-C33</f>
        <v>3220870.7900000066</v>
      </c>
      <c r="E33" s="19">
        <v>58869933.340000004</v>
      </c>
      <c r="F33" s="19">
        <v>58869933.340000004</v>
      </c>
      <c r="G33" s="19">
        <v>58869933.340000004</v>
      </c>
      <c r="H33" s="3">
        <f>G33/G54*100</f>
        <v>8.7100053049900144</v>
      </c>
      <c r="I33" s="4">
        <f t="shared" si="1"/>
        <v>3220870.7900000066</v>
      </c>
      <c r="J33" s="4">
        <f t="shared" si="2"/>
        <v>0</v>
      </c>
      <c r="K33" s="4">
        <f t="shared" si="3"/>
        <v>0</v>
      </c>
      <c r="L33" s="5">
        <f t="shared" si="4"/>
        <v>105.78782578252077</v>
      </c>
      <c r="M33" s="5">
        <f t="shared" si="5"/>
        <v>100</v>
      </c>
      <c r="N33" s="5">
        <f t="shared" si="6"/>
        <v>100</v>
      </c>
    </row>
    <row r="34" spans="1:14" x14ac:dyDescent="0.2">
      <c r="A34" s="17" t="s">
        <v>45</v>
      </c>
      <c r="B34" s="18" t="s">
        <v>46</v>
      </c>
      <c r="C34" s="19">
        <v>149035522.31</v>
      </c>
      <c r="D34" s="19">
        <f>E34-C34</f>
        <v>123622297.42000002</v>
      </c>
      <c r="E34" s="19">
        <v>272657819.73000002</v>
      </c>
      <c r="F34" s="19">
        <v>272657819.73000002</v>
      </c>
      <c r="G34" s="19">
        <v>272637820.19</v>
      </c>
      <c r="H34" s="3">
        <f>G34/G54*100</f>
        <v>40.33768556320593</v>
      </c>
      <c r="I34" s="4">
        <f t="shared" si="1"/>
        <v>123602297.88</v>
      </c>
      <c r="J34" s="4">
        <f t="shared" si="2"/>
        <v>-19999.540000021458</v>
      </c>
      <c r="K34" s="4">
        <f t="shared" si="3"/>
        <v>-19999.540000021458</v>
      </c>
      <c r="L34" s="5">
        <f t="shared" si="4"/>
        <v>182.93479028637356</v>
      </c>
      <c r="M34" s="5">
        <f t="shared" si="5"/>
        <v>99.992664967386659</v>
      </c>
      <c r="N34" s="5">
        <f t="shared" si="6"/>
        <v>99.992664967386659</v>
      </c>
    </row>
    <row r="35" spans="1:14" x14ac:dyDescent="0.2">
      <c r="A35" s="17" t="s">
        <v>47</v>
      </c>
      <c r="B35" s="18" t="s">
        <v>48</v>
      </c>
      <c r="C35" s="19">
        <v>17286085</v>
      </c>
      <c r="D35" s="19">
        <f>E35-C35</f>
        <v>372829.37999999896</v>
      </c>
      <c r="E35" s="19">
        <v>17658914.379999999</v>
      </c>
      <c r="F35" s="19">
        <v>17658914.379999999</v>
      </c>
      <c r="G35" s="19">
        <v>17658914.379999999</v>
      </c>
      <c r="H35" s="3">
        <f>G35/G54*100</f>
        <v>2.6126959757512855</v>
      </c>
      <c r="I35" s="4">
        <f t="shared" si="1"/>
        <v>372829.37999999896</v>
      </c>
      <c r="J35" s="4">
        <f t="shared" si="2"/>
        <v>0</v>
      </c>
      <c r="K35" s="4">
        <f t="shared" si="3"/>
        <v>0</v>
      </c>
      <c r="L35" s="5">
        <f t="shared" si="4"/>
        <v>102.15681792609487</v>
      </c>
      <c r="M35" s="5">
        <f t="shared" si="5"/>
        <v>100</v>
      </c>
      <c r="N35" s="5">
        <f t="shared" si="6"/>
        <v>100</v>
      </c>
    </row>
    <row r="36" spans="1:14" x14ac:dyDescent="0.2">
      <c r="A36" s="17" t="s">
        <v>49</v>
      </c>
      <c r="B36" s="18" t="s">
        <v>50</v>
      </c>
      <c r="C36" s="19">
        <v>106000</v>
      </c>
      <c r="D36" s="19">
        <f>E36-C36</f>
        <v>0</v>
      </c>
      <c r="E36" s="19">
        <v>106000</v>
      </c>
      <c r="F36" s="19">
        <v>106000</v>
      </c>
      <c r="G36" s="19">
        <v>106000</v>
      </c>
      <c r="H36" s="3">
        <f>G36/G54*100</f>
        <v>1.5683057716350757E-2</v>
      </c>
      <c r="I36" s="4">
        <f t="shared" si="1"/>
        <v>0</v>
      </c>
      <c r="J36" s="4">
        <f t="shared" si="2"/>
        <v>0</v>
      </c>
      <c r="K36" s="4">
        <f t="shared" si="3"/>
        <v>0</v>
      </c>
      <c r="L36" s="5">
        <f t="shared" si="4"/>
        <v>100</v>
      </c>
      <c r="M36" s="5">
        <f t="shared" si="5"/>
        <v>100</v>
      </c>
      <c r="N36" s="5">
        <f t="shared" si="6"/>
        <v>100</v>
      </c>
    </row>
    <row r="37" spans="1:14" ht="25.5" x14ac:dyDescent="0.2">
      <c r="A37" s="17" t="s">
        <v>51</v>
      </c>
      <c r="B37" s="18" t="s">
        <v>52</v>
      </c>
      <c r="C37" s="19">
        <v>6832425</v>
      </c>
      <c r="D37" s="19">
        <f>E37-C37</f>
        <v>-94963.209999999963</v>
      </c>
      <c r="E37" s="19">
        <v>6737461.79</v>
      </c>
      <c r="F37" s="19">
        <v>6737461.79</v>
      </c>
      <c r="G37" s="19">
        <v>6737461.79</v>
      </c>
      <c r="H37" s="3">
        <f>G37/G54*100</f>
        <v>0.99683020862526306</v>
      </c>
      <c r="I37" s="4">
        <f t="shared" si="1"/>
        <v>-94963.209999999963</v>
      </c>
      <c r="J37" s="4">
        <f t="shared" si="2"/>
        <v>0</v>
      </c>
      <c r="K37" s="4">
        <f t="shared" si="3"/>
        <v>0</v>
      </c>
      <c r="L37" s="5">
        <f t="shared" si="4"/>
        <v>98.610109734098799</v>
      </c>
      <c r="M37" s="5">
        <f t="shared" si="5"/>
        <v>100</v>
      </c>
      <c r="N37" s="5">
        <f t="shared" si="6"/>
        <v>100</v>
      </c>
    </row>
    <row r="38" spans="1:14" s="9" customFormat="1" x14ac:dyDescent="0.2">
      <c r="A38" s="14" t="s">
        <v>84</v>
      </c>
      <c r="B38" s="20" t="s">
        <v>85</v>
      </c>
      <c r="C38" s="21">
        <f>SUM(C33:C37)</f>
        <v>228909094.86000001</v>
      </c>
      <c r="D38" s="21">
        <f t="shared" ref="D38:G38" si="12">SUM(D33:D37)</f>
        <v>127121034.38000003</v>
      </c>
      <c r="E38" s="21">
        <f t="shared" si="12"/>
        <v>356030129.24000007</v>
      </c>
      <c r="F38" s="21">
        <f t="shared" si="12"/>
        <v>356030129.24000007</v>
      </c>
      <c r="G38" s="21">
        <f t="shared" si="12"/>
        <v>356010129.69999999</v>
      </c>
      <c r="H38" s="6">
        <f>G38/G54*100</f>
        <v>52.672900110288843</v>
      </c>
      <c r="I38" s="7">
        <f t="shared" si="1"/>
        <v>127101034.83999997</v>
      </c>
      <c r="J38" s="7">
        <f t="shared" si="2"/>
        <v>-19999.540000081062</v>
      </c>
      <c r="K38" s="7">
        <f t="shared" si="3"/>
        <v>-19999.540000081062</v>
      </c>
      <c r="L38" s="8">
        <f t="shared" si="4"/>
        <v>155.52467669217535</v>
      </c>
      <c r="M38" s="8">
        <f t="shared" si="5"/>
        <v>99.994382627098787</v>
      </c>
      <c r="N38" s="8">
        <f t="shared" si="6"/>
        <v>99.994382627098787</v>
      </c>
    </row>
    <row r="39" spans="1:14" x14ac:dyDescent="0.2">
      <c r="A39" s="17" t="s">
        <v>53</v>
      </c>
      <c r="B39" s="18" t="s">
        <v>54</v>
      </c>
      <c r="C39" s="19">
        <v>33023613</v>
      </c>
      <c r="D39" s="19">
        <f>E39-C39</f>
        <v>98520968.799999997</v>
      </c>
      <c r="E39" s="19">
        <v>131544581.8</v>
      </c>
      <c r="F39" s="19">
        <v>131544581.8</v>
      </c>
      <c r="G39" s="19">
        <v>60295758.719999999</v>
      </c>
      <c r="H39" s="3">
        <f>G39/G54*100</f>
        <v>8.9209609816690509</v>
      </c>
      <c r="I39" s="4">
        <f t="shared" si="1"/>
        <v>27272145.719999999</v>
      </c>
      <c r="J39" s="4">
        <f t="shared" si="2"/>
        <v>-71248823.079999998</v>
      </c>
      <c r="K39" s="4">
        <f t="shared" si="3"/>
        <v>-71248823.079999998</v>
      </c>
      <c r="L39" s="5">
        <f t="shared" si="4"/>
        <v>182.58377337452447</v>
      </c>
      <c r="M39" s="5">
        <f t="shared" si="5"/>
        <v>45.836748192087072</v>
      </c>
      <c r="N39" s="5">
        <f t="shared" si="6"/>
        <v>45.836748192087072</v>
      </c>
    </row>
    <row r="40" spans="1:14" ht="25.5" x14ac:dyDescent="0.2">
      <c r="A40" s="17" t="s">
        <v>55</v>
      </c>
      <c r="B40" s="18" t="s">
        <v>56</v>
      </c>
      <c r="C40" s="19">
        <v>15181055</v>
      </c>
      <c r="D40" s="19">
        <f>E40-C40</f>
        <v>23639.640000000596</v>
      </c>
      <c r="E40" s="19">
        <v>15204694.640000001</v>
      </c>
      <c r="F40" s="19">
        <v>15204694.640000001</v>
      </c>
      <c r="G40" s="19">
        <v>15204694.640000001</v>
      </c>
      <c r="H40" s="3">
        <f>G40/G54*100</f>
        <v>2.2495858830057451</v>
      </c>
      <c r="I40" s="4">
        <f t="shared" si="1"/>
        <v>23639.640000000596</v>
      </c>
      <c r="J40" s="4">
        <f t="shared" si="2"/>
        <v>0</v>
      </c>
      <c r="K40" s="4">
        <f t="shared" si="3"/>
        <v>0</v>
      </c>
      <c r="L40" s="5">
        <f t="shared" si="4"/>
        <v>100.15571803145433</v>
      </c>
      <c r="M40" s="5">
        <f t="shared" si="5"/>
        <v>100</v>
      </c>
      <c r="N40" s="5">
        <f t="shared" si="6"/>
        <v>100</v>
      </c>
    </row>
    <row r="41" spans="1:14" s="9" customFormat="1" ht="25.5" x14ac:dyDescent="0.2">
      <c r="A41" s="14" t="s">
        <v>86</v>
      </c>
      <c r="B41" s="20" t="s">
        <v>87</v>
      </c>
      <c r="C41" s="21">
        <f>SUM(C39:C40)</f>
        <v>48204668</v>
      </c>
      <c r="D41" s="21">
        <f t="shared" ref="D41:G41" si="13">SUM(D39:D40)</f>
        <v>98544608.439999998</v>
      </c>
      <c r="E41" s="21">
        <f t="shared" si="13"/>
        <v>146749276.44</v>
      </c>
      <c r="F41" s="21">
        <f t="shared" si="13"/>
        <v>146749276.44</v>
      </c>
      <c r="G41" s="21">
        <f t="shared" si="13"/>
        <v>75500453.359999999</v>
      </c>
      <c r="H41" s="6">
        <f>G41/G54*100</f>
        <v>11.170546864674796</v>
      </c>
      <c r="I41" s="7">
        <f t="shared" si="1"/>
        <v>27295785.359999999</v>
      </c>
      <c r="J41" s="7">
        <f t="shared" si="2"/>
        <v>-71248823.079999998</v>
      </c>
      <c r="K41" s="7">
        <f t="shared" si="3"/>
        <v>-71248823.079999998</v>
      </c>
      <c r="L41" s="8">
        <f t="shared" si="4"/>
        <v>156.62477617312913</v>
      </c>
      <c r="M41" s="8">
        <f t="shared" si="5"/>
        <v>51.448603489959396</v>
      </c>
      <c r="N41" s="8">
        <f t="shared" si="6"/>
        <v>51.448603489959396</v>
      </c>
    </row>
    <row r="42" spans="1:14" ht="25.5" x14ac:dyDescent="0.2">
      <c r="A42" s="17" t="s">
        <v>57</v>
      </c>
      <c r="B42" s="18" t="s">
        <v>58</v>
      </c>
      <c r="C42" s="19">
        <v>212400</v>
      </c>
      <c r="D42" s="19">
        <f>E42-C42</f>
        <v>18700</v>
      </c>
      <c r="E42" s="19">
        <v>231100</v>
      </c>
      <c r="F42" s="19">
        <v>231100</v>
      </c>
      <c r="G42" s="19">
        <v>87989.22</v>
      </c>
      <c r="H42" s="3">
        <f>G42/G54*100</f>
        <v>1.3018302034685701E-2</v>
      </c>
      <c r="I42" s="4">
        <f t="shared" si="1"/>
        <v>-124410.78</v>
      </c>
      <c r="J42" s="4">
        <f t="shared" si="2"/>
        <v>-143110.78</v>
      </c>
      <c r="K42" s="4">
        <f t="shared" si="3"/>
        <v>-143110.78</v>
      </c>
      <c r="L42" s="5">
        <f t="shared" si="4"/>
        <v>41.426186440677967</v>
      </c>
      <c r="M42" s="5">
        <f t="shared" si="5"/>
        <v>38.074089138900909</v>
      </c>
      <c r="N42" s="5">
        <f t="shared" si="6"/>
        <v>38.074089138900909</v>
      </c>
    </row>
    <row r="43" spans="1:14" s="9" customFormat="1" x14ac:dyDescent="0.2">
      <c r="A43" s="14" t="s">
        <v>88</v>
      </c>
      <c r="B43" s="20" t="s">
        <v>89</v>
      </c>
      <c r="C43" s="21">
        <f>SUM(C42)</f>
        <v>212400</v>
      </c>
      <c r="D43" s="21">
        <f t="shared" ref="D43:G43" si="14">SUM(D42)</f>
        <v>18700</v>
      </c>
      <c r="E43" s="21">
        <f t="shared" si="14"/>
        <v>231100</v>
      </c>
      <c r="F43" s="21">
        <f t="shared" si="14"/>
        <v>231100</v>
      </c>
      <c r="G43" s="21">
        <f t="shared" si="14"/>
        <v>87989.22</v>
      </c>
      <c r="H43" s="6">
        <f>G43/G54*100</f>
        <v>1.3018302034685701E-2</v>
      </c>
      <c r="I43" s="7">
        <f t="shared" si="1"/>
        <v>-124410.78</v>
      </c>
      <c r="J43" s="7">
        <f t="shared" si="2"/>
        <v>-143110.78</v>
      </c>
      <c r="K43" s="7">
        <f t="shared" si="3"/>
        <v>-143110.78</v>
      </c>
      <c r="L43" s="8">
        <f t="shared" si="4"/>
        <v>41.426186440677967</v>
      </c>
      <c r="M43" s="8">
        <f t="shared" si="5"/>
        <v>38.074089138900909</v>
      </c>
      <c r="N43" s="8">
        <f t="shared" si="6"/>
        <v>38.074089138900909</v>
      </c>
    </row>
    <row r="44" spans="1:14" x14ac:dyDescent="0.2">
      <c r="A44" s="17" t="s">
        <v>59</v>
      </c>
      <c r="B44" s="18" t="s">
        <v>60</v>
      </c>
      <c r="C44" s="19">
        <v>3026600</v>
      </c>
      <c r="D44" s="19">
        <f>E44-C44</f>
        <v>458241.20999999996</v>
      </c>
      <c r="E44" s="19">
        <v>3484841.21</v>
      </c>
      <c r="F44" s="19">
        <v>3484841.21</v>
      </c>
      <c r="G44" s="19">
        <v>3484841.21</v>
      </c>
      <c r="H44" s="3">
        <f>G44/G54*100</f>
        <v>0.51559401725233589</v>
      </c>
      <c r="I44" s="4">
        <f t="shared" si="1"/>
        <v>458241.20999999996</v>
      </c>
      <c r="J44" s="4">
        <f t="shared" si="2"/>
        <v>0</v>
      </c>
      <c r="K44" s="4">
        <f t="shared" si="3"/>
        <v>0</v>
      </c>
      <c r="L44" s="5">
        <f t="shared" si="4"/>
        <v>115.14046157404347</v>
      </c>
      <c r="M44" s="5">
        <f t="shared" si="5"/>
        <v>100</v>
      </c>
      <c r="N44" s="5">
        <f t="shared" si="6"/>
        <v>100</v>
      </c>
    </row>
    <row r="45" spans="1:14" x14ac:dyDescent="0.2">
      <c r="A45" s="17" t="s">
        <v>61</v>
      </c>
      <c r="B45" s="18" t="s">
        <v>62</v>
      </c>
      <c r="C45" s="19">
        <v>10828200</v>
      </c>
      <c r="D45" s="19">
        <f>E45-C45</f>
        <v>-3084816</v>
      </c>
      <c r="E45" s="19">
        <v>7743384</v>
      </c>
      <c r="F45" s="19">
        <v>7743384</v>
      </c>
      <c r="G45" s="19">
        <v>7743384</v>
      </c>
      <c r="H45" s="3">
        <f>G45/G54*100</f>
        <v>1.1456597942628961</v>
      </c>
      <c r="I45" s="4">
        <f t="shared" si="1"/>
        <v>-3084816</v>
      </c>
      <c r="J45" s="4">
        <f t="shared" si="2"/>
        <v>0</v>
      </c>
      <c r="K45" s="4">
        <f t="shared" si="3"/>
        <v>0</v>
      </c>
      <c r="L45" s="5">
        <f t="shared" si="4"/>
        <v>71.511276112373253</v>
      </c>
      <c r="M45" s="5">
        <f t="shared" si="5"/>
        <v>100</v>
      </c>
      <c r="N45" s="5">
        <f t="shared" si="6"/>
        <v>100</v>
      </c>
    </row>
    <row r="46" spans="1:14" x14ac:dyDescent="0.2">
      <c r="A46" s="17" t="s">
        <v>63</v>
      </c>
      <c r="B46" s="18" t="s">
        <v>64</v>
      </c>
      <c r="C46" s="19">
        <v>10878165</v>
      </c>
      <c r="D46" s="19">
        <f>E46-C46</f>
        <v>2560402.6099999994</v>
      </c>
      <c r="E46" s="19">
        <v>13438567.609999999</v>
      </c>
      <c r="F46" s="19">
        <v>13438567.609999999</v>
      </c>
      <c r="G46" s="19">
        <v>12480330.109999999</v>
      </c>
      <c r="H46" s="3">
        <f>G46/G54*100</f>
        <v>1.846506956926794</v>
      </c>
      <c r="I46" s="4">
        <f t="shared" si="1"/>
        <v>1602165.1099999994</v>
      </c>
      <c r="J46" s="4">
        <f t="shared" si="2"/>
        <v>-958237.5</v>
      </c>
      <c r="K46" s="4">
        <f t="shared" si="3"/>
        <v>-958237.5</v>
      </c>
      <c r="L46" s="5">
        <f t="shared" si="4"/>
        <v>114.72826630226696</v>
      </c>
      <c r="M46" s="5">
        <f t="shared" si="5"/>
        <v>92.869496751372893</v>
      </c>
      <c r="N46" s="5">
        <f t="shared" si="6"/>
        <v>92.869496751372893</v>
      </c>
    </row>
    <row r="47" spans="1:14" ht="25.5" x14ac:dyDescent="0.2">
      <c r="A47" s="17" t="s">
        <v>65</v>
      </c>
      <c r="B47" s="18" t="s">
        <v>66</v>
      </c>
      <c r="C47" s="19">
        <v>127488.04</v>
      </c>
      <c r="D47" s="19">
        <f>E47-C47</f>
        <v>0</v>
      </c>
      <c r="E47" s="19">
        <v>127488.04</v>
      </c>
      <c r="F47" s="19">
        <v>127488.04</v>
      </c>
      <c r="G47" s="19">
        <v>58136.75</v>
      </c>
      <c r="H47" s="3">
        <f>G47/G54*100</f>
        <v>8.6015283555759877E-3</v>
      </c>
      <c r="I47" s="4">
        <f t="shared" si="1"/>
        <v>-69351.289999999994</v>
      </c>
      <c r="J47" s="4">
        <f t="shared" si="2"/>
        <v>-69351.289999999994</v>
      </c>
      <c r="K47" s="4">
        <f t="shared" si="3"/>
        <v>-69351.289999999994</v>
      </c>
      <c r="L47" s="5">
        <f t="shared" si="4"/>
        <v>45.601728601365274</v>
      </c>
      <c r="M47" s="5">
        <f t="shared" si="5"/>
        <v>45.601728601365274</v>
      </c>
      <c r="N47" s="5">
        <f t="shared" si="6"/>
        <v>45.601728601365274</v>
      </c>
    </row>
    <row r="48" spans="1:14" s="9" customFormat="1" x14ac:dyDescent="0.2">
      <c r="A48" s="14" t="s">
        <v>90</v>
      </c>
      <c r="B48" s="20" t="s">
        <v>91</v>
      </c>
      <c r="C48" s="21">
        <f>SUM(C44:C47)</f>
        <v>24860453.039999999</v>
      </c>
      <c r="D48" s="21">
        <f t="shared" ref="D48:G48" si="15">SUM(D44:D47)</f>
        <v>-66172.180000000633</v>
      </c>
      <c r="E48" s="21">
        <f t="shared" si="15"/>
        <v>24794280.859999999</v>
      </c>
      <c r="F48" s="21">
        <f t="shared" si="15"/>
        <v>24794280.859999999</v>
      </c>
      <c r="G48" s="21">
        <f t="shared" si="15"/>
        <v>23766692.07</v>
      </c>
      <c r="H48" s="6">
        <f>G48/G54*100</f>
        <v>3.5163622967976016</v>
      </c>
      <c r="I48" s="7">
        <f t="shared" si="1"/>
        <v>-1093760.9699999988</v>
      </c>
      <c r="J48" s="7">
        <f t="shared" si="2"/>
        <v>-1027588.7899999991</v>
      </c>
      <c r="K48" s="7">
        <f t="shared" si="3"/>
        <v>-1027588.7899999991</v>
      </c>
      <c r="L48" s="8">
        <f t="shared" si="4"/>
        <v>95.600398077057733</v>
      </c>
      <c r="M48" s="8">
        <f t="shared" si="5"/>
        <v>95.855541058834319</v>
      </c>
      <c r="N48" s="8">
        <f t="shared" si="6"/>
        <v>95.855541058834319</v>
      </c>
    </row>
    <row r="49" spans="1:14" x14ac:dyDescent="0.2">
      <c r="A49" s="17" t="s">
        <v>67</v>
      </c>
      <c r="B49" s="18" t="s">
        <v>68</v>
      </c>
      <c r="C49" s="19">
        <v>627500</v>
      </c>
      <c r="D49" s="19">
        <f>E49-C49</f>
        <v>538868.12000000011</v>
      </c>
      <c r="E49" s="19">
        <v>1166368.1200000001</v>
      </c>
      <c r="F49" s="19">
        <v>1166368.1200000001</v>
      </c>
      <c r="G49" s="19">
        <v>1166368.1200000001</v>
      </c>
      <c r="H49" s="3">
        <f>G49/G54*100</f>
        <v>0.17256809947614646</v>
      </c>
      <c r="I49" s="4">
        <f t="shared" si="1"/>
        <v>538868.12000000011</v>
      </c>
      <c r="J49" s="4">
        <f t="shared" si="2"/>
        <v>0</v>
      </c>
      <c r="K49" s="4">
        <f t="shared" si="3"/>
        <v>0</v>
      </c>
      <c r="L49" s="5">
        <f t="shared" si="4"/>
        <v>185.87539760956179</v>
      </c>
      <c r="M49" s="5">
        <f t="shared" si="5"/>
        <v>100</v>
      </c>
      <c r="N49" s="5">
        <f t="shared" si="6"/>
        <v>100</v>
      </c>
    </row>
    <row r="50" spans="1:14" x14ac:dyDescent="0.2">
      <c r="A50" s="17" t="s">
        <v>69</v>
      </c>
      <c r="B50" s="18" t="s">
        <v>70</v>
      </c>
      <c r="C50" s="19">
        <v>1000000</v>
      </c>
      <c r="D50" s="19">
        <f>E50-C50</f>
        <v>3000000</v>
      </c>
      <c r="E50" s="19">
        <v>4000000</v>
      </c>
      <c r="F50" s="19">
        <v>4000000</v>
      </c>
      <c r="G50" s="19">
        <v>3929803.62</v>
      </c>
      <c r="H50" s="3">
        <f>G50/G54*100</f>
        <v>0.58142770741871819</v>
      </c>
      <c r="I50" s="4">
        <f t="shared" si="1"/>
        <v>2929803.62</v>
      </c>
      <c r="J50" s="4">
        <f t="shared" si="2"/>
        <v>-70196.379999999888</v>
      </c>
      <c r="K50" s="4">
        <f t="shared" si="3"/>
        <v>-70196.379999999888</v>
      </c>
      <c r="L50" s="5">
        <f t="shared" si="4"/>
        <v>392.98036200000001</v>
      </c>
      <c r="M50" s="5">
        <f t="shared" si="5"/>
        <v>98.245090500000003</v>
      </c>
      <c r="N50" s="5">
        <f t="shared" si="6"/>
        <v>98.245090500000003</v>
      </c>
    </row>
    <row r="51" spans="1:14" s="9" customFormat="1" ht="25.5" x14ac:dyDescent="0.2">
      <c r="A51" s="14" t="s">
        <v>92</v>
      </c>
      <c r="B51" s="20" t="s">
        <v>93</v>
      </c>
      <c r="C51" s="21">
        <f>SUM(C49:C50)</f>
        <v>1627500</v>
      </c>
      <c r="D51" s="21">
        <f t="shared" ref="D51:G51" si="16">SUM(D49:D50)</f>
        <v>3538868.12</v>
      </c>
      <c r="E51" s="21">
        <f t="shared" si="16"/>
        <v>5166368.12</v>
      </c>
      <c r="F51" s="21">
        <f t="shared" si="16"/>
        <v>5166368.12</v>
      </c>
      <c r="G51" s="21">
        <f t="shared" si="16"/>
        <v>5096171.74</v>
      </c>
      <c r="H51" s="6">
        <f>G51/G54*100</f>
        <v>0.75399580689486467</v>
      </c>
      <c r="I51" s="7">
        <f t="shared" si="1"/>
        <v>3468671.74</v>
      </c>
      <c r="J51" s="7">
        <f t="shared" si="2"/>
        <v>-70196.379999999888</v>
      </c>
      <c r="K51" s="7">
        <f t="shared" si="3"/>
        <v>-70196.379999999888</v>
      </c>
      <c r="L51" s="8">
        <f t="shared" si="4"/>
        <v>313.12883195084487</v>
      </c>
      <c r="M51" s="8">
        <f t="shared" si="5"/>
        <v>98.64128187598061</v>
      </c>
      <c r="N51" s="8">
        <f t="shared" si="6"/>
        <v>98.64128187598061</v>
      </c>
    </row>
    <row r="52" spans="1:14" ht="25.5" x14ac:dyDescent="0.2">
      <c r="A52" s="17" t="s">
        <v>71</v>
      </c>
      <c r="B52" s="18" t="s">
        <v>72</v>
      </c>
      <c r="C52" s="19">
        <v>734212</v>
      </c>
      <c r="D52" s="19">
        <f>E52-C52</f>
        <v>315900</v>
      </c>
      <c r="E52" s="19">
        <v>1050112</v>
      </c>
      <c r="F52" s="19">
        <v>1050112</v>
      </c>
      <c r="G52" s="19">
        <v>1050112</v>
      </c>
      <c r="H52" s="3">
        <f>G52/G54*100</f>
        <v>0.15536761419464645</v>
      </c>
      <c r="I52" s="4">
        <f t="shared" si="1"/>
        <v>315900</v>
      </c>
      <c r="J52" s="4">
        <f t="shared" si="2"/>
        <v>0</v>
      </c>
      <c r="K52" s="4">
        <f t="shared" si="3"/>
        <v>0</v>
      </c>
      <c r="L52" s="5">
        <f t="shared" si="4"/>
        <v>143.0257200917446</v>
      </c>
      <c r="M52" s="5">
        <f t="shared" si="5"/>
        <v>100</v>
      </c>
      <c r="N52" s="5">
        <f t="shared" si="6"/>
        <v>100</v>
      </c>
    </row>
    <row r="53" spans="1:14" s="9" customFormat="1" ht="25.5" x14ac:dyDescent="0.2">
      <c r="A53" s="14" t="s">
        <v>94</v>
      </c>
      <c r="B53" s="20" t="s">
        <v>95</v>
      </c>
      <c r="C53" s="21">
        <f>SUM(C52)</f>
        <v>734212</v>
      </c>
      <c r="D53" s="21">
        <f t="shared" ref="D53:G53" si="17">SUM(D52)</f>
        <v>315900</v>
      </c>
      <c r="E53" s="21">
        <f t="shared" si="17"/>
        <v>1050112</v>
      </c>
      <c r="F53" s="21">
        <f t="shared" si="17"/>
        <v>1050112</v>
      </c>
      <c r="G53" s="21">
        <f t="shared" si="17"/>
        <v>1050112</v>
      </c>
      <c r="H53" s="6">
        <f>G53/G54*100</f>
        <v>0.15536761419464645</v>
      </c>
      <c r="I53" s="7">
        <f t="shared" si="1"/>
        <v>315900</v>
      </c>
      <c r="J53" s="7">
        <f t="shared" si="2"/>
        <v>0</v>
      </c>
      <c r="K53" s="7">
        <f t="shared" si="3"/>
        <v>0</v>
      </c>
      <c r="L53" s="8">
        <f t="shared" si="4"/>
        <v>143.0257200917446</v>
      </c>
      <c r="M53" s="8">
        <f t="shared" si="5"/>
        <v>100</v>
      </c>
      <c r="N53" s="8">
        <f t="shared" si="6"/>
        <v>100</v>
      </c>
    </row>
    <row r="54" spans="1:14" s="9" customFormat="1" x14ac:dyDescent="0.2">
      <c r="A54" s="22" t="s">
        <v>73</v>
      </c>
      <c r="B54" s="23"/>
      <c r="C54" s="24">
        <v>515669661.88999999</v>
      </c>
      <c r="D54" s="21">
        <f>E54-C54</f>
        <v>232960188.49000001</v>
      </c>
      <c r="E54" s="24">
        <v>748629850.38</v>
      </c>
      <c r="F54" s="24">
        <v>748629850.38</v>
      </c>
      <c r="G54" s="24">
        <v>675888604.87</v>
      </c>
      <c r="H54" s="6">
        <f>G54/G54*100</f>
        <v>100</v>
      </c>
      <c r="I54" s="7">
        <f t="shared" si="1"/>
        <v>160218942.98000002</v>
      </c>
      <c r="J54" s="7">
        <f t="shared" si="2"/>
        <v>-72741245.50999999</v>
      </c>
      <c r="K54" s="7">
        <f t="shared" si="3"/>
        <v>-72741245.50999999</v>
      </c>
      <c r="L54" s="8">
        <f t="shared" si="4"/>
        <v>131.0700735026326</v>
      </c>
      <c r="M54" s="8">
        <f t="shared" si="5"/>
        <v>90.283416367504316</v>
      </c>
      <c r="N54" s="8">
        <f t="shared" si="6"/>
        <v>90.283416367504316</v>
      </c>
    </row>
    <row r="56" spans="1:14" ht="12.75" customHeight="1" x14ac:dyDescent="0.2">
      <c r="H56" s="10"/>
    </row>
  </sheetData>
  <mergeCells count="4">
    <mergeCell ref="A2:I2"/>
    <mergeCell ref="A5:H5"/>
    <mergeCell ref="A3:N3"/>
    <mergeCell ref="A4:N4"/>
  </mergeCells>
  <pageMargins left="0.74803149606299213" right="0.74803149606299213" top="0.98425196850393704" bottom="0.98425196850393704" header="0.51181102362204722" footer="0.51181102362204722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Budget3</dc:creator>
  <dc:description>POI HSSF rep:2.56.0.334</dc:description>
  <cp:lastModifiedBy>Budget3</cp:lastModifiedBy>
  <cp:lastPrinted>2025-02-21T09:32:41Z</cp:lastPrinted>
  <dcterms:created xsi:type="dcterms:W3CDTF">2025-02-21T05:12:12Z</dcterms:created>
  <dcterms:modified xsi:type="dcterms:W3CDTF">2025-02-21T09:32:52Z</dcterms:modified>
</cp:coreProperties>
</file>