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нализы исполнения бюджета\Анализы исполнения бюджета за 2025 год\1 квартал 2025 г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Бюджет!$A$14</definedName>
    <definedName name="FIO" localSheetId="0">Бюджет!$G$14</definedName>
    <definedName name="LAST_CELL" localSheetId="0">Бюджет!#REF!</definedName>
    <definedName name="SIGN" localSheetId="0">Бюджет!$A$14:$N$15</definedName>
    <definedName name="_xlnm.Print_Titles" localSheetId="0">Бюджет!$5:$5</definedName>
  </definedNames>
  <calcPr calcId="162913"/>
</workbook>
</file>

<file path=xl/calcChain.xml><?xml version="1.0" encoding="utf-8"?>
<calcChain xmlns="http://schemas.openxmlformats.org/spreadsheetml/2006/main">
  <c r="K8" i="1" l="1"/>
  <c r="K7" i="1"/>
  <c r="N21" i="1" l="1"/>
  <c r="M12" i="1"/>
  <c r="D40" i="1"/>
  <c r="M40" i="1"/>
  <c r="K40" i="1"/>
  <c r="J40" i="1"/>
  <c r="I40" i="1"/>
  <c r="G42" i="1"/>
  <c r="E42" i="1"/>
  <c r="F42" i="1"/>
  <c r="C42" i="1"/>
  <c r="E20" i="1"/>
  <c r="F20" i="1"/>
  <c r="G20" i="1"/>
  <c r="D21" i="1"/>
  <c r="J21" i="1"/>
  <c r="I21" i="1"/>
  <c r="M21" i="1"/>
  <c r="L21" i="1"/>
  <c r="K21" i="1"/>
  <c r="K9" i="1"/>
  <c r="K10" i="1"/>
  <c r="K11" i="1"/>
  <c r="C26" i="1"/>
  <c r="F26" i="1"/>
  <c r="G26" i="1"/>
  <c r="J26" i="1" s="1"/>
  <c r="E26" i="1"/>
  <c r="D22" i="1"/>
  <c r="I22" i="1"/>
  <c r="J22" i="1"/>
  <c r="K22" i="1"/>
  <c r="L22" i="1"/>
  <c r="M22" i="1"/>
  <c r="N22" i="1"/>
  <c r="D23" i="1"/>
  <c r="I23" i="1"/>
  <c r="J23" i="1"/>
  <c r="K23" i="1"/>
  <c r="L23" i="1"/>
  <c r="M23" i="1"/>
  <c r="N23" i="1"/>
  <c r="D24" i="1"/>
  <c r="I24" i="1"/>
  <c r="J24" i="1"/>
  <c r="K24" i="1"/>
  <c r="L24" i="1"/>
  <c r="M24" i="1"/>
  <c r="N24" i="1"/>
  <c r="D25" i="1"/>
  <c r="I25" i="1"/>
  <c r="J25" i="1"/>
  <c r="K25" i="1"/>
  <c r="L25" i="1"/>
  <c r="M25" i="1"/>
  <c r="C14" i="1"/>
  <c r="D12" i="1"/>
  <c r="I12" i="1"/>
  <c r="J12" i="1"/>
  <c r="K12" i="1"/>
  <c r="L12" i="1"/>
  <c r="D13" i="1"/>
  <c r="I13" i="1"/>
  <c r="J13" i="1"/>
  <c r="K13" i="1"/>
  <c r="L13" i="1"/>
  <c r="M13" i="1"/>
  <c r="N13" i="1"/>
  <c r="E14" i="1"/>
  <c r="M14" i="1" s="1"/>
  <c r="F14" i="1"/>
  <c r="G14" i="1"/>
  <c r="D15" i="1"/>
  <c r="I15" i="1"/>
  <c r="J15" i="1"/>
  <c r="K15" i="1"/>
  <c r="L15" i="1"/>
  <c r="M15" i="1"/>
  <c r="N15" i="1"/>
  <c r="C16" i="1"/>
  <c r="E16" i="1"/>
  <c r="F16" i="1"/>
  <c r="G16" i="1"/>
  <c r="I16" i="1"/>
  <c r="D17" i="1"/>
  <c r="I17" i="1"/>
  <c r="J17" i="1"/>
  <c r="K17" i="1"/>
  <c r="L17" i="1"/>
  <c r="M17" i="1"/>
  <c r="N17" i="1"/>
  <c r="D18" i="1"/>
  <c r="I18" i="1"/>
  <c r="J18" i="1"/>
  <c r="K18" i="1"/>
  <c r="L18" i="1"/>
  <c r="M18" i="1"/>
  <c r="N18" i="1"/>
  <c r="D19" i="1"/>
  <c r="I19" i="1"/>
  <c r="J19" i="1"/>
  <c r="K19" i="1"/>
  <c r="L19" i="1"/>
  <c r="M19" i="1"/>
  <c r="N19" i="1"/>
  <c r="J51" i="1"/>
  <c r="I51" i="1"/>
  <c r="N51" i="1"/>
  <c r="E50" i="1"/>
  <c r="F50" i="1"/>
  <c r="G50" i="1"/>
  <c r="C50" i="1"/>
  <c r="I49" i="1"/>
  <c r="J49" i="1"/>
  <c r="K49" i="1"/>
  <c r="L49" i="1"/>
  <c r="M49" i="1"/>
  <c r="D49" i="1"/>
  <c r="E52" i="1"/>
  <c r="F52" i="1"/>
  <c r="G52" i="1"/>
  <c r="H40" i="1" s="1"/>
  <c r="C52" i="1"/>
  <c r="D28" i="1"/>
  <c r="D27" i="1"/>
  <c r="D9" i="1"/>
  <c r="N16" i="1" l="1"/>
  <c r="K14" i="1"/>
  <c r="L14" i="1"/>
  <c r="N14" i="1"/>
  <c r="D26" i="1"/>
  <c r="K26" i="1"/>
  <c r="L26" i="1"/>
  <c r="M26" i="1"/>
  <c r="I26" i="1"/>
  <c r="N26" i="1"/>
  <c r="K16" i="1"/>
  <c r="D16" i="1"/>
  <c r="I14" i="1"/>
  <c r="D14" i="1"/>
  <c r="M16" i="1"/>
  <c r="J16" i="1"/>
  <c r="J14" i="1"/>
  <c r="L16" i="1"/>
  <c r="N52" i="1"/>
  <c r="D41" i="1" l="1"/>
  <c r="D42" i="1" s="1"/>
  <c r="I41" i="1"/>
  <c r="J41" i="1"/>
  <c r="K41" i="1"/>
  <c r="L41" i="1"/>
  <c r="C20" i="1" l="1"/>
  <c r="C30" i="1"/>
  <c r="C36" i="1"/>
  <c r="C47" i="1"/>
  <c r="E39" i="1"/>
  <c r="C39" i="1"/>
  <c r="G36" i="1"/>
  <c r="F36" i="1"/>
  <c r="E30" i="1"/>
  <c r="D29" i="1"/>
  <c r="D31" i="1"/>
  <c r="D32" i="1"/>
  <c r="D33" i="1"/>
  <c r="D34" i="1"/>
  <c r="D35" i="1"/>
  <c r="D37" i="1"/>
  <c r="D38" i="1"/>
  <c r="D43" i="1"/>
  <c r="D44" i="1"/>
  <c r="D45" i="1"/>
  <c r="D46" i="1"/>
  <c r="D48" i="1"/>
  <c r="D50" i="1" s="1"/>
  <c r="D51" i="1"/>
  <c r="D52" i="1" s="1"/>
  <c r="D8" i="1"/>
  <c r="D10" i="1"/>
  <c r="D11" i="1"/>
  <c r="D7" i="1"/>
  <c r="N11" i="1"/>
  <c r="N10" i="1"/>
  <c r="C53" i="1" l="1"/>
  <c r="I7" i="1"/>
  <c r="N7" i="1"/>
  <c r="M7" i="1"/>
  <c r="K27" i="1"/>
  <c r="K28" i="1"/>
  <c r="K29" i="1"/>
  <c r="K31" i="1"/>
  <c r="K32" i="1"/>
  <c r="K33" i="1"/>
  <c r="K34" i="1"/>
  <c r="K35" i="1"/>
  <c r="K37" i="1"/>
  <c r="K38" i="1"/>
  <c r="K43" i="1"/>
  <c r="K44" i="1"/>
  <c r="K45" i="1"/>
  <c r="K46" i="1"/>
  <c r="K48" i="1"/>
  <c r="K51" i="1"/>
  <c r="J7" i="1"/>
  <c r="F47" i="1"/>
  <c r="G47" i="1"/>
  <c r="I47" i="1" s="1"/>
  <c r="F39" i="1"/>
  <c r="G39" i="1"/>
  <c r="F30" i="1"/>
  <c r="G30" i="1"/>
  <c r="E47" i="1"/>
  <c r="D47" i="1" s="1"/>
  <c r="D39" i="1"/>
  <c r="E36" i="1"/>
  <c r="D36" i="1" s="1"/>
  <c r="G53" i="1" l="1"/>
  <c r="F53" i="1"/>
  <c r="K50" i="1"/>
  <c r="K47" i="1"/>
  <c r="K42" i="1"/>
  <c r="K39" i="1"/>
  <c r="K36" i="1"/>
  <c r="K30" i="1"/>
  <c r="K20" i="1"/>
  <c r="K52" i="1"/>
  <c r="N30" i="1"/>
  <c r="N31" i="1"/>
  <c r="N32" i="1"/>
  <c r="N33" i="1"/>
  <c r="N35" i="1"/>
  <c r="N36" i="1"/>
  <c r="N37" i="1"/>
  <c r="N38" i="1"/>
  <c r="N39" i="1"/>
  <c r="N43" i="1"/>
  <c r="N44" i="1"/>
  <c r="N45" i="1"/>
  <c r="N46" i="1"/>
  <c r="N47" i="1"/>
  <c r="N48" i="1"/>
  <c r="N50" i="1"/>
  <c r="N20" i="1"/>
  <c r="N27" i="1"/>
  <c r="N28" i="1"/>
  <c r="N29" i="1"/>
  <c r="N8" i="1"/>
  <c r="N9" i="1"/>
  <c r="M8" i="1"/>
  <c r="M9" i="1"/>
  <c r="M10" i="1"/>
  <c r="M11" i="1"/>
  <c r="M27" i="1"/>
  <c r="M28" i="1"/>
  <c r="M29" i="1"/>
  <c r="M31" i="1"/>
  <c r="M32" i="1"/>
  <c r="M33" i="1"/>
  <c r="M34" i="1"/>
  <c r="M35" i="1"/>
  <c r="M36" i="1"/>
  <c r="M37" i="1"/>
  <c r="M38" i="1"/>
  <c r="M39" i="1"/>
  <c r="M42" i="1"/>
  <c r="M43" i="1"/>
  <c r="M44" i="1"/>
  <c r="M45" i="1"/>
  <c r="M46" i="1"/>
  <c r="M47" i="1"/>
  <c r="M48" i="1"/>
  <c r="M50" i="1"/>
  <c r="M51" i="1"/>
  <c r="M52" i="1"/>
  <c r="L8" i="1"/>
  <c r="L9" i="1"/>
  <c r="L10" i="1"/>
  <c r="L11" i="1"/>
  <c r="L20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2" i="1"/>
  <c r="L43" i="1"/>
  <c r="L44" i="1"/>
  <c r="L45" i="1"/>
  <c r="L46" i="1"/>
  <c r="L47" i="1"/>
  <c r="L48" i="1"/>
  <c r="L50" i="1"/>
  <c r="L51" i="1"/>
  <c r="L52" i="1"/>
  <c r="L7" i="1"/>
  <c r="J8" i="1"/>
  <c r="J9" i="1"/>
  <c r="J10" i="1"/>
  <c r="J11" i="1"/>
  <c r="J27" i="1"/>
  <c r="J28" i="1"/>
  <c r="J29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50" i="1"/>
  <c r="J52" i="1"/>
  <c r="I8" i="1"/>
  <c r="I9" i="1"/>
  <c r="I10" i="1"/>
  <c r="I11" i="1"/>
  <c r="I20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2" i="1"/>
  <c r="I43" i="1"/>
  <c r="I44" i="1"/>
  <c r="I45" i="1"/>
  <c r="I46" i="1"/>
  <c r="I48" i="1"/>
  <c r="I50" i="1"/>
  <c r="I52" i="1"/>
  <c r="H21" i="1" l="1"/>
  <c r="H22" i="1"/>
  <c r="H23" i="1"/>
  <c r="H24" i="1"/>
  <c r="H25" i="1"/>
  <c r="H26" i="1"/>
  <c r="H13" i="1"/>
  <c r="H14" i="1"/>
  <c r="H15" i="1"/>
  <c r="H17" i="1"/>
  <c r="H18" i="1"/>
  <c r="H19" i="1"/>
  <c r="H12" i="1"/>
  <c r="H16" i="1"/>
  <c r="H34" i="1"/>
  <c r="H41" i="1"/>
  <c r="H49" i="1"/>
  <c r="H48" i="1"/>
  <c r="E53" i="1"/>
  <c r="L53" i="1"/>
  <c r="I53" i="1"/>
  <c r="M20" i="1"/>
  <c r="D20" i="1"/>
  <c r="J30" i="1"/>
  <c r="D30" i="1"/>
  <c r="H52" i="1"/>
  <c r="J20" i="1"/>
  <c r="H29" i="1"/>
  <c r="H30" i="1"/>
  <c r="H10" i="1"/>
  <c r="H43" i="1"/>
  <c r="H39" i="1"/>
  <c r="H38" i="1"/>
  <c r="H47" i="1"/>
  <c r="H35" i="1"/>
  <c r="H46" i="1"/>
  <c r="H9" i="1"/>
  <c r="H33" i="1"/>
  <c r="H42" i="1"/>
  <c r="H51" i="1"/>
  <c r="H20" i="1"/>
  <c r="H28" i="1"/>
  <c r="H32" i="1"/>
  <c r="H37" i="1"/>
  <c r="H45" i="1"/>
  <c r="H50" i="1"/>
  <c r="H8" i="1"/>
  <c r="H11" i="1"/>
  <c r="H27" i="1"/>
  <c r="H31" i="1"/>
  <c r="H36" i="1"/>
  <c r="H44" i="1"/>
  <c r="H53" i="1"/>
  <c r="N53" i="1"/>
  <c r="K53" i="1"/>
  <c r="H7" i="1"/>
  <c r="M30" i="1"/>
  <c r="D53" i="1" l="1"/>
  <c r="M53" i="1"/>
  <c r="J53" i="1"/>
</calcChain>
</file>

<file path=xl/sharedStrings.xml><?xml version="1.0" encoding="utf-8"?>
<sst xmlns="http://schemas.openxmlformats.org/spreadsheetml/2006/main" count="123" uniqueCount="120">
  <si>
    <t>КФСР</t>
  </si>
  <si>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</si>
  <si>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</si>
  <si>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</si>
  <si>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</si>
  <si>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</si>
  <si>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</si>
  <si>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</si>
  <si>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</si>
  <si>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</si>
  <si>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</si>
  <si>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</si>
  <si>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</si>
  <si>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</si>
  <si>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</si>
  <si>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</si>
  <si>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0100</t>
  </si>
  <si>
    <t>ОБЩЕГОСУДАРСТВЕННЫЕ ВОПРОСЫ</t>
  </si>
  <si>
    <t>0203</t>
  </si>
  <si>
    <t>Мобилизационная и вневойсковая подготовка</t>
  </si>
  <si>
    <t>0200</t>
  </si>
  <si>
    <t>НАЦИОНАЛЬНАЯ ОБОРОНА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</si>
  <si>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</si>
  <si>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</si>
  <si>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</si>
  <si>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</si>
  <si>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</si>
  <si>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</si>
  <si>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0300</t>
  </si>
  <si>
    <t>НАЦИОНАЛЬНАЯ БЕЗОПАСНОСТЬ И ПРАВООХРАНИТЕЛЬНАЯ ДЕЯТЕЛЬНОСТЬ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</si>
  <si>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</si>
  <si>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</si>
  <si>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</si>
  <si>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</si>
  <si>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</si>
  <si>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</si>
  <si>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</si>
  <si>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</si>
  <si>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0400</t>
  </si>
  <si>
    <t>НАЦИОНАЛЬНАЯ ЭКОНОМИКА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</si>
  <si>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</si>
  <si>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</si>
  <si>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</si>
  <si>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</si>
  <si>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</si>
  <si>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</si>
  <si>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0500</t>
  </si>
  <si>
    <t>ЖИЛИЩНО-КОММУНАЛЬНОЕ ХОЗЯЙСТВО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</si>
  <si>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</si>
  <si>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</si>
  <si>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</si>
  <si>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</si>
  <si>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</si>
  <si>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</si>
  <si>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</si>
  <si>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</si>
  <si>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</si>
  <si>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</si>
  <si>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0700</t>
  </si>
  <si>
    <t>ОБРАЗОВАНИЕ</t>
  </si>
  <si>
    <t>0801</t>
  </si>
  <si>
    <t>Культура</t>
  </si>
  <si>
    <t>0804</t>
  </si>
  <si>
    <t>Другие вопросы в области культуры, кинематографии</t>
  </si>
  <si>
    <t>0800</t>
  </si>
  <si>
    <t>КУЛЬТУРА, КИНЕМАТОГРАФИЯ</t>
  </si>
  <si>
    <t>0907</t>
  </si>
  <si>
    <t>Санитарно-эпидемиологическое благополучие</t>
  </si>
  <si>
    <t>0900</t>
  </si>
  <si>
    <t>ЗДРАВООХРАНЕНИЕ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</si>
  <si>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</si>
  <si>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</si>
  <si>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</si>
  <si>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</si>
  <si>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</si>
  <si>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</si>
  <si>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</si>
  <si>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</si>
  <si>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1000</t>
  </si>
  <si>
    <t>СОЦИАЛЬНАЯ ПОЛИТИКА</t>
  </si>
  <si>
    <t>1101</t>
  </si>
  <si>
    <t>Физическая культура</t>
  </si>
  <si>
    <t>1100</t>
  </si>
  <si>
    <t>ФИЗИЧЕСКАЯ КУЛЬТУРА И СПОРТ</t>
  </si>
  <si>
    <t>1202</t>
  </si>
  <si>
    <t>Периодическая печать и издательства</t>
  </si>
  <si>
    <t>1200</t>
  </si>
  <si>
    <t>СРЕДСТВА МАССОВОЙ ИНФОРМАЦИИ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</si>
  <si>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</si>
  <si>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</si>
  <si>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</si>
  <si>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</si>
  <si>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</si>
  <si>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</si>
  <si>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</si>
  <si>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</si>
  <si>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</si>
  <si>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</si>
  <si>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</si>
  <si>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Изменения</t>
  </si>
  <si>
    <t>Структура %</t>
  </si>
  <si>
    <t>Отклонение исполнения от перв. плана</t>
  </si>
  <si>
    <t>АНАЛИЗ</t>
  </si>
  <si>
    <t>1102</t>
  </si>
  <si>
    <t>Массовый спорт</t>
  </si>
  <si>
    <t>10</t>
  </si>
  <si>
    <t>0405</t>
  </si>
  <si>
    <t>Сельское хозяйство и рыболовство</t>
  </si>
  <si>
    <t>исполнения расходной части бюджета Уинского муниципального округа Пермского края за 1 квартал 2025 года</t>
  </si>
  <si>
    <t>Перв.план 2025 г.</t>
  </si>
  <si>
    <t>Уточ.план 2025 г.</t>
  </si>
  <si>
    <t>Уточ.план за  1 квартал 2025 г.</t>
  </si>
  <si>
    <t>Исполнено на 01.04.2025 г.</t>
  </si>
  <si>
    <t>% исполнения от перв. плана 2025 г.</t>
  </si>
  <si>
    <t>% исполнения от уточ. плана 2025 г.</t>
  </si>
  <si>
    <t>% исполнения плана за 2025 год</t>
  </si>
  <si>
    <t>Амбулаторная помощь</t>
  </si>
  <si>
    <t>0902</t>
  </si>
  <si>
    <t>Отклонение исполнения от уточ. плана</t>
  </si>
  <si>
    <t>Отклонение исп. от  уточ.плана за 1 кв.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</si>
</sst>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49" fontId="2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4"/>
  <sheetViews>
    <sheetView showGridLines="0" tabSelected="1" topLeftCell="B1" zoomScale="150" zoomScaleNormal="150" workbookViewId="0">
      <selection activeCell="K9" sqref="K9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5.42578125" customWidth="1"/>
    <col min="4" max="4" width="14.140625" customWidth="1"/>
    <col min="5" max="5" width="15.42578125" customWidth="1"/>
    <col min="6" max="6" width="15.5703125" customWidth="1"/>
    <col min="7" max="7" width="14.7109375" customWidth="1"/>
    <col min="8" max="8" width="11.5703125" customWidth="1"/>
    <col min="9" max="10" width="14.7109375" customWidth="1"/>
    <col min="11" max="13" width="15.42578125" customWidth="1"/>
    <col min="14" max="14" width="13.42578125" customWidth="1"/>
  </cols>
  <sheetData>
    <row r="1" spans="1:14" x14ac:dyDescent="0.2">
      <c r="A1" s="18"/>
      <c r="B1" s="19"/>
      <c r="C1" s="19"/>
      <c r="D1" s="19"/>
      <c r="E1" s="19"/>
      <c r="F1" s="19"/>
      <c r="G1" s="19"/>
      <c r="H1" s="1"/>
      <c r="I1" s="1"/>
      <c r="J1" s="1"/>
    </row>
    <row r="2" spans="1:14" x14ac:dyDescent="0.2">
      <c r="A2" s="20" t="s">
        <v>102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">
      <c r="A3" s="20" t="s">
        <v>108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2" customFormat="1" ht="48" customHeight="1" x14ac:dyDescent="0.2">
      <c r="A5" s="10" t="s">
        <v>0</v>
      </c>
      <c r="B5" s="10" t="s">
        <v>1</v>
      </c>
      <c r="C5" s="10" t="s">
        <v>109</v>
      </c>
      <c r="D5" s="10" t="s">
        <v>99</v>
      </c>
      <c r="E5" s="11" t="s">
        <v>110</v>
      </c>
      <c r="F5" s="10" t="s">
        <v>111</v>
      </c>
      <c r="G5" s="10" t="s">
        <v>112</v>
      </c>
      <c r="H5" s="10" t="s">
        <v>100</v>
      </c>
      <c r="I5" s="10" t="s">
        <v>101</v>
      </c>
      <c r="J5" s="10" t="s">
        <v>118</v>
      </c>
      <c r="K5" s="10" t="s">
        <v>119</v>
      </c>
      <c r="L5" s="10" t="s">
        <v>113</v>
      </c>
      <c r="M5" s="10" t="s">
        <v>114</v>
      </c>
      <c r="N5" s="10" t="s">
        <v>115</v>
      </c>
    </row>
    <row r="6" spans="1:14" outlineLevel="1" x14ac:dyDescent="0.2">
      <c r="A6" s="5" t="s">
        <v>89</v>
      </c>
      <c r="B6" s="5" t="s">
        <v>90</v>
      </c>
      <c r="C6" s="5" t="s">
        <v>91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105</v>
      </c>
      <c r="K6" s="5" t="s">
        <v>98</v>
      </c>
      <c r="L6" s="5" t="s">
        <v>97</v>
      </c>
      <c r="M6" s="5" t="s">
        <v>97</v>
      </c>
      <c r="N6" s="5" t="s">
        <v>96</v>
      </c>
    </row>
    <row r="7" spans="1:14" ht="45" outlineLevel="1" x14ac:dyDescent="0.2">
      <c r="A7" s="12" t="s">
        <v>2</v>
      </c>
      <c r="B7" s="13" t="s">
        <v>3</v>
      </c>
      <c r="C7" s="6">
        <v>2675106.8199999998</v>
      </c>
      <c r="D7" s="6">
        <f>E7-C7</f>
        <v>753176</v>
      </c>
      <c r="E7" s="6">
        <v>3428282.82</v>
      </c>
      <c r="F7" s="6">
        <v>1174770.56</v>
      </c>
      <c r="G7" s="6">
        <v>1174770.56</v>
      </c>
      <c r="H7" s="22">
        <f>G7/G53*100</f>
        <v>0.94205373556162164</v>
      </c>
      <c r="I7" s="6">
        <f t="shared" ref="I7:I52" si="0">G7-C7</f>
        <v>-1500336.2599999998</v>
      </c>
      <c r="J7" s="6">
        <f>G7-E7</f>
        <v>-2253512.2599999998</v>
      </c>
      <c r="K7" s="6">
        <f>G7-F7</f>
        <v>0</v>
      </c>
      <c r="L7" s="6">
        <f t="shared" ref="L7:L39" si="1">G7/C7*100</f>
        <v>43.914902807507332</v>
      </c>
      <c r="M7" s="6">
        <f>G7/E7*100</f>
        <v>34.267025845901479</v>
      </c>
      <c r="N7" s="6">
        <f>G7/F7*100</f>
        <v>100</v>
      </c>
    </row>
    <row r="8" spans="1:14" ht="56.25" outlineLevel="1" x14ac:dyDescent="0.2">
      <c r="A8" s="12" t="s">
        <v>4</v>
      </c>
      <c r="B8" s="13" t="s">
        <v>5</v>
      </c>
      <c r="C8" s="6">
        <v>1125714.48</v>
      </c>
      <c r="D8" s="6">
        <f t="shared" ref="D8:D51" si="2">E8-C8</f>
        <v>0</v>
      </c>
      <c r="E8" s="6">
        <v>1125714.48</v>
      </c>
      <c r="F8" s="6">
        <v>220900.22</v>
      </c>
      <c r="G8" s="6">
        <v>220900.22</v>
      </c>
      <c r="H8" s="22">
        <f>G8/G53*100</f>
        <v>0.17714086862832523</v>
      </c>
      <c r="I8" s="6">
        <f t="shared" si="0"/>
        <v>-904814.26</v>
      </c>
      <c r="J8" s="6">
        <f t="shared" ref="J8:J53" si="3">G8-E8</f>
        <v>-904814.26</v>
      </c>
      <c r="K8" s="6">
        <f>G8-F8</f>
        <v>0</v>
      </c>
      <c r="L8" s="6">
        <f t="shared" si="1"/>
        <v>19.623112603117622</v>
      </c>
      <c r="M8" s="6">
        <f t="shared" ref="M8:M53" si="4">G8/E8*100</f>
        <v>19.623112603117622</v>
      </c>
      <c r="N8" s="6">
        <f t="shared" ref="N8:N53" si="5">G8/F8*100</f>
        <v>100</v>
      </c>
    </row>
    <row r="9" spans="1:14" ht="56.25" outlineLevel="1" x14ac:dyDescent="0.2">
      <c r="A9" s="12" t="s">
        <v>6</v>
      </c>
      <c r="B9" s="13" t="s">
        <v>7</v>
      </c>
      <c r="C9" s="6">
        <v>40118162.299999997</v>
      </c>
      <c r="D9" s="6">
        <f t="shared" si="2"/>
        <v>204864.8900000006</v>
      </c>
      <c r="E9" s="6">
        <v>40323027.189999998</v>
      </c>
      <c r="F9" s="6">
        <v>8062216.8300000001</v>
      </c>
      <c r="G9" s="6">
        <v>7968787.0999999996</v>
      </c>
      <c r="H9" s="22">
        <f>G9/G53*100</f>
        <v>6.3902058078900632</v>
      </c>
      <c r="I9" s="6">
        <f t="shared" si="0"/>
        <v>-32149375.199999996</v>
      </c>
      <c r="J9" s="6">
        <f t="shared" si="3"/>
        <v>-32354240.089999996</v>
      </c>
      <c r="K9" s="6">
        <f t="shared" ref="K8:K11" si="6">G9-F9</f>
        <v>-93429.730000000447</v>
      </c>
      <c r="L9" s="6">
        <f t="shared" si="1"/>
        <v>19.86329044787777</v>
      </c>
      <c r="M9" s="6">
        <f t="shared" si="4"/>
        <v>19.762373153313838</v>
      </c>
      <c r="N9" s="6">
        <f t="shared" si="5"/>
        <v>98.84114094212471</v>
      </c>
    </row>
    <row r="10" spans="1:14" outlineLevel="1" x14ac:dyDescent="0.2">
      <c r="A10" s="12" t="s">
        <v>8</v>
      </c>
      <c r="B10" s="13" t="s">
        <v>9</v>
      </c>
      <c r="C10" s="6">
        <v>2300</v>
      </c>
      <c r="D10" s="6">
        <f t="shared" si="2"/>
        <v>0</v>
      </c>
      <c r="E10" s="6">
        <v>2300</v>
      </c>
      <c r="F10" s="6">
        <v>2300</v>
      </c>
      <c r="G10" s="6">
        <v>2300</v>
      </c>
      <c r="H10" s="22">
        <f>G10/G53*100</f>
        <v>1.8443802267157001E-3</v>
      </c>
      <c r="I10" s="6">
        <f t="shared" si="0"/>
        <v>0</v>
      </c>
      <c r="J10" s="6">
        <f t="shared" si="3"/>
        <v>0</v>
      </c>
      <c r="K10" s="6">
        <f t="shared" si="6"/>
        <v>0</v>
      </c>
      <c r="L10" s="6">
        <f t="shared" si="1"/>
        <v>100</v>
      </c>
      <c r="M10" s="6">
        <f t="shared" si="4"/>
        <v>100</v>
      </c>
      <c r="N10" s="6">
        <f t="shared" si="5"/>
        <v>100</v>
      </c>
    </row>
    <row r="11" spans="1:14" ht="45" customHeight="1" outlineLevel="1" x14ac:dyDescent="0.2">
      <c r="A11" s="12" t="s">
        <v>10</v>
      </c>
      <c r="B11" s="13" t="s">
        <v>11</v>
      </c>
      <c r="C11" s="6">
        <v>12309752.779999999</v>
      </c>
      <c r="D11" s="6">
        <f t="shared" si="2"/>
        <v>0</v>
      </c>
      <c r="E11" s="6">
        <v>12309752.779999999</v>
      </c>
      <c r="F11" s="6">
        <v>2106720.0699999998</v>
      </c>
      <c r="G11" s="6">
        <v>2106720.0699999998</v>
      </c>
      <c r="H11" s="22">
        <f>G11/G53*100</f>
        <v>1.6893881914491804</v>
      </c>
      <c r="I11" s="6">
        <f t="shared" si="0"/>
        <v>-10203032.709999999</v>
      </c>
      <c r="J11" s="6">
        <f t="shared" si="3"/>
        <v>-10203032.709999999</v>
      </c>
      <c r="K11" s="6">
        <f t="shared" si="6"/>
        <v>0</v>
      </c>
      <c r="L11" s="6">
        <f t="shared" si="1"/>
        <v>17.114235416838323</v>
      </c>
      <c r="M11" s="6">
        <f t="shared" si="4"/>
        <v>17.114235416838323</v>
      </c>
      <c r="N11" s="6">
        <f t="shared" si="5"/>
        <v>100</v>
      </c>
    </row>
    <row r="12" spans="1:14" outlineLevel="1" x14ac:dyDescent="0.2">
      <c r="A12" s="12" t="s">
        <v>12</v>
      </c>
      <c r="B12" s="13" t="s">
        <v>13</v>
      </c>
      <c r="C12" s="6">
        <v>100000</v>
      </c>
      <c r="D12" s="6">
        <f t="shared" si="2"/>
        <v>-25000</v>
      </c>
      <c r="E12" s="6">
        <v>75000</v>
      </c>
      <c r="F12" s="6">
        <v>0</v>
      </c>
      <c r="G12" s="6">
        <v>0</v>
      </c>
      <c r="H12" s="22">
        <f>G12/G53*100</f>
        <v>0</v>
      </c>
      <c r="I12" s="6">
        <f t="shared" si="0"/>
        <v>-100000</v>
      </c>
      <c r="J12" s="6">
        <f t="shared" si="3"/>
        <v>-75000</v>
      </c>
      <c r="K12" s="6">
        <f t="shared" ref="K12:K53" si="7">G12-F12</f>
        <v>0</v>
      </c>
      <c r="L12" s="6">
        <f t="shared" si="1"/>
        <v>0</v>
      </c>
      <c r="M12" s="6">
        <f t="shared" si="4"/>
        <v>0</v>
      </c>
      <c r="N12" s="6">
        <v>0</v>
      </c>
    </row>
    <row r="13" spans="1:14" ht="14.25" customHeight="1" x14ac:dyDescent="0.2">
      <c r="A13" s="12" t="s">
        <v>14</v>
      </c>
      <c r="B13" s="13" t="s">
        <v>15</v>
      </c>
      <c r="C13" s="6">
        <v>27864666.5</v>
      </c>
      <c r="D13" s="6">
        <f t="shared" si="2"/>
        <v>1396001.7600000016</v>
      </c>
      <c r="E13" s="6">
        <v>29260668.260000002</v>
      </c>
      <c r="F13" s="6">
        <v>5613254.6100000003</v>
      </c>
      <c r="G13" s="6">
        <v>5613254.6100000003</v>
      </c>
      <c r="H13" s="22">
        <f>G13/G53*100</f>
        <v>4.5012938305238039</v>
      </c>
      <c r="I13" s="6">
        <f t="shared" si="0"/>
        <v>-22251411.890000001</v>
      </c>
      <c r="J13" s="6">
        <f t="shared" si="3"/>
        <v>-23647413.650000002</v>
      </c>
      <c r="K13" s="6">
        <f t="shared" si="7"/>
        <v>0</v>
      </c>
      <c r="L13" s="6">
        <f t="shared" si="1"/>
        <v>20.144704082498173</v>
      </c>
      <c r="M13" s="6">
        <f t="shared" si="4"/>
        <v>19.183617271220861</v>
      </c>
      <c r="N13" s="6">
        <f>G13/F13*100</f>
        <v>100</v>
      </c>
    </row>
    <row r="14" spans="1:14" s="3" customFormat="1" ht="17.25" customHeight="1" outlineLevel="1" x14ac:dyDescent="0.2">
      <c r="A14" s="14" t="s">
        <v>16</v>
      </c>
      <c r="B14" s="15" t="s">
        <v>17</v>
      </c>
      <c r="C14" s="7">
        <f>SUM(C7:C13)</f>
        <v>84195702.879999995</v>
      </c>
      <c r="D14" s="7">
        <f t="shared" si="2"/>
        <v>2329042.650000006</v>
      </c>
      <c r="E14" s="7">
        <f>SUM(E7:E13)</f>
        <v>86524745.530000001</v>
      </c>
      <c r="F14" s="7">
        <f>SUM(F7:F13)</f>
        <v>17180162.289999999</v>
      </c>
      <c r="G14" s="7">
        <f>SUM(G7:G13)</f>
        <v>17086732.559999999</v>
      </c>
      <c r="H14" s="23">
        <f>G14/G53*100</f>
        <v>13.701926814279711</v>
      </c>
      <c r="I14" s="7">
        <f t="shared" si="0"/>
        <v>-67108970.319999993</v>
      </c>
      <c r="J14" s="7">
        <f t="shared" si="3"/>
        <v>-69438012.969999999</v>
      </c>
      <c r="K14" s="7">
        <f t="shared" si="7"/>
        <v>-93429.730000000447</v>
      </c>
      <c r="L14" s="7">
        <f t="shared" si="1"/>
        <v>20.294067245157247</v>
      </c>
      <c r="M14" s="7">
        <f t="shared" si="4"/>
        <v>19.747798685031277</v>
      </c>
      <c r="N14" s="7">
        <f t="shared" si="5"/>
        <v>99.456176673870061</v>
      </c>
    </row>
    <row r="15" spans="1:14" ht="22.5" x14ac:dyDescent="0.2">
      <c r="A15" s="12" t="s">
        <v>18</v>
      </c>
      <c r="B15" s="13" t="s">
        <v>19</v>
      </c>
      <c r="C15" s="6">
        <v>902700</v>
      </c>
      <c r="D15" s="6">
        <f t="shared" si="2"/>
        <v>38900</v>
      </c>
      <c r="E15" s="6">
        <v>941600</v>
      </c>
      <c r="F15" s="6">
        <v>170543.8</v>
      </c>
      <c r="G15" s="6">
        <v>170543.8</v>
      </c>
      <c r="H15" s="22">
        <f>G15/G53*100</f>
        <v>0.13675983152563348</v>
      </c>
      <c r="I15" s="6">
        <f t="shared" si="0"/>
        <v>-732156.2</v>
      </c>
      <c r="J15" s="6">
        <f t="shared" si="3"/>
        <v>-771056.2</v>
      </c>
      <c r="K15" s="6">
        <f t="shared" si="7"/>
        <v>0</v>
      </c>
      <c r="L15" s="6">
        <f t="shared" si="1"/>
        <v>18.892633211476682</v>
      </c>
      <c r="M15" s="6">
        <f t="shared" si="4"/>
        <v>18.11212829226848</v>
      </c>
      <c r="N15" s="6">
        <f t="shared" si="5"/>
        <v>100</v>
      </c>
    </row>
    <row r="16" spans="1:14" s="3" customFormat="1" outlineLevel="1" x14ac:dyDescent="0.2">
      <c r="A16" s="14" t="s">
        <v>20</v>
      </c>
      <c r="B16" s="15" t="s">
        <v>21</v>
      </c>
      <c r="C16" s="7">
        <f>C15</f>
        <v>902700</v>
      </c>
      <c r="D16" s="7">
        <f t="shared" si="2"/>
        <v>38900</v>
      </c>
      <c r="E16" s="8">
        <f t="shared" ref="E16:G16" si="8">SUM(E15)</f>
        <v>941600</v>
      </c>
      <c r="F16" s="8">
        <f t="shared" si="8"/>
        <v>170543.8</v>
      </c>
      <c r="G16" s="8">
        <f t="shared" si="8"/>
        <v>170543.8</v>
      </c>
      <c r="H16" s="23">
        <f>G16/G53*100</f>
        <v>0.13675983152563348</v>
      </c>
      <c r="I16" s="7">
        <f t="shared" si="0"/>
        <v>-732156.2</v>
      </c>
      <c r="J16" s="7">
        <f t="shared" si="3"/>
        <v>-771056.2</v>
      </c>
      <c r="K16" s="7">
        <f t="shared" si="7"/>
        <v>0</v>
      </c>
      <c r="L16" s="7">
        <f t="shared" si="1"/>
        <v>18.892633211476682</v>
      </c>
      <c r="M16" s="7">
        <f t="shared" si="4"/>
        <v>18.11212829226848</v>
      </c>
      <c r="N16" s="7">
        <f t="shared" si="5"/>
        <v>100</v>
      </c>
    </row>
    <row r="17" spans="1:14" ht="13.5" customHeight="1" outlineLevel="1" x14ac:dyDescent="0.2">
      <c r="A17" s="12" t="s">
        <v>22</v>
      </c>
      <c r="B17" s="13" t="s">
        <v>23</v>
      </c>
      <c r="C17" s="6">
        <v>6304516.5300000003</v>
      </c>
      <c r="D17" s="6">
        <f t="shared" si="2"/>
        <v>8171.2000000001863</v>
      </c>
      <c r="E17" s="6">
        <v>6312687.7300000004</v>
      </c>
      <c r="F17" s="6">
        <v>1162519.77</v>
      </c>
      <c r="G17" s="6">
        <v>1162519.77</v>
      </c>
      <c r="H17" s="22">
        <f>G17/G53*100</f>
        <v>0.93222977258873196</v>
      </c>
      <c r="I17" s="6">
        <f t="shared" si="0"/>
        <v>-5141996.76</v>
      </c>
      <c r="J17" s="6">
        <f t="shared" si="3"/>
        <v>-5150167.9600000009</v>
      </c>
      <c r="K17" s="6">
        <f t="shared" si="7"/>
        <v>0</v>
      </c>
      <c r="L17" s="6">
        <f t="shared" si="1"/>
        <v>18.439475326429193</v>
      </c>
      <c r="M17" s="6">
        <f t="shared" si="4"/>
        <v>18.415607103061944</v>
      </c>
      <c r="N17" s="6">
        <f t="shared" si="5"/>
        <v>100</v>
      </c>
    </row>
    <row r="18" spans="1:14" ht="45" outlineLevel="1" x14ac:dyDescent="0.2">
      <c r="A18" s="12" t="s">
        <v>24</v>
      </c>
      <c r="B18" s="13" t="s">
        <v>25</v>
      </c>
      <c r="C18" s="6">
        <v>15353197.210000001</v>
      </c>
      <c r="D18" s="6">
        <f t="shared" si="2"/>
        <v>-5120.3500000014901</v>
      </c>
      <c r="E18" s="6">
        <v>15348076.859999999</v>
      </c>
      <c r="F18" s="6">
        <v>3160001.33</v>
      </c>
      <c r="G18" s="6">
        <v>3160001.33</v>
      </c>
      <c r="H18" s="22">
        <f>G18/G53*100</f>
        <v>2.534019117151006</v>
      </c>
      <c r="I18" s="6">
        <f t="shared" si="0"/>
        <v>-12193195.880000001</v>
      </c>
      <c r="J18" s="6">
        <f t="shared" si="3"/>
        <v>-12188075.529999999</v>
      </c>
      <c r="K18" s="6">
        <f t="shared" si="7"/>
        <v>0</v>
      </c>
      <c r="L18" s="6">
        <f t="shared" si="1"/>
        <v>20.582040905081296</v>
      </c>
      <c r="M18" s="6">
        <f t="shared" si="4"/>
        <v>20.588907384452597</v>
      </c>
      <c r="N18" s="6">
        <f t="shared" si="5"/>
        <v>100</v>
      </c>
    </row>
    <row r="19" spans="1:14" ht="33.75" x14ac:dyDescent="0.2">
      <c r="A19" s="12" t="s">
        <v>26</v>
      </c>
      <c r="B19" s="13" t="s">
        <v>27</v>
      </c>
      <c r="C19" s="6">
        <v>96000</v>
      </c>
      <c r="D19" s="6">
        <f t="shared" si="2"/>
        <v>383000</v>
      </c>
      <c r="E19" s="6">
        <v>479000</v>
      </c>
      <c r="F19" s="6">
        <v>75630</v>
      </c>
      <c r="G19" s="6">
        <v>14520</v>
      </c>
      <c r="H19" s="22">
        <f>G19/G53*100</f>
        <v>1.1643652561700855E-2</v>
      </c>
      <c r="I19" s="6">
        <f t="shared" si="0"/>
        <v>-81480</v>
      </c>
      <c r="J19" s="6">
        <f t="shared" si="3"/>
        <v>-464480</v>
      </c>
      <c r="K19" s="6">
        <f t="shared" si="7"/>
        <v>-61110</v>
      </c>
      <c r="L19" s="6">
        <f t="shared" si="1"/>
        <v>15.125</v>
      </c>
      <c r="M19" s="6">
        <f t="shared" si="4"/>
        <v>3.0313152400835075</v>
      </c>
      <c r="N19" s="6">
        <f t="shared" si="5"/>
        <v>19.198730662435544</v>
      </c>
    </row>
    <row r="20" spans="1:14" s="3" customFormat="1" ht="31.5" outlineLevel="1" x14ac:dyDescent="0.2">
      <c r="A20" s="14" t="s">
        <v>28</v>
      </c>
      <c r="B20" s="15" t="s">
        <v>29</v>
      </c>
      <c r="C20" s="7">
        <f>SUM(C17:C19)</f>
        <v>21753713.740000002</v>
      </c>
      <c r="D20" s="7">
        <f t="shared" si="2"/>
        <v>386050.84999999776</v>
      </c>
      <c r="E20" s="7">
        <f>SUM(E17:E19)</f>
        <v>22139764.59</v>
      </c>
      <c r="F20" s="7">
        <f t="shared" ref="F20" si="9">SUM(F17:F19)</f>
        <v>4398151.0999999996</v>
      </c>
      <c r="G20" s="7">
        <f>SUM(G17:G19)</f>
        <v>4337041.0999999996</v>
      </c>
      <c r="H20" s="23">
        <f>G20/G53*100</f>
        <v>3.4778925423014382</v>
      </c>
      <c r="I20" s="7">
        <f t="shared" si="0"/>
        <v>-17416672.640000001</v>
      </c>
      <c r="J20" s="7">
        <f t="shared" si="3"/>
        <v>-17802723.490000002</v>
      </c>
      <c r="K20" s="7">
        <f t="shared" si="7"/>
        <v>-61110</v>
      </c>
      <c r="L20" s="7">
        <f t="shared" si="1"/>
        <v>19.937014671776218</v>
      </c>
      <c r="M20" s="7">
        <f t="shared" si="4"/>
        <v>19.589373149698876</v>
      </c>
      <c r="N20" s="7">
        <f t="shared" si="5"/>
        <v>98.61055251148602</v>
      </c>
    </row>
    <row r="21" spans="1:14" s="3" customFormat="1" outlineLevel="1" x14ac:dyDescent="0.2">
      <c r="A21" s="12" t="s">
        <v>106</v>
      </c>
      <c r="B21" s="13" t="s">
        <v>107</v>
      </c>
      <c r="C21" s="6">
        <v>380000</v>
      </c>
      <c r="D21" s="6">
        <f t="shared" si="2"/>
        <v>384900</v>
      </c>
      <c r="E21" s="6">
        <v>764900</v>
      </c>
      <c r="F21" s="6">
        <v>61626</v>
      </c>
      <c r="G21" s="6">
        <v>0</v>
      </c>
      <c r="H21" s="22">
        <f>G21/G53*100</f>
        <v>0</v>
      </c>
      <c r="I21" s="6">
        <f t="shared" si="0"/>
        <v>-380000</v>
      </c>
      <c r="J21" s="6">
        <f t="shared" si="3"/>
        <v>-764900</v>
      </c>
      <c r="K21" s="6">
        <f t="shared" si="7"/>
        <v>-61626</v>
      </c>
      <c r="L21" s="6">
        <f t="shared" si="1"/>
        <v>0</v>
      </c>
      <c r="M21" s="6">
        <f t="shared" si="4"/>
        <v>0</v>
      </c>
      <c r="N21" s="6">
        <f t="shared" si="5"/>
        <v>0</v>
      </c>
    </row>
    <row r="22" spans="1:14" ht="12.75" customHeight="1" outlineLevel="1" x14ac:dyDescent="0.2">
      <c r="A22" s="12" t="s">
        <v>30</v>
      </c>
      <c r="B22" s="13" t="s">
        <v>31</v>
      </c>
      <c r="C22" s="6">
        <v>151000</v>
      </c>
      <c r="D22" s="6">
        <f t="shared" si="2"/>
        <v>0</v>
      </c>
      <c r="E22" s="6">
        <v>151000</v>
      </c>
      <c r="F22" s="6">
        <v>108750</v>
      </c>
      <c r="G22" s="6">
        <v>108750</v>
      </c>
      <c r="H22" s="22">
        <f>G22/G53*100</f>
        <v>8.7207108545796691E-2</v>
      </c>
      <c r="I22" s="6">
        <f t="shared" si="0"/>
        <v>-42250</v>
      </c>
      <c r="J22" s="6">
        <f t="shared" si="3"/>
        <v>-42250</v>
      </c>
      <c r="K22" s="6">
        <f t="shared" si="7"/>
        <v>0</v>
      </c>
      <c r="L22" s="6">
        <f t="shared" si="1"/>
        <v>72.019867549668874</v>
      </c>
      <c r="M22" s="6">
        <f t="shared" si="4"/>
        <v>72.019867549668874</v>
      </c>
      <c r="N22" s="6">
        <f t="shared" si="5"/>
        <v>100</v>
      </c>
    </row>
    <row r="23" spans="1:14" ht="12.75" customHeight="1" outlineLevel="1" x14ac:dyDescent="0.2">
      <c r="A23" s="12" t="s">
        <v>32</v>
      </c>
      <c r="B23" s="13" t="s">
        <v>33</v>
      </c>
      <c r="C23" s="6">
        <v>2492715</v>
      </c>
      <c r="D23" s="6">
        <f t="shared" si="2"/>
        <v>3451.0400000000373</v>
      </c>
      <c r="E23" s="6">
        <v>2496166.04</v>
      </c>
      <c r="F23" s="6">
        <v>576816.56000000006</v>
      </c>
      <c r="G23" s="6">
        <v>576816.56000000006</v>
      </c>
      <c r="H23" s="22">
        <f>G23/G53*100</f>
        <v>0.46255176422007405</v>
      </c>
      <c r="I23" s="6">
        <f t="shared" si="0"/>
        <v>-1915898.44</v>
      </c>
      <c r="J23" s="6">
        <f t="shared" si="3"/>
        <v>-1919349.48</v>
      </c>
      <c r="K23" s="6">
        <f t="shared" si="7"/>
        <v>0</v>
      </c>
      <c r="L23" s="6">
        <f t="shared" si="1"/>
        <v>23.1400926299236</v>
      </c>
      <c r="M23" s="6">
        <f t="shared" si="4"/>
        <v>23.108100613371057</v>
      </c>
      <c r="N23" s="6">
        <f t="shared" si="5"/>
        <v>100</v>
      </c>
    </row>
    <row r="24" spans="1:14" ht="12.75" customHeight="1" outlineLevel="1" x14ac:dyDescent="0.2">
      <c r="A24" s="12" t="s">
        <v>34</v>
      </c>
      <c r="B24" s="13" t="s">
        <v>35</v>
      </c>
      <c r="C24" s="6">
        <v>45618478.619999997</v>
      </c>
      <c r="D24" s="6">
        <f t="shared" si="2"/>
        <v>0</v>
      </c>
      <c r="E24" s="6">
        <v>45618478.619999997</v>
      </c>
      <c r="F24" s="6">
        <v>13892508.52</v>
      </c>
      <c r="G24" s="6">
        <v>13892508.52</v>
      </c>
      <c r="H24" s="22">
        <f>G24/G53*100</f>
        <v>11.140464353811911</v>
      </c>
      <c r="I24" s="6">
        <f t="shared" si="0"/>
        <v>-31725970.099999998</v>
      </c>
      <c r="J24" s="6">
        <f t="shared" si="3"/>
        <v>-31725970.099999998</v>
      </c>
      <c r="K24" s="6">
        <f t="shared" si="7"/>
        <v>0</v>
      </c>
      <c r="L24" s="6">
        <f t="shared" si="1"/>
        <v>30.453686620555697</v>
      </c>
      <c r="M24" s="6">
        <f t="shared" si="4"/>
        <v>30.453686620555697</v>
      </c>
      <c r="N24" s="6">
        <f t="shared" si="5"/>
        <v>100</v>
      </c>
    </row>
    <row r="25" spans="1:14" ht="22.5" x14ac:dyDescent="0.2">
      <c r="A25" s="12" t="s">
        <v>36</v>
      </c>
      <c r="B25" s="13" t="s">
        <v>37</v>
      </c>
      <c r="C25" s="6">
        <v>55000</v>
      </c>
      <c r="D25" s="6">
        <f t="shared" si="2"/>
        <v>251137.25</v>
      </c>
      <c r="E25" s="6">
        <v>306137.25</v>
      </c>
      <c r="F25" s="6">
        <v>0</v>
      </c>
      <c r="G25" s="6">
        <v>0</v>
      </c>
      <c r="H25" s="22">
        <f>G25/G53*100</f>
        <v>0</v>
      </c>
      <c r="I25" s="6">
        <f t="shared" si="0"/>
        <v>-55000</v>
      </c>
      <c r="J25" s="6">
        <f t="shared" si="3"/>
        <v>-306137.25</v>
      </c>
      <c r="K25" s="6">
        <f t="shared" si="7"/>
        <v>0</v>
      </c>
      <c r="L25" s="6">
        <f t="shared" si="1"/>
        <v>0</v>
      </c>
      <c r="M25" s="6">
        <f t="shared" si="4"/>
        <v>0</v>
      </c>
      <c r="N25" s="6">
        <v>0</v>
      </c>
    </row>
    <row r="26" spans="1:14" s="3" customFormat="1" outlineLevel="1" x14ac:dyDescent="0.2">
      <c r="A26" s="14" t="s">
        <v>38</v>
      </c>
      <c r="B26" s="15" t="s">
        <v>39</v>
      </c>
      <c r="C26" s="7">
        <f>SUM(C21:C25)</f>
        <v>48697193.619999997</v>
      </c>
      <c r="D26" s="7">
        <f t="shared" si="2"/>
        <v>639488.28999999911</v>
      </c>
      <c r="E26" s="7">
        <f>SUM(E21:E25)</f>
        <v>49336681.909999996</v>
      </c>
      <c r="F26" s="7">
        <f t="shared" ref="F26:G26" si="10">SUM(F21:F25)</f>
        <v>14639701.08</v>
      </c>
      <c r="G26" s="7">
        <f t="shared" si="10"/>
        <v>14578075.08</v>
      </c>
      <c r="H26" s="23">
        <f>G26/G53*100</f>
        <v>11.690223226577782</v>
      </c>
      <c r="I26" s="7">
        <f t="shared" si="0"/>
        <v>-34119118.539999999</v>
      </c>
      <c r="J26" s="7">
        <f t="shared" si="3"/>
        <v>-34758606.829999998</v>
      </c>
      <c r="K26" s="7">
        <f t="shared" si="7"/>
        <v>-61626</v>
      </c>
      <c r="L26" s="7">
        <f t="shared" si="1"/>
        <v>29.936170847456733</v>
      </c>
      <c r="M26" s="7">
        <f t="shared" si="4"/>
        <v>29.548146562821824</v>
      </c>
      <c r="N26" s="7">
        <f t="shared" si="5"/>
        <v>99.57904878205342</v>
      </c>
    </row>
    <row r="27" spans="1:14" outlineLevel="1" x14ac:dyDescent="0.2">
      <c r="A27" s="12" t="s">
        <v>40</v>
      </c>
      <c r="B27" s="13" t="s">
        <v>41</v>
      </c>
      <c r="C27" s="6">
        <v>1690058.4</v>
      </c>
      <c r="D27" s="6">
        <f t="shared" si="2"/>
        <v>0</v>
      </c>
      <c r="E27" s="6">
        <v>1690058.4</v>
      </c>
      <c r="F27" s="6">
        <v>109212.81</v>
      </c>
      <c r="G27" s="6">
        <v>109212.81</v>
      </c>
      <c r="H27" s="22">
        <f>G27/G53*100</f>
        <v>8.757823794263421E-2</v>
      </c>
      <c r="I27" s="6">
        <f t="shared" si="0"/>
        <v>-1580845.5899999999</v>
      </c>
      <c r="J27" s="6">
        <f t="shared" si="3"/>
        <v>-1580845.5899999999</v>
      </c>
      <c r="K27" s="6">
        <f t="shared" si="7"/>
        <v>0</v>
      </c>
      <c r="L27" s="6">
        <f t="shared" si="1"/>
        <v>6.4620731449280102</v>
      </c>
      <c r="M27" s="6">
        <f t="shared" si="4"/>
        <v>6.4620731449280102</v>
      </c>
      <c r="N27" s="6">
        <f t="shared" si="5"/>
        <v>100</v>
      </c>
    </row>
    <row r="28" spans="1:14" outlineLevel="1" x14ac:dyDescent="0.2">
      <c r="A28" s="12" t="s">
        <v>42</v>
      </c>
      <c r="B28" s="13" t="s">
        <v>43</v>
      </c>
      <c r="C28" s="6">
        <v>39094267.289999999</v>
      </c>
      <c r="D28" s="6">
        <f t="shared" si="2"/>
        <v>16135228.75</v>
      </c>
      <c r="E28" s="6">
        <v>55229496.039999999</v>
      </c>
      <c r="F28" s="6">
        <v>76201.34</v>
      </c>
      <c r="G28" s="6">
        <v>76201.34</v>
      </c>
      <c r="H28" s="22">
        <f>G28/G53*100</f>
        <v>6.1106193367495711E-2</v>
      </c>
      <c r="I28" s="6">
        <f t="shared" si="0"/>
        <v>-39018065.949999996</v>
      </c>
      <c r="J28" s="6">
        <f t="shared" si="3"/>
        <v>-55153294.699999996</v>
      </c>
      <c r="K28" s="6">
        <f t="shared" si="7"/>
        <v>0</v>
      </c>
      <c r="L28" s="6">
        <f t="shared" si="1"/>
        <v>0.19491691565604988</v>
      </c>
      <c r="M28" s="6">
        <f t="shared" si="4"/>
        <v>0.13797218056237762</v>
      </c>
      <c r="N28" s="6">
        <f t="shared" si="5"/>
        <v>100</v>
      </c>
    </row>
    <row r="29" spans="1:14" x14ac:dyDescent="0.2">
      <c r="A29" s="12" t="s">
        <v>44</v>
      </c>
      <c r="B29" s="13" t="s">
        <v>45</v>
      </c>
      <c r="C29" s="6">
        <v>18745625.739999998</v>
      </c>
      <c r="D29" s="6">
        <f t="shared" si="2"/>
        <v>5753460.2200000025</v>
      </c>
      <c r="E29" s="6">
        <v>24499085.960000001</v>
      </c>
      <c r="F29" s="6">
        <v>2437415.4</v>
      </c>
      <c r="G29" s="6">
        <v>2437415.4</v>
      </c>
      <c r="H29" s="22">
        <f>G29/G53*100</f>
        <v>1.9545742469792775</v>
      </c>
      <c r="I29" s="6">
        <f t="shared" si="0"/>
        <v>-16308210.339999998</v>
      </c>
      <c r="J29" s="6">
        <f t="shared" si="3"/>
        <v>-22061670.560000002</v>
      </c>
      <c r="K29" s="6">
        <f t="shared" si="7"/>
        <v>0</v>
      </c>
      <c r="L29" s="6">
        <f t="shared" si="1"/>
        <v>13.002582222683381</v>
      </c>
      <c r="M29" s="6">
        <f t="shared" si="4"/>
        <v>9.9490054607735239</v>
      </c>
      <c r="N29" s="6">
        <f t="shared" si="5"/>
        <v>100</v>
      </c>
    </row>
    <row r="30" spans="1:14" s="3" customFormat="1" ht="21" outlineLevel="1" x14ac:dyDescent="0.2">
      <c r="A30" s="14" t="s">
        <v>46</v>
      </c>
      <c r="B30" s="15" t="s">
        <v>47</v>
      </c>
      <c r="C30" s="7">
        <f>SUM(C27:C29)</f>
        <v>59529951.429999992</v>
      </c>
      <c r="D30" s="7">
        <f t="shared" si="2"/>
        <v>21888688.970000014</v>
      </c>
      <c r="E30" s="7">
        <f>SUM(E27:E29)</f>
        <v>81418640.400000006</v>
      </c>
      <c r="F30" s="7">
        <f t="shared" ref="F30:G30" si="11">SUM(F27:F29)</f>
        <v>2622829.5499999998</v>
      </c>
      <c r="G30" s="7">
        <f t="shared" si="11"/>
        <v>2622829.5499999998</v>
      </c>
      <c r="H30" s="23">
        <f>G30/G53*100</f>
        <v>2.1032586782894076</v>
      </c>
      <c r="I30" s="7">
        <f t="shared" si="0"/>
        <v>-56907121.879999995</v>
      </c>
      <c r="J30" s="7">
        <f t="shared" si="3"/>
        <v>-78795810.850000009</v>
      </c>
      <c r="K30" s="7">
        <f t="shared" si="7"/>
        <v>0</v>
      </c>
      <c r="L30" s="7">
        <f t="shared" si="1"/>
        <v>4.4058990256091999</v>
      </c>
      <c r="M30" s="7">
        <f t="shared" si="4"/>
        <v>3.2214116289763046</v>
      </c>
      <c r="N30" s="7">
        <f t="shared" si="5"/>
        <v>100</v>
      </c>
    </row>
    <row r="31" spans="1:14" outlineLevel="1" x14ac:dyDescent="0.2">
      <c r="A31" s="12" t="s">
        <v>48</v>
      </c>
      <c r="B31" s="13" t="s">
        <v>49</v>
      </c>
      <c r="C31" s="6">
        <v>58388338.640000001</v>
      </c>
      <c r="D31" s="6">
        <f t="shared" si="2"/>
        <v>1166103.8299999982</v>
      </c>
      <c r="E31" s="6">
        <v>59554442.469999999</v>
      </c>
      <c r="F31" s="6">
        <v>14768811.189999999</v>
      </c>
      <c r="G31" s="6">
        <v>14768811.189999999</v>
      </c>
      <c r="H31" s="22">
        <f>G31/G53*100</f>
        <v>11.843175361275463</v>
      </c>
      <c r="I31" s="6">
        <f t="shared" si="0"/>
        <v>-43619527.450000003</v>
      </c>
      <c r="J31" s="6">
        <f t="shared" si="3"/>
        <v>-44785631.280000001</v>
      </c>
      <c r="K31" s="6">
        <f t="shared" si="7"/>
        <v>0</v>
      </c>
      <c r="L31" s="6">
        <f t="shared" si="1"/>
        <v>25.294111005724616</v>
      </c>
      <c r="M31" s="6">
        <f t="shared" si="4"/>
        <v>24.798840485224343</v>
      </c>
      <c r="N31" s="6">
        <f t="shared" si="5"/>
        <v>100</v>
      </c>
    </row>
    <row r="32" spans="1:14" outlineLevel="1" x14ac:dyDescent="0.2">
      <c r="A32" s="12" t="s">
        <v>50</v>
      </c>
      <c r="B32" s="13" t="s">
        <v>51</v>
      </c>
      <c r="C32" s="6">
        <v>159344739.15000001</v>
      </c>
      <c r="D32" s="6">
        <f t="shared" si="2"/>
        <v>15374491.590000004</v>
      </c>
      <c r="E32" s="6">
        <v>174719230.74000001</v>
      </c>
      <c r="F32" s="6">
        <v>45086260.270000003</v>
      </c>
      <c r="G32" s="6">
        <v>45086260.270000003</v>
      </c>
      <c r="H32" s="22">
        <f>G32/G53*100</f>
        <v>36.154872581976377</v>
      </c>
      <c r="I32" s="6">
        <f t="shared" si="0"/>
        <v>-114258478.88</v>
      </c>
      <c r="J32" s="6">
        <f t="shared" si="3"/>
        <v>-129632970.47</v>
      </c>
      <c r="K32" s="6">
        <f t="shared" si="7"/>
        <v>0</v>
      </c>
      <c r="L32" s="6">
        <f t="shared" si="1"/>
        <v>28.294790597107706</v>
      </c>
      <c r="M32" s="6">
        <f t="shared" si="4"/>
        <v>25.804978695844277</v>
      </c>
      <c r="N32" s="6">
        <f t="shared" si="5"/>
        <v>100</v>
      </c>
    </row>
    <row r="33" spans="1:14" outlineLevel="1" x14ac:dyDescent="0.2">
      <c r="A33" s="12" t="s">
        <v>52</v>
      </c>
      <c r="B33" s="13" t="s">
        <v>53</v>
      </c>
      <c r="C33" s="6">
        <v>20188947.199999999</v>
      </c>
      <c r="D33" s="6">
        <f t="shared" si="2"/>
        <v>-272858.75999999791</v>
      </c>
      <c r="E33" s="6">
        <v>19916088.440000001</v>
      </c>
      <c r="F33" s="6">
        <v>3132674.4</v>
      </c>
      <c r="G33" s="6">
        <v>3132674.4</v>
      </c>
      <c r="H33" s="22">
        <f>G33/G53*100</f>
        <v>2.5121055304775952</v>
      </c>
      <c r="I33" s="6">
        <f t="shared" si="0"/>
        <v>-17056272.800000001</v>
      </c>
      <c r="J33" s="6">
        <f t="shared" si="3"/>
        <v>-16783414.040000003</v>
      </c>
      <c r="K33" s="6">
        <f t="shared" si="7"/>
        <v>0</v>
      </c>
      <c r="L33" s="6">
        <f t="shared" si="1"/>
        <v>15.516779398977279</v>
      </c>
      <c r="M33" s="6">
        <f t="shared" si="4"/>
        <v>15.729365781024818</v>
      </c>
      <c r="N33" s="6">
        <f t="shared" si="5"/>
        <v>100</v>
      </c>
    </row>
    <row r="34" spans="1:14" outlineLevel="1" x14ac:dyDescent="0.2">
      <c r="A34" s="12" t="s">
        <v>54</v>
      </c>
      <c r="B34" s="13" t="s">
        <v>55</v>
      </c>
      <c r="C34" s="6">
        <v>126000</v>
      </c>
      <c r="D34" s="6">
        <f t="shared" si="2"/>
        <v>0</v>
      </c>
      <c r="E34" s="6">
        <v>126000</v>
      </c>
      <c r="F34" s="6">
        <v>0</v>
      </c>
      <c r="G34" s="6">
        <v>0</v>
      </c>
      <c r="H34" s="22">
        <f>G34/G53*100</f>
        <v>0</v>
      </c>
      <c r="I34" s="6">
        <f t="shared" si="0"/>
        <v>-126000</v>
      </c>
      <c r="J34" s="6">
        <f t="shared" si="3"/>
        <v>-126000</v>
      </c>
      <c r="K34" s="6">
        <f t="shared" si="7"/>
        <v>0</v>
      </c>
      <c r="L34" s="6">
        <f t="shared" si="1"/>
        <v>0</v>
      </c>
      <c r="M34" s="6">
        <f t="shared" si="4"/>
        <v>0</v>
      </c>
      <c r="N34" s="6">
        <v>0</v>
      </c>
    </row>
    <row r="35" spans="1:14" ht="12.75" customHeight="1" x14ac:dyDescent="0.2">
      <c r="A35" s="12" t="s">
        <v>56</v>
      </c>
      <c r="B35" s="13" t="s">
        <v>57</v>
      </c>
      <c r="C35" s="6">
        <v>7047101.25</v>
      </c>
      <c r="D35" s="6">
        <f t="shared" si="2"/>
        <v>0</v>
      </c>
      <c r="E35" s="6">
        <v>7047101.25</v>
      </c>
      <c r="F35" s="6">
        <v>757011.02</v>
      </c>
      <c r="G35" s="6">
        <v>757011.02</v>
      </c>
      <c r="H35" s="22">
        <f>G35/G53*100</f>
        <v>0.60705050291038409</v>
      </c>
      <c r="I35" s="6">
        <f t="shared" si="0"/>
        <v>-6290090.2300000004</v>
      </c>
      <c r="J35" s="6">
        <f t="shared" si="3"/>
        <v>-6290090.2300000004</v>
      </c>
      <c r="K35" s="6">
        <f t="shared" si="7"/>
        <v>0</v>
      </c>
      <c r="L35" s="6">
        <f t="shared" si="1"/>
        <v>10.742161821500721</v>
      </c>
      <c r="M35" s="6">
        <f t="shared" si="4"/>
        <v>10.742161821500721</v>
      </c>
      <c r="N35" s="6">
        <f t="shared" si="5"/>
        <v>100</v>
      </c>
    </row>
    <row r="36" spans="1:14" s="3" customFormat="1" outlineLevel="1" x14ac:dyDescent="0.2">
      <c r="A36" s="14" t="s">
        <v>58</v>
      </c>
      <c r="B36" s="15" t="s">
        <v>59</v>
      </c>
      <c r="C36" s="7">
        <f>SUM(C31:C35)</f>
        <v>245095126.24000001</v>
      </c>
      <c r="D36" s="7">
        <f t="shared" si="2"/>
        <v>16267736.659999996</v>
      </c>
      <c r="E36" s="7">
        <f>SUM(E31:E35)</f>
        <v>261362862.90000001</v>
      </c>
      <c r="F36" s="7">
        <f>SUM(F31:F35)</f>
        <v>63744756.880000003</v>
      </c>
      <c r="G36" s="7">
        <f>SUM(G31:G35)</f>
        <v>63744756.880000003</v>
      </c>
      <c r="H36" s="23">
        <f>G36/G53*100</f>
        <v>51.117203976639821</v>
      </c>
      <c r="I36" s="7">
        <f t="shared" si="0"/>
        <v>-181350369.36000001</v>
      </c>
      <c r="J36" s="7">
        <f t="shared" si="3"/>
        <v>-197618106.02000001</v>
      </c>
      <c r="K36" s="7">
        <f t="shared" si="7"/>
        <v>0</v>
      </c>
      <c r="L36" s="7">
        <f t="shared" si="1"/>
        <v>26.008169912599726</v>
      </c>
      <c r="M36" s="7">
        <f t="shared" si="4"/>
        <v>24.389370460940111</v>
      </c>
      <c r="N36" s="7">
        <f t="shared" si="5"/>
        <v>100</v>
      </c>
    </row>
    <row r="37" spans="1:14" outlineLevel="1" x14ac:dyDescent="0.2">
      <c r="A37" s="12" t="s">
        <v>60</v>
      </c>
      <c r="B37" s="13" t="s">
        <v>61</v>
      </c>
      <c r="C37" s="6">
        <v>35218561</v>
      </c>
      <c r="D37" s="6">
        <f t="shared" si="2"/>
        <v>72862021.349999994</v>
      </c>
      <c r="E37" s="6">
        <v>108080582.34999999</v>
      </c>
      <c r="F37" s="6">
        <v>6845274.4800000004</v>
      </c>
      <c r="G37" s="6">
        <v>6845274.4800000004</v>
      </c>
      <c r="H37" s="22">
        <f>G37/G53*100</f>
        <v>5.48925604232765</v>
      </c>
      <c r="I37" s="6">
        <f t="shared" si="0"/>
        <v>-28373286.52</v>
      </c>
      <c r="J37" s="6">
        <f t="shared" si="3"/>
        <v>-101235307.86999999</v>
      </c>
      <c r="K37" s="6">
        <f t="shared" si="7"/>
        <v>0</v>
      </c>
      <c r="L37" s="6">
        <f t="shared" si="1"/>
        <v>19.436553583208582</v>
      </c>
      <c r="M37" s="6">
        <f t="shared" si="4"/>
        <v>6.3334914849299944</v>
      </c>
      <c r="N37" s="6">
        <f t="shared" si="5"/>
        <v>100</v>
      </c>
    </row>
    <row r="38" spans="1:14" ht="22.5" x14ac:dyDescent="0.2">
      <c r="A38" s="12" t="s">
        <v>62</v>
      </c>
      <c r="B38" s="13" t="s">
        <v>63</v>
      </c>
      <c r="C38" s="6">
        <v>17463478.600000001</v>
      </c>
      <c r="D38" s="6">
        <f t="shared" si="2"/>
        <v>142115.5700000003</v>
      </c>
      <c r="E38" s="6">
        <v>17605594.170000002</v>
      </c>
      <c r="F38" s="6">
        <v>3408614.39</v>
      </c>
      <c r="G38" s="6">
        <v>3408614.39</v>
      </c>
      <c r="H38" s="22">
        <f>G38/G53*100</f>
        <v>2.7333830353976509</v>
      </c>
      <c r="I38" s="6">
        <f t="shared" si="0"/>
        <v>-14054864.210000001</v>
      </c>
      <c r="J38" s="6">
        <f t="shared" si="3"/>
        <v>-14196979.780000001</v>
      </c>
      <c r="K38" s="6">
        <f t="shared" si="7"/>
        <v>0</v>
      </c>
      <c r="L38" s="6">
        <f t="shared" si="1"/>
        <v>19.518530460477674</v>
      </c>
      <c r="M38" s="6">
        <f t="shared" si="4"/>
        <v>19.360973319538921</v>
      </c>
      <c r="N38" s="6">
        <f t="shared" si="5"/>
        <v>100</v>
      </c>
    </row>
    <row r="39" spans="1:14" s="3" customFormat="1" outlineLevel="1" x14ac:dyDescent="0.2">
      <c r="A39" s="14" t="s">
        <v>64</v>
      </c>
      <c r="B39" s="15" t="s">
        <v>65</v>
      </c>
      <c r="C39" s="7">
        <f>C37+C38</f>
        <v>52682039.600000001</v>
      </c>
      <c r="D39" s="7">
        <f t="shared" si="2"/>
        <v>73004136.919999987</v>
      </c>
      <c r="E39" s="7">
        <f>SUM(E37:E38)</f>
        <v>125686176.52</v>
      </c>
      <c r="F39" s="7">
        <f t="shared" ref="F39:G39" si="12">SUM(F37:F38)</f>
        <v>10253888.870000001</v>
      </c>
      <c r="G39" s="7">
        <f t="shared" si="12"/>
        <v>10253888.870000001</v>
      </c>
      <c r="H39" s="23">
        <f>G39/G53*100</f>
        <v>8.2226390777253027</v>
      </c>
      <c r="I39" s="7">
        <f t="shared" si="0"/>
        <v>-42428150.730000004</v>
      </c>
      <c r="J39" s="7">
        <f t="shared" si="3"/>
        <v>-115432287.64999999</v>
      </c>
      <c r="K39" s="7">
        <f t="shared" si="7"/>
        <v>0</v>
      </c>
      <c r="L39" s="7">
        <f t="shared" si="1"/>
        <v>19.463727957108176</v>
      </c>
      <c r="M39" s="7">
        <f t="shared" si="4"/>
        <v>8.158326678326743</v>
      </c>
      <c r="N39" s="7">
        <f t="shared" si="5"/>
        <v>100</v>
      </c>
    </row>
    <row r="40" spans="1:14" s="3" customFormat="1" outlineLevel="1" x14ac:dyDescent="0.2">
      <c r="A40" s="12" t="s">
        <v>117</v>
      </c>
      <c r="B40" s="13" t="s">
        <v>116</v>
      </c>
      <c r="C40" s="6">
        <v>0</v>
      </c>
      <c r="D40" s="6">
        <f t="shared" si="2"/>
        <v>2000000</v>
      </c>
      <c r="E40" s="6">
        <v>2000000</v>
      </c>
      <c r="F40" s="6">
        <v>0</v>
      </c>
      <c r="G40" s="6">
        <v>0</v>
      </c>
      <c r="H40" s="22">
        <f>G40/G52*100</f>
        <v>0</v>
      </c>
      <c r="I40" s="6">
        <f t="shared" si="0"/>
        <v>0</v>
      </c>
      <c r="J40" s="6">
        <f t="shared" si="3"/>
        <v>-2000000</v>
      </c>
      <c r="K40" s="6">
        <f t="shared" si="7"/>
        <v>0</v>
      </c>
      <c r="L40" s="6">
        <v>0</v>
      </c>
      <c r="M40" s="6">
        <f t="shared" si="4"/>
        <v>0</v>
      </c>
      <c r="N40" s="6">
        <v>0</v>
      </c>
    </row>
    <row r="41" spans="1:14" ht="22.5" x14ac:dyDescent="0.2">
      <c r="A41" s="12" t="s">
        <v>66</v>
      </c>
      <c r="B41" s="13" t="s">
        <v>67</v>
      </c>
      <c r="C41" s="6">
        <v>184900</v>
      </c>
      <c r="D41" s="6">
        <f t="shared" si="2"/>
        <v>-184900</v>
      </c>
      <c r="E41" s="6">
        <v>0</v>
      </c>
      <c r="F41" s="6">
        <v>0</v>
      </c>
      <c r="G41" s="6">
        <v>0</v>
      </c>
      <c r="H41" s="22">
        <f>G41/G53*100</f>
        <v>0</v>
      </c>
      <c r="I41" s="6">
        <f t="shared" si="0"/>
        <v>-184900</v>
      </c>
      <c r="J41" s="6">
        <f t="shared" si="3"/>
        <v>0</v>
      </c>
      <c r="K41" s="6">
        <f t="shared" si="7"/>
        <v>0</v>
      </c>
      <c r="L41" s="6">
        <f t="shared" ref="L41:L53" si="13">G41/C41*100</f>
        <v>0</v>
      </c>
      <c r="M41" s="6">
        <v>0</v>
      </c>
      <c r="N41" s="6">
        <v>0</v>
      </c>
    </row>
    <row r="42" spans="1:14" s="3" customFormat="1" outlineLevel="1" x14ac:dyDescent="0.2">
      <c r="A42" s="14" t="s">
        <v>68</v>
      </c>
      <c r="B42" s="15" t="s">
        <v>69</v>
      </c>
      <c r="C42" s="7">
        <f>C41+C40</f>
        <v>184900</v>
      </c>
      <c r="D42" s="7">
        <f t="shared" ref="D42:F42" si="14">D41+D40</f>
        <v>1815100</v>
      </c>
      <c r="E42" s="7">
        <f t="shared" si="14"/>
        <v>2000000</v>
      </c>
      <c r="F42" s="7">
        <f t="shared" si="14"/>
        <v>0</v>
      </c>
      <c r="G42" s="7">
        <f>SUM(G40:G41)</f>
        <v>0</v>
      </c>
      <c r="H42" s="23">
        <f>G42/G53*100</f>
        <v>0</v>
      </c>
      <c r="I42" s="7">
        <f t="shared" si="0"/>
        <v>-184900</v>
      </c>
      <c r="J42" s="7">
        <f t="shared" si="3"/>
        <v>-2000000</v>
      </c>
      <c r="K42" s="7">
        <f t="shared" si="7"/>
        <v>0</v>
      </c>
      <c r="L42" s="7">
        <f t="shared" si="13"/>
        <v>0</v>
      </c>
      <c r="M42" s="7">
        <f t="shared" si="4"/>
        <v>0</v>
      </c>
      <c r="N42" s="7">
        <v>0</v>
      </c>
    </row>
    <row r="43" spans="1:14" outlineLevel="1" x14ac:dyDescent="0.2">
      <c r="A43" s="12" t="s">
        <v>70</v>
      </c>
      <c r="B43" s="13" t="s">
        <v>71</v>
      </c>
      <c r="C43" s="6">
        <v>3700580</v>
      </c>
      <c r="D43" s="6">
        <f t="shared" si="2"/>
        <v>0</v>
      </c>
      <c r="E43" s="6">
        <v>3700580</v>
      </c>
      <c r="F43" s="6">
        <v>944223.5</v>
      </c>
      <c r="G43" s="6">
        <v>944223.5</v>
      </c>
      <c r="H43" s="22">
        <f>G43/G53*100</f>
        <v>0.75717702304360512</v>
      </c>
      <c r="I43" s="6">
        <f t="shared" si="0"/>
        <v>-2756356.5</v>
      </c>
      <c r="J43" s="6">
        <f t="shared" si="3"/>
        <v>-2756356.5</v>
      </c>
      <c r="K43" s="6">
        <f t="shared" si="7"/>
        <v>0</v>
      </c>
      <c r="L43" s="6">
        <f t="shared" si="13"/>
        <v>25.515554318512233</v>
      </c>
      <c r="M43" s="6">
        <f t="shared" si="4"/>
        <v>25.515554318512233</v>
      </c>
      <c r="N43" s="6">
        <f t="shared" si="5"/>
        <v>100</v>
      </c>
    </row>
    <row r="44" spans="1:14" outlineLevel="1" x14ac:dyDescent="0.2">
      <c r="A44" s="12" t="s">
        <v>72</v>
      </c>
      <c r="B44" s="13" t="s">
        <v>73</v>
      </c>
      <c r="C44" s="6">
        <v>8690634</v>
      </c>
      <c r="D44" s="6">
        <f t="shared" si="2"/>
        <v>147800</v>
      </c>
      <c r="E44" s="6">
        <v>8838434</v>
      </c>
      <c r="F44" s="6">
        <v>2624100</v>
      </c>
      <c r="G44" s="6">
        <v>2620074.44</v>
      </c>
      <c r="H44" s="22">
        <f>G44/G53*100</f>
        <v>2.1010493433300916</v>
      </c>
      <c r="I44" s="6">
        <f t="shared" si="0"/>
        <v>-6070559.5600000005</v>
      </c>
      <c r="J44" s="6">
        <f t="shared" si="3"/>
        <v>-6218359.5600000005</v>
      </c>
      <c r="K44" s="6">
        <f t="shared" si="7"/>
        <v>-4025.5600000000559</v>
      </c>
      <c r="L44" s="6">
        <f t="shared" si="13"/>
        <v>30.148254316083268</v>
      </c>
      <c r="M44" s="6">
        <f t="shared" si="4"/>
        <v>29.644102563870479</v>
      </c>
      <c r="N44" s="6">
        <f t="shared" si="5"/>
        <v>99.846592736557298</v>
      </c>
    </row>
    <row r="45" spans="1:14" outlineLevel="1" x14ac:dyDescent="0.2">
      <c r="A45" s="12" t="s">
        <v>74</v>
      </c>
      <c r="B45" s="13" t="s">
        <v>75</v>
      </c>
      <c r="C45" s="6">
        <v>20193117</v>
      </c>
      <c r="D45" s="6">
        <f t="shared" si="2"/>
        <v>2074780.5</v>
      </c>
      <c r="E45" s="6">
        <v>22267897.5</v>
      </c>
      <c r="F45" s="6">
        <v>8302257.5</v>
      </c>
      <c r="G45" s="6">
        <v>7513360.9100000001</v>
      </c>
      <c r="H45" s="22">
        <f>G45/G53*100</f>
        <v>6.0249975211229039</v>
      </c>
      <c r="I45" s="6">
        <f t="shared" si="0"/>
        <v>-12679756.09</v>
      </c>
      <c r="J45" s="6">
        <f t="shared" si="3"/>
        <v>-14754536.59</v>
      </c>
      <c r="K45" s="6">
        <f t="shared" si="7"/>
        <v>-788896.58999999985</v>
      </c>
      <c r="L45" s="6">
        <f t="shared" si="13"/>
        <v>37.207534181077641</v>
      </c>
      <c r="M45" s="6">
        <f t="shared" si="4"/>
        <v>33.740773730434135</v>
      </c>
      <c r="N45" s="6">
        <f t="shared" si="5"/>
        <v>90.497806289433939</v>
      </c>
    </row>
    <row r="46" spans="1:14" ht="22.5" x14ac:dyDescent="0.2">
      <c r="A46" s="12" t="s">
        <v>76</v>
      </c>
      <c r="B46" s="13" t="s">
        <v>77</v>
      </c>
      <c r="C46" s="6">
        <v>146949.91</v>
      </c>
      <c r="D46" s="6">
        <f t="shared" si="2"/>
        <v>40625.639999999985</v>
      </c>
      <c r="E46" s="6">
        <v>187575.55</v>
      </c>
      <c r="F46" s="6">
        <v>36737.47</v>
      </c>
      <c r="G46" s="6">
        <v>3503.16</v>
      </c>
      <c r="H46" s="22">
        <f>G46/G53*100</f>
        <v>2.8091995804440748E-3</v>
      </c>
      <c r="I46" s="6">
        <f t="shared" si="0"/>
        <v>-143446.75</v>
      </c>
      <c r="J46" s="6">
        <f t="shared" si="3"/>
        <v>-184072.38999999998</v>
      </c>
      <c r="K46" s="6">
        <f t="shared" si="7"/>
        <v>-33234.31</v>
      </c>
      <c r="L46" s="6">
        <f t="shared" si="13"/>
        <v>2.3839143555787139</v>
      </c>
      <c r="M46" s="6">
        <f t="shared" si="4"/>
        <v>1.8675994819154205</v>
      </c>
      <c r="N46" s="6">
        <f t="shared" si="5"/>
        <v>9.5356593690311264</v>
      </c>
    </row>
    <row r="47" spans="1:14" s="3" customFormat="1" outlineLevel="1" x14ac:dyDescent="0.2">
      <c r="A47" s="14" t="s">
        <v>78</v>
      </c>
      <c r="B47" s="15" t="s">
        <v>79</v>
      </c>
      <c r="C47" s="7">
        <f>SUM(C43:C46)</f>
        <v>32731280.91</v>
      </c>
      <c r="D47" s="7">
        <f t="shared" si="2"/>
        <v>2263206.1399999969</v>
      </c>
      <c r="E47" s="7">
        <f>SUM(E43:E46)</f>
        <v>34994487.049999997</v>
      </c>
      <c r="F47" s="7">
        <f t="shared" ref="F47:G47" si="15">SUM(F43:F46)</f>
        <v>11907318.470000001</v>
      </c>
      <c r="G47" s="7">
        <f t="shared" si="15"/>
        <v>11081162.01</v>
      </c>
      <c r="H47" s="23">
        <f>G47/G53*100</f>
        <v>8.8860330870770436</v>
      </c>
      <c r="I47" s="7">
        <f>G47-C47</f>
        <v>-21650118.899999999</v>
      </c>
      <c r="J47" s="7">
        <f t="shared" si="3"/>
        <v>-23913325.039999999</v>
      </c>
      <c r="K47" s="7">
        <f t="shared" si="7"/>
        <v>-826156.46000000089</v>
      </c>
      <c r="L47" s="7">
        <f t="shared" si="13"/>
        <v>33.854959848560348</v>
      </c>
      <c r="M47" s="7">
        <f t="shared" si="4"/>
        <v>31.665450601311218</v>
      </c>
      <c r="N47" s="7">
        <f t="shared" si="5"/>
        <v>93.061775729930559</v>
      </c>
    </row>
    <row r="48" spans="1:14" x14ac:dyDescent="0.2">
      <c r="A48" s="12" t="s">
        <v>80</v>
      </c>
      <c r="B48" s="13" t="s">
        <v>81</v>
      </c>
      <c r="C48" s="6">
        <v>681900</v>
      </c>
      <c r="D48" s="6">
        <f t="shared" si="2"/>
        <v>360554.1</v>
      </c>
      <c r="E48" s="6">
        <v>1042454.1</v>
      </c>
      <c r="F48" s="6">
        <v>612341.1</v>
      </c>
      <c r="G48" s="6">
        <v>612341.1</v>
      </c>
      <c r="H48" s="22">
        <f>G48/G53*100</f>
        <v>0.49103905080232224</v>
      </c>
      <c r="I48" s="6">
        <f t="shared" si="0"/>
        <v>-69558.900000000023</v>
      </c>
      <c r="J48" s="6">
        <f t="shared" si="3"/>
        <v>-430113</v>
      </c>
      <c r="K48" s="6">
        <f t="shared" si="7"/>
        <v>0</v>
      </c>
      <c r="L48" s="6">
        <f t="shared" si="13"/>
        <v>89.799252089749231</v>
      </c>
      <c r="M48" s="6">
        <f t="shared" si="4"/>
        <v>58.740341661086084</v>
      </c>
      <c r="N48" s="6">
        <f t="shared" si="5"/>
        <v>100</v>
      </c>
    </row>
    <row r="49" spans="1:14" x14ac:dyDescent="0.2">
      <c r="A49" s="12" t="s">
        <v>103</v>
      </c>
      <c r="B49" s="13" t="s">
        <v>104</v>
      </c>
      <c r="C49" s="6">
        <v>3483517.47</v>
      </c>
      <c r="D49" s="6">
        <f t="shared" si="2"/>
        <v>0</v>
      </c>
      <c r="E49" s="6">
        <v>3483517.47</v>
      </c>
      <c r="F49" s="6">
        <v>0</v>
      </c>
      <c r="G49" s="6">
        <v>0</v>
      </c>
      <c r="H49" s="22">
        <f>G49/G53*100</f>
        <v>0</v>
      </c>
      <c r="I49" s="6">
        <f t="shared" ref="I49" si="16">G49-C49</f>
        <v>-3483517.47</v>
      </c>
      <c r="J49" s="6">
        <f t="shared" ref="J49" si="17">G49-E49</f>
        <v>-3483517.47</v>
      </c>
      <c r="K49" s="6">
        <f t="shared" ref="K49" si="18">G49-F49</f>
        <v>0</v>
      </c>
      <c r="L49" s="6">
        <f t="shared" ref="L49" si="19">G49/C49*100</f>
        <v>0</v>
      </c>
      <c r="M49" s="6">
        <f t="shared" ref="M49" si="20">G49/E49*100</f>
        <v>0</v>
      </c>
      <c r="N49" s="6">
        <v>0</v>
      </c>
    </row>
    <row r="50" spans="1:14" s="3" customFormat="1" outlineLevel="1" x14ac:dyDescent="0.2">
      <c r="A50" s="14" t="s">
        <v>82</v>
      </c>
      <c r="B50" s="15" t="s">
        <v>83</v>
      </c>
      <c r="C50" s="7">
        <f>C48+C49</f>
        <v>4165417.47</v>
      </c>
      <c r="D50" s="7">
        <f t="shared" ref="D50:G50" si="21">D48+D49</f>
        <v>360554.1</v>
      </c>
      <c r="E50" s="7">
        <f t="shared" si="21"/>
        <v>4525971.57</v>
      </c>
      <c r="F50" s="7">
        <f t="shared" si="21"/>
        <v>612341.1</v>
      </c>
      <c r="G50" s="7">
        <f t="shared" si="21"/>
        <v>612341.1</v>
      </c>
      <c r="H50" s="23">
        <f>G50/G53*100</f>
        <v>0.49103905080232224</v>
      </c>
      <c r="I50" s="7">
        <f t="shared" si="0"/>
        <v>-3553076.37</v>
      </c>
      <c r="J50" s="7">
        <f t="shared" si="3"/>
        <v>-3913630.47</v>
      </c>
      <c r="K50" s="6">
        <f t="shared" si="7"/>
        <v>0</v>
      </c>
      <c r="L50" s="7">
        <f t="shared" si="13"/>
        <v>14.70059374384868</v>
      </c>
      <c r="M50" s="7">
        <f t="shared" si="4"/>
        <v>13.529495060438478</v>
      </c>
      <c r="N50" s="7">
        <f t="shared" si="5"/>
        <v>100</v>
      </c>
    </row>
    <row r="51" spans="1:14" ht="15" customHeight="1" x14ac:dyDescent="0.2">
      <c r="A51" s="12" t="s">
        <v>84</v>
      </c>
      <c r="B51" s="13" t="s">
        <v>85</v>
      </c>
      <c r="C51" s="6">
        <v>1134212</v>
      </c>
      <c r="D51" s="6">
        <f t="shared" si="2"/>
        <v>0</v>
      </c>
      <c r="E51" s="6">
        <v>1134212</v>
      </c>
      <c r="F51" s="6">
        <v>215766</v>
      </c>
      <c r="G51" s="6">
        <v>215766</v>
      </c>
      <c r="H51" s="22">
        <f>G51/G53*100</f>
        <v>0.17302371478153902</v>
      </c>
      <c r="I51" s="6">
        <f>G51-C51</f>
        <v>-918446</v>
      </c>
      <c r="J51" s="6">
        <f>G51-E51</f>
        <v>-918446</v>
      </c>
      <c r="K51" s="6">
        <f t="shared" si="7"/>
        <v>0</v>
      </c>
      <c r="L51" s="6">
        <f t="shared" si="13"/>
        <v>19.023427718980226</v>
      </c>
      <c r="M51" s="6">
        <f t="shared" si="4"/>
        <v>19.023427718980226</v>
      </c>
      <c r="N51" s="6">
        <f t="shared" si="5"/>
        <v>100</v>
      </c>
    </row>
    <row r="52" spans="1:14" s="3" customFormat="1" ht="15.75" customHeight="1" x14ac:dyDescent="0.2">
      <c r="A52" s="14" t="s">
        <v>86</v>
      </c>
      <c r="B52" s="15" t="s">
        <v>87</v>
      </c>
      <c r="C52" s="7">
        <f>C51</f>
        <v>1134212</v>
      </c>
      <c r="D52" s="7">
        <f t="shared" ref="D52:G52" si="22">D51</f>
        <v>0</v>
      </c>
      <c r="E52" s="7">
        <f t="shared" si="22"/>
        <v>1134212</v>
      </c>
      <c r="F52" s="7">
        <f t="shared" si="22"/>
        <v>215766</v>
      </c>
      <c r="G52" s="7">
        <f t="shared" si="22"/>
        <v>215766</v>
      </c>
      <c r="H52" s="23">
        <f>G52/G53*100</f>
        <v>0.17302371478153902</v>
      </c>
      <c r="I52" s="7">
        <f t="shared" si="0"/>
        <v>-918446</v>
      </c>
      <c r="J52" s="7">
        <f t="shared" si="3"/>
        <v>-918446</v>
      </c>
      <c r="K52" s="6">
        <f t="shared" si="7"/>
        <v>0</v>
      </c>
      <c r="L52" s="7">
        <f t="shared" si="13"/>
        <v>19.023427718980226</v>
      </c>
      <c r="M52" s="7">
        <f t="shared" si="4"/>
        <v>19.023427718980226</v>
      </c>
      <c r="N52" s="6">
        <f t="shared" si="5"/>
        <v>100</v>
      </c>
    </row>
    <row r="53" spans="1:14" s="3" customFormat="1" ht="13.5" customHeight="1" x14ac:dyDescent="0.2">
      <c r="A53" s="16" t="s">
        <v>88</v>
      </c>
      <c r="B53" s="17"/>
      <c r="C53" s="9">
        <f>C14+C16+C20+C26+C30+C36+C39+C42+C47+C50+C52</f>
        <v>551072237.8900001</v>
      </c>
      <c r="D53" s="9">
        <f t="shared" ref="D53:G53" si="23">D14+D16+D20+D26+D30+D36+D39+D42+D47+D50+D52</f>
        <v>118992904.58</v>
      </c>
      <c r="E53" s="9">
        <f t="shared" si="23"/>
        <v>670065142.47000003</v>
      </c>
      <c r="F53" s="9">
        <f t="shared" si="23"/>
        <v>125745459.13999999</v>
      </c>
      <c r="G53" s="9">
        <f t="shared" si="23"/>
        <v>124703136.95</v>
      </c>
      <c r="H53" s="23">
        <f>G53/G53*100</f>
        <v>100</v>
      </c>
      <c r="I53" s="7">
        <f>G53-C53</f>
        <v>-426369100.94000012</v>
      </c>
      <c r="J53" s="7">
        <f t="shared" si="3"/>
        <v>-545362005.51999998</v>
      </c>
      <c r="K53" s="7">
        <f t="shared" si="7"/>
        <v>-1042322.1899999827</v>
      </c>
      <c r="L53" s="7">
        <f t="shared" si="13"/>
        <v>22.629181507577972</v>
      </c>
      <c r="M53" s="7">
        <f t="shared" si="4"/>
        <v>18.610599036732189</v>
      </c>
      <c r="N53" s="7">
        <f t="shared" si="5"/>
        <v>99.171085622392525</v>
      </c>
    </row>
    <row r="54" spans="1:14" ht="12.75" customHeight="1" x14ac:dyDescent="0.2">
      <c r="D54" s="4"/>
    </row>
  </sheetData>
  <mergeCells count="4">
    <mergeCell ref="A1:G1"/>
    <mergeCell ref="A2:N2"/>
    <mergeCell ref="A4:N4"/>
    <mergeCell ref="A3:N3"/>
  </mergeCells>
  <pageMargins left="0.35433070866141736" right="0.27559055118110237" top="0.98425196850393704" bottom="0.19685039370078741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rep:2.53.0.113</dc:description>
  <cp:lastModifiedBy>budjet2</cp:lastModifiedBy>
  <cp:lastPrinted>2024-04-09T05:19:53Z</cp:lastPrinted>
  <dcterms:created xsi:type="dcterms:W3CDTF">2021-07-21T07:50:05Z</dcterms:created>
  <dcterms:modified xsi:type="dcterms:W3CDTF">2025-04-15T06:32:42Z</dcterms:modified>
</cp:coreProperties>
</file>