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Анализы исполнения бюджета\Анализы исполнения бюджета за 2025 год\за 9 месяцев\"/>
    </mc:Choice>
  </mc:AlternateContent>
  <bookViews>
    <workbookView xWindow="-120" yWindow="-120" windowWidth="29040" windowHeight="15840"/>
  </bookViews>
  <sheets>
    <sheet name="Бюджет" sheetId="1" r:id="rId1"/>
  </sheets>
  <definedNames>
    <definedName name="APPT" localSheetId="0">Бюджет!$A$14</definedName>
    <definedName name="FIO" localSheetId="0">Бюджет!$G$14</definedName>
    <definedName name="LAST_CELL" localSheetId="0">Бюджет!#REF!</definedName>
    <definedName name="SIGN" localSheetId="0">Бюджет!$A$14:$N$15</definedName>
    <definedName name="_xlnm.Print_Titles" localSheetId="0">Бюджет!$5:$5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0" i="1" l="1"/>
  <c r="N25" i="1"/>
  <c r="L42" i="1"/>
  <c r="E31" i="1"/>
  <c r="L30" i="1"/>
  <c r="I30" i="1"/>
  <c r="G31" i="1"/>
  <c r="J30" i="1"/>
  <c r="K30" i="1"/>
  <c r="M30" i="1"/>
  <c r="F31" i="1"/>
  <c r="C31" i="1"/>
  <c r="D30" i="1"/>
  <c r="N41" i="1" l="1"/>
  <c r="N35" i="1"/>
  <c r="D41" i="1" l="1"/>
  <c r="K8" i="1"/>
  <c r="K7" i="1"/>
  <c r="N21" i="1" l="1"/>
  <c r="M12" i="1"/>
  <c r="M41" i="1"/>
  <c r="K41" i="1"/>
  <c r="J41" i="1"/>
  <c r="I41" i="1"/>
  <c r="G43" i="1"/>
  <c r="E43" i="1"/>
  <c r="F43" i="1"/>
  <c r="C43" i="1"/>
  <c r="E20" i="1"/>
  <c r="F20" i="1"/>
  <c r="G20" i="1"/>
  <c r="D21" i="1"/>
  <c r="J21" i="1"/>
  <c r="I21" i="1"/>
  <c r="M21" i="1"/>
  <c r="L21" i="1"/>
  <c r="K21" i="1"/>
  <c r="K9" i="1"/>
  <c r="K10" i="1"/>
  <c r="K11" i="1"/>
  <c r="C26" i="1"/>
  <c r="F26" i="1"/>
  <c r="G26" i="1"/>
  <c r="E26" i="1"/>
  <c r="D22" i="1"/>
  <c r="I22" i="1"/>
  <c r="J22" i="1"/>
  <c r="K22" i="1"/>
  <c r="L22" i="1"/>
  <c r="M22" i="1"/>
  <c r="N22" i="1"/>
  <c r="D23" i="1"/>
  <c r="I23" i="1"/>
  <c r="J23" i="1"/>
  <c r="K23" i="1"/>
  <c r="L23" i="1"/>
  <c r="M23" i="1"/>
  <c r="N23" i="1"/>
  <c r="D24" i="1"/>
  <c r="I24" i="1"/>
  <c r="J24" i="1"/>
  <c r="K24" i="1"/>
  <c r="L24" i="1"/>
  <c r="M24" i="1"/>
  <c r="N24" i="1"/>
  <c r="D25" i="1"/>
  <c r="I25" i="1"/>
  <c r="J25" i="1"/>
  <c r="K25" i="1"/>
  <c r="L25" i="1"/>
  <c r="M25" i="1"/>
  <c r="C14" i="1"/>
  <c r="D12" i="1"/>
  <c r="I12" i="1"/>
  <c r="J12" i="1"/>
  <c r="K12" i="1"/>
  <c r="L12" i="1"/>
  <c r="D13" i="1"/>
  <c r="I13" i="1"/>
  <c r="J13" i="1"/>
  <c r="K13" i="1"/>
  <c r="L13" i="1"/>
  <c r="M13" i="1"/>
  <c r="N13" i="1"/>
  <c r="E14" i="1"/>
  <c r="F14" i="1"/>
  <c r="G14" i="1"/>
  <c r="D15" i="1"/>
  <c r="I15" i="1"/>
  <c r="J15" i="1"/>
  <c r="K15" i="1"/>
  <c r="L15" i="1"/>
  <c r="M15" i="1"/>
  <c r="N15" i="1"/>
  <c r="C16" i="1"/>
  <c r="E16" i="1"/>
  <c r="F16" i="1"/>
  <c r="G16" i="1"/>
  <c r="I16" i="1" s="1"/>
  <c r="D17" i="1"/>
  <c r="I17" i="1"/>
  <c r="J17" i="1"/>
  <c r="K17" i="1"/>
  <c r="L17" i="1"/>
  <c r="M17" i="1"/>
  <c r="N17" i="1"/>
  <c r="D18" i="1"/>
  <c r="I18" i="1"/>
  <c r="J18" i="1"/>
  <c r="K18" i="1"/>
  <c r="L18" i="1"/>
  <c r="M18" i="1"/>
  <c r="N18" i="1"/>
  <c r="D19" i="1"/>
  <c r="I19" i="1"/>
  <c r="J19" i="1"/>
  <c r="K19" i="1"/>
  <c r="L19" i="1"/>
  <c r="M19" i="1"/>
  <c r="N19" i="1"/>
  <c r="J52" i="1"/>
  <c r="I52" i="1"/>
  <c r="N52" i="1"/>
  <c r="E51" i="1"/>
  <c r="F51" i="1"/>
  <c r="G51" i="1"/>
  <c r="C51" i="1"/>
  <c r="I50" i="1"/>
  <c r="J50" i="1"/>
  <c r="K50" i="1"/>
  <c r="L50" i="1"/>
  <c r="M50" i="1"/>
  <c r="D50" i="1"/>
  <c r="E53" i="1"/>
  <c r="F53" i="1"/>
  <c r="G53" i="1"/>
  <c r="H41" i="1" s="1"/>
  <c r="C53" i="1"/>
  <c r="D28" i="1"/>
  <c r="D27" i="1"/>
  <c r="D9" i="1"/>
  <c r="J26" i="1" l="1"/>
  <c r="M14" i="1"/>
  <c r="N16" i="1"/>
  <c r="K14" i="1"/>
  <c r="L14" i="1"/>
  <c r="N14" i="1"/>
  <c r="D26" i="1"/>
  <c r="K26" i="1"/>
  <c r="L26" i="1"/>
  <c r="M26" i="1"/>
  <c r="I26" i="1"/>
  <c r="N26" i="1"/>
  <c r="K16" i="1"/>
  <c r="D16" i="1"/>
  <c r="I14" i="1"/>
  <c r="D14" i="1"/>
  <c r="M16" i="1"/>
  <c r="J16" i="1"/>
  <c r="J14" i="1"/>
  <c r="L16" i="1"/>
  <c r="N53" i="1"/>
  <c r="D42" i="1" l="1"/>
  <c r="D43" i="1" s="1"/>
  <c r="I42" i="1"/>
  <c r="J42" i="1"/>
  <c r="K42" i="1"/>
  <c r="C20" i="1" l="1"/>
  <c r="C37" i="1"/>
  <c r="C48" i="1"/>
  <c r="E40" i="1"/>
  <c r="C40" i="1"/>
  <c r="G37" i="1"/>
  <c r="F37" i="1"/>
  <c r="D29" i="1"/>
  <c r="D32" i="1"/>
  <c r="D33" i="1"/>
  <c r="D34" i="1"/>
  <c r="D35" i="1"/>
  <c r="D36" i="1"/>
  <c r="D38" i="1"/>
  <c r="D39" i="1"/>
  <c r="D44" i="1"/>
  <c r="D45" i="1"/>
  <c r="D46" i="1"/>
  <c r="D47" i="1"/>
  <c r="D49" i="1"/>
  <c r="D51" i="1" s="1"/>
  <c r="D52" i="1"/>
  <c r="D53" i="1" s="1"/>
  <c r="D8" i="1"/>
  <c r="D10" i="1"/>
  <c r="D11" i="1"/>
  <c r="D7" i="1"/>
  <c r="N11" i="1"/>
  <c r="N10" i="1"/>
  <c r="C54" i="1" l="1"/>
  <c r="I7" i="1"/>
  <c r="N7" i="1"/>
  <c r="M7" i="1"/>
  <c r="K27" i="1"/>
  <c r="K28" i="1"/>
  <c r="K29" i="1"/>
  <c r="K32" i="1"/>
  <c r="K33" i="1"/>
  <c r="K34" i="1"/>
  <c r="K35" i="1"/>
  <c r="K36" i="1"/>
  <c r="K38" i="1"/>
  <c r="K39" i="1"/>
  <c r="K44" i="1"/>
  <c r="K45" i="1"/>
  <c r="K46" i="1"/>
  <c r="K47" i="1"/>
  <c r="K49" i="1"/>
  <c r="K52" i="1"/>
  <c r="J7" i="1"/>
  <c r="F48" i="1"/>
  <c r="G48" i="1"/>
  <c r="I48" i="1" s="1"/>
  <c r="F40" i="1"/>
  <c r="G40" i="1"/>
  <c r="E48" i="1"/>
  <c r="D48" i="1" s="1"/>
  <c r="D40" i="1"/>
  <c r="E37" i="1"/>
  <c r="D37" i="1" s="1"/>
  <c r="G54" i="1" l="1"/>
  <c r="F54" i="1"/>
  <c r="K51" i="1"/>
  <c r="K48" i="1"/>
  <c r="K43" i="1"/>
  <c r="K40" i="1"/>
  <c r="K37" i="1"/>
  <c r="K31" i="1"/>
  <c r="K20" i="1"/>
  <c r="K53" i="1"/>
  <c r="N31" i="1"/>
  <c r="N32" i="1"/>
  <c r="N33" i="1"/>
  <c r="N34" i="1"/>
  <c r="N36" i="1"/>
  <c r="N37" i="1"/>
  <c r="N38" i="1"/>
  <c r="N39" i="1"/>
  <c r="N40" i="1"/>
  <c r="N44" i="1"/>
  <c r="N45" i="1"/>
  <c r="N46" i="1"/>
  <c r="N47" i="1"/>
  <c r="N48" i="1"/>
  <c r="N49" i="1"/>
  <c r="N51" i="1"/>
  <c r="N20" i="1"/>
  <c r="N27" i="1"/>
  <c r="N28" i="1"/>
  <c r="N29" i="1"/>
  <c r="N8" i="1"/>
  <c r="N9" i="1"/>
  <c r="M8" i="1"/>
  <c r="M9" i="1"/>
  <c r="M10" i="1"/>
  <c r="M11" i="1"/>
  <c r="M27" i="1"/>
  <c r="M28" i="1"/>
  <c r="M29" i="1"/>
  <c r="M32" i="1"/>
  <c r="M33" i="1"/>
  <c r="M34" i="1"/>
  <c r="M35" i="1"/>
  <c r="M36" i="1"/>
  <c r="M37" i="1"/>
  <c r="M38" i="1"/>
  <c r="M39" i="1"/>
  <c r="M40" i="1"/>
  <c r="M43" i="1"/>
  <c r="M44" i="1"/>
  <c r="M45" i="1"/>
  <c r="M46" i="1"/>
  <c r="M47" i="1"/>
  <c r="M48" i="1"/>
  <c r="M49" i="1"/>
  <c r="M51" i="1"/>
  <c r="M52" i="1"/>
  <c r="M53" i="1"/>
  <c r="L8" i="1"/>
  <c r="L9" i="1"/>
  <c r="L10" i="1"/>
  <c r="L11" i="1"/>
  <c r="L20" i="1"/>
  <c r="L27" i="1"/>
  <c r="L28" i="1"/>
  <c r="L29" i="1"/>
  <c r="L31" i="1"/>
  <c r="L32" i="1"/>
  <c r="L33" i="1"/>
  <c r="L34" i="1"/>
  <c r="L35" i="1"/>
  <c r="L36" i="1"/>
  <c r="L37" i="1"/>
  <c r="L38" i="1"/>
  <c r="L39" i="1"/>
  <c r="L40" i="1"/>
  <c r="L43" i="1"/>
  <c r="L44" i="1"/>
  <c r="L45" i="1"/>
  <c r="L46" i="1"/>
  <c r="L47" i="1"/>
  <c r="L48" i="1"/>
  <c r="L49" i="1"/>
  <c r="L51" i="1"/>
  <c r="L52" i="1"/>
  <c r="L53" i="1"/>
  <c r="L7" i="1"/>
  <c r="J8" i="1"/>
  <c r="J9" i="1"/>
  <c r="J10" i="1"/>
  <c r="J11" i="1"/>
  <c r="J27" i="1"/>
  <c r="J28" i="1"/>
  <c r="J29" i="1"/>
  <c r="J32" i="1"/>
  <c r="J33" i="1"/>
  <c r="J34" i="1"/>
  <c r="J35" i="1"/>
  <c r="J36" i="1"/>
  <c r="J37" i="1"/>
  <c r="J38" i="1"/>
  <c r="J39" i="1"/>
  <c r="J40" i="1"/>
  <c r="J43" i="1"/>
  <c r="J44" i="1"/>
  <c r="J45" i="1"/>
  <c r="J46" i="1"/>
  <c r="J47" i="1"/>
  <c r="J48" i="1"/>
  <c r="J49" i="1"/>
  <c r="J51" i="1"/>
  <c r="J53" i="1"/>
  <c r="I8" i="1"/>
  <c r="I9" i="1"/>
  <c r="I10" i="1"/>
  <c r="I11" i="1"/>
  <c r="I20" i="1"/>
  <c r="I27" i="1"/>
  <c r="I28" i="1"/>
  <c r="I29" i="1"/>
  <c r="I31" i="1"/>
  <c r="I32" i="1"/>
  <c r="I33" i="1"/>
  <c r="I34" i="1"/>
  <c r="I35" i="1"/>
  <c r="I36" i="1"/>
  <c r="I37" i="1"/>
  <c r="I38" i="1"/>
  <c r="I39" i="1"/>
  <c r="I40" i="1"/>
  <c r="I43" i="1"/>
  <c r="I44" i="1"/>
  <c r="I45" i="1"/>
  <c r="I46" i="1"/>
  <c r="I47" i="1"/>
  <c r="I49" i="1"/>
  <c r="I51" i="1"/>
  <c r="I53" i="1"/>
  <c r="H21" i="1" l="1"/>
  <c r="H22" i="1"/>
  <c r="H23" i="1"/>
  <c r="H24" i="1"/>
  <c r="H25" i="1"/>
  <c r="H26" i="1"/>
  <c r="H13" i="1"/>
  <c r="H14" i="1"/>
  <c r="H15" i="1"/>
  <c r="H17" i="1"/>
  <c r="H18" i="1"/>
  <c r="H19" i="1"/>
  <c r="H12" i="1"/>
  <c r="H16" i="1"/>
  <c r="H35" i="1"/>
  <c r="H42" i="1"/>
  <c r="H50" i="1"/>
  <c r="H49" i="1"/>
  <c r="E54" i="1"/>
  <c r="L54" i="1"/>
  <c r="I54" i="1"/>
  <c r="M20" i="1"/>
  <c r="D20" i="1"/>
  <c r="J31" i="1"/>
  <c r="D31" i="1"/>
  <c r="H53" i="1"/>
  <c r="J20" i="1"/>
  <c r="H29" i="1"/>
  <c r="H31" i="1"/>
  <c r="H10" i="1"/>
  <c r="H44" i="1"/>
  <c r="H40" i="1"/>
  <c r="H39" i="1"/>
  <c r="H48" i="1"/>
  <c r="H36" i="1"/>
  <c r="H47" i="1"/>
  <c r="H9" i="1"/>
  <c r="H34" i="1"/>
  <c r="H43" i="1"/>
  <c r="H52" i="1"/>
  <c r="H20" i="1"/>
  <c r="H28" i="1"/>
  <c r="H33" i="1"/>
  <c r="H38" i="1"/>
  <c r="H46" i="1"/>
  <c r="H51" i="1"/>
  <c r="H8" i="1"/>
  <c r="H11" i="1"/>
  <c r="H27" i="1"/>
  <c r="H32" i="1"/>
  <c r="H37" i="1"/>
  <c r="H45" i="1"/>
  <c r="H54" i="1"/>
  <c r="N54" i="1"/>
  <c r="K54" i="1"/>
  <c r="H7" i="1"/>
  <c r="M31" i="1"/>
  <c r="D54" i="1" l="1"/>
  <c r="M54" i="1"/>
  <c r="J54" i="1"/>
</calcChain>
</file>

<file path=xl/sharedStrings.xml><?xml version="1.0" encoding="utf-8"?>
<sst xmlns="http://schemas.openxmlformats.org/spreadsheetml/2006/main" count="125" uniqueCount="122">
  <si>
    <t>КФСР</t>
  </si>
  <si>
    <t>Наименование КФСР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</si>
  <si>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</si>
  <si>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</si>
  <si>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</si>
  <si>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</si>
  <si>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</si>
  <si>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</si>
  <si>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</si>
  <si>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</si>
  <si>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</si>
  <si>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</si>
  <si>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</si>
  <si>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</si>
  <si>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</si>
  <si>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</si>
  <si>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0100</t>
  </si>
  <si>
    <t>ОБЩЕГОСУДАРСТВЕННЫЕ ВОПРОСЫ</t>
  </si>
  <si>
    <t>0203</t>
  </si>
  <si>
    <t>Мобилизационная и вневойсковая подготовка</t>
  </si>
  <si>
    <t>0200</t>
  </si>
  <si>
    <t>НАЦИОНАЛЬНАЯ ОБОРОНА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</si>
  <si>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</si>
  <si>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</si>
  <si>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</si>
  <si>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</si>
  <si>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</si>
  <si>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</si>
  <si>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0300</t>
  </si>
  <si>
    <t>НАЦИОНАЛЬНАЯ БЕЗОПАСНОСТЬ И ПРАВООХРАНИТЕЛЬНАЯ ДЕЯТЕЛЬНОСТЬ</t>
  </si>
  <si>
    <t>0406</t>
  </si>
  <si>
    <t>Водное хозяйство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</si>
  <si>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</si>
  <si>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</si>
  <si>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</si>
  <si>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</si>
  <si>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</si>
  <si>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</si>
  <si>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0400</t>
  </si>
  <si>
    <t>НАЦИОНАЛЬНАЯ ЭКОНОМИКА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</si>
  <si>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</si>
  <si>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</si>
  <si>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</si>
  <si>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</si>
  <si>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</si>
  <si>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</si>
  <si>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0500</t>
  </si>
  <si>
    <t>ЖИЛИЩНО-КОММУНАЛЬНОЕ ХОЗЯЙСТВО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</si>
  <si>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</si>
  <si>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</si>
  <si>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</si>
  <si>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</si>
  <si>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</si>
  <si>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</si>
  <si>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</si>
  <si>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</si>
  <si>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</si>
  <si>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</si>
  <si>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0700</t>
  </si>
  <si>
    <t>ОБРАЗОВАНИЕ</t>
  </si>
  <si>
    <t>0801</t>
  </si>
  <si>
    <t>Культура</t>
  </si>
  <si>
    <t>0804</t>
  </si>
  <si>
    <t>Другие вопросы в области культуры, кинематографии</t>
  </si>
  <si>
    <t>0800</t>
  </si>
  <si>
    <t>КУЛЬТУРА, КИНЕМАТОГРАФИЯ</t>
  </si>
  <si>
    <t>0907</t>
  </si>
  <si>
    <t>Санитарно-эпидемиологическое благополучие</t>
  </si>
  <si>
    <t>0900</t>
  </si>
  <si>
    <t>ЗДРАВООХРАНЕНИЕ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</si>
  <si>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</si>
  <si>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</si>
  <si>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</si>
  <si>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</si>
  <si>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</si>
  <si>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</si>
  <si>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</si>
  <si>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</si>
  <si>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1000</t>
  </si>
  <si>
    <t>СОЦИАЛЬНАЯ ПОЛИТИКА</t>
  </si>
  <si>
    <t>1101</t>
  </si>
  <si>
    <t>Физическая культура</t>
  </si>
  <si>
    <t>1100</t>
  </si>
  <si>
    <t>ФИЗИЧЕСКАЯ КУЛЬТУРА И СПОРТ</t>
  </si>
  <si>
    <t>1202</t>
  </si>
  <si>
    <t>Периодическая печать и издательства</t>
  </si>
  <si>
    <t>1200</t>
  </si>
  <si>
    <t>СРЕДСТВА МАССОВОЙ ИНФОРМАЦИИ</t>
  </si>
  <si>
    <t>Итого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</si>
  <si>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</si>
  <si>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</si>
  <si>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</si>
  <si>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</si>
  <si>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</si>
  <si>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</si>
  <si>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</si>
  <si>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</si>
  <si>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</si>
  <si>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</si>
  <si>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Изменения</t>
  </si>
  <si>
    <t>Структура %</t>
  </si>
  <si>
    <t>Отклонение исполнения от перв. плана</t>
  </si>
  <si>
    <t>АНАЛИЗ</t>
  </si>
  <si>
    <t>1102</t>
  </si>
  <si>
    <t>Массовый спорт</t>
  </si>
  <si>
    <t>10</t>
  </si>
  <si>
    <t>0405</t>
  </si>
  <si>
    <t>Сельское хозяйство и рыболовство</t>
  </si>
  <si>
    <t>Перв.план 2025 г.</t>
  </si>
  <si>
    <t>Уточ.план 2025 г.</t>
  </si>
  <si>
    <t>% исполнения от перв. плана 2025 г.</t>
  </si>
  <si>
    <t>% исполнения от уточ. плана 2025 г.</t>
  </si>
  <si>
    <t>% исполнения плана за 2025 год</t>
  </si>
  <si>
    <t>Амбулаторная помощь</t>
  </si>
  <si>
    <t>0902</t>
  </si>
  <si>
    <t>Отклонение исполнения от уточ. плана</t>
  </si>
  <si>
    <t>исполнения расходной части бюджета Уинского муниципального округа Пермского края за 9 месяцев 2025 года</t>
  </si>
  <si>
    <t>Уточ.план за  9 месяцев 2025 г.</t>
  </si>
  <si>
    <t>Исполнено на 01.10.2025 г.</t>
  </si>
  <si>
    <t>Отклонение исп. от  уточ.плана за 9 месяцев 2025 год</t>
  </si>
  <si>
    <t>0505</t>
  </si>
  <si>
    <t>Другие вопросы в области жилищно-коммунального хозяйства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</si>
</sst>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0"/>
      <name val="Arial"/>
    </font>
    <font>
      <sz val="8.5"/>
      <name val="MS Sans Serif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 applyBorder="1" applyAlignment="1" applyProtection="1">
      <alignment horizontal="left" vertical="top" wrapText="1"/>
    </xf>
    <xf numFmtId="0" fontId="3" fillId="0" borderId="0" xfId="0" applyFont="1"/>
    <xf numFmtId="0" fontId="4" fillId="0" borderId="0" xfId="0" applyFont="1"/>
    <xf numFmtId="4" fontId="0" fillId="0" borderId="0" xfId="0" applyNumberFormat="1"/>
    <xf numFmtId="49" fontId="2" fillId="0" borderId="1" xfId="0" applyNumberFormat="1" applyFont="1" applyBorder="1" applyAlignment="1" applyProtection="1">
      <alignment horizontal="center" vertical="center" wrapText="1"/>
    </xf>
    <xf numFmtId="4" fontId="5" fillId="0" borderId="1" xfId="0" applyNumberFormat="1" applyFont="1" applyBorder="1" applyAlignment="1" applyProtection="1">
      <alignment horizontal="right" vertical="center" wrapText="1"/>
    </xf>
    <xf numFmtId="4" fontId="6" fillId="0" borderId="1" xfId="0" applyNumberFormat="1" applyFont="1" applyBorder="1" applyAlignment="1" applyProtection="1">
      <alignment horizontal="right" vertical="center" wrapText="1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4" fontId="6" fillId="0" borderId="1" xfId="0" applyNumberFormat="1" applyFont="1" applyBorder="1" applyAlignment="1" applyProtection="1">
      <alignment horizontal="right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left" vertical="center" wrapText="1"/>
    </xf>
    <xf numFmtId="49" fontId="6" fillId="0" borderId="1" xfId="0" applyNumberFormat="1" applyFont="1" applyBorder="1" applyAlignment="1" applyProtection="1">
      <alignment horizontal="center"/>
    </xf>
    <xf numFmtId="49" fontId="6" fillId="0" borderId="1" xfId="0" applyNumberFormat="1" applyFont="1" applyBorder="1" applyAlignment="1" applyProtection="1">
      <alignment horizontal="left"/>
    </xf>
    <xf numFmtId="164" fontId="5" fillId="0" borderId="1" xfId="0" applyNumberFormat="1" applyFont="1" applyBorder="1" applyAlignment="1" applyProtection="1">
      <alignment horizontal="right" vertical="center" wrapText="1"/>
    </xf>
    <xf numFmtId="164" fontId="6" fillId="0" borderId="1" xfId="0" applyNumberFormat="1" applyFont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7" fillId="0" borderId="0" xfId="0" applyFont="1" applyBorder="1" applyAlignment="1" applyProtection="1">
      <alignment horizontal="center" vertical="top" wrapText="1"/>
    </xf>
    <xf numFmtId="0" fontId="1" fillId="0" borderId="2" xfId="0" applyFont="1" applyBorder="1" applyAlignment="1" applyProtection="1">
      <alignment horizontal="center" wrapText="1"/>
    </xf>
    <xf numFmtId="4" fontId="5" fillId="0" borderId="3" xfId="0" applyNumberFormat="1" applyFont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N55"/>
  <sheetViews>
    <sheetView showGridLines="0" tabSelected="1" zoomScale="150" zoomScaleNormal="150" workbookViewId="0">
      <selection activeCell="N54" sqref="N54"/>
    </sheetView>
  </sheetViews>
  <sheetFormatPr defaultRowHeight="12.75" customHeight="1" outlineLevelRow="1" x14ac:dyDescent="0.2"/>
  <cols>
    <col min="1" max="1" width="10.28515625" customWidth="1"/>
    <col min="2" max="2" width="30.7109375" customWidth="1"/>
    <col min="3" max="3" width="15.42578125" customWidth="1"/>
    <col min="4" max="4" width="14.140625" customWidth="1"/>
    <col min="5" max="5" width="15.42578125" customWidth="1"/>
    <col min="6" max="6" width="15.5703125" customWidth="1"/>
    <col min="7" max="7" width="14.7109375" customWidth="1"/>
    <col min="8" max="8" width="11.5703125" customWidth="1"/>
    <col min="9" max="10" width="14.7109375" customWidth="1"/>
    <col min="11" max="13" width="15.42578125" customWidth="1"/>
    <col min="14" max="14" width="13.42578125" customWidth="1"/>
  </cols>
  <sheetData>
    <row r="1" spans="1:14" x14ac:dyDescent="0.2">
      <c r="A1" s="20"/>
      <c r="B1" s="21"/>
      <c r="C1" s="21"/>
      <c r="D1" s="21"/>
      <c r="E1" s="21"/>
      <c r="F1" s="21"/>
      <c r="G1" s="21"/>
      <c r="H1" s="1"/>
      <c r="I1" s="1"/>
      <c r="J1" s="1"/>
    </row>
    <row r="2" spans="1:14" x14ac:dyDescent="0.2">
      <c r="A2" s="22" t="s">
        <v>102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">
      <c r="A3" s="22" t="s">
        <v>116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s="2" customFormat="1" ht="48" customHeight="1" x14ac:dyDescent="0.2">
      <c r="A5" s="10" t="s">
        <v>0</v>
      </c>
      <c r="B5" s="10" t="s">
        <v>1</v>
      </c>
      <c r="C5" s="10" t="s">
        <v>108</v>
      </c>
      <c r="D5" s="10" t="s">
        <v>99</v>
      </c>
      <c r="E5" s="11" t="s">
        <v>109</v>
      </c>
      <c r="F5" s="10" t="s">
        <v>117</v>
      </c>
      <c r="G5" s="10" t="s">
        <v>118</v>
      </c>
      <c r="H5" s="10" t="s">
        <v>100</v>
      </c>
      <c r="I5" s="10" t="s">
        <v>101</v>
      </c>
      <c r="J5" s="10" t="s">
        <v>115</v>
      </c>
      <c r="K5" s="10" t="s">
        <v>119</v>
      </c>
      <c r="L5" s="10" t="s">
        <v>110</v>
      </c>
      <c r="M5" s="10" t="s">
        <v>111</v>
      </c>
      <c r="N5" s="10" t="s">
        <v>112</v>
      </c>
    </row>
    <row r="6" spans="1:14" outlineLevel="1" x14ac:dyDescent="0.2">
      <c r="A6" s="5" t="s">
        <v>89</v>
      </c>
      <c r="B6" s="5" t="s">
        <v>90</v>
      </c>
      <c r="C6" s="5" t="s">
        <v>91</v>
      </c>
      <c r="D6" s="5" t="s">
        <v>92</v>
      </c>
      <c r="E6" s="5" t="s">
        <v>93</v>
      </c>
      <c r="F6" s="5" t="s">
        <v>94</v>
      </c>
      <c r="G6" s="5" t="s">
        <v>95</v>
      </c>
      <c r="H6" s="5" t="s">
        <v>96</v>
      </c>
      <c r="I6" s="5" t="s">
        <v>97</v>
      </c>
      <c r="J6" s="5" t="s">
        <v>105</v>
      </c>
      <c r="K6" s="5" t="s">
        <v>98</v>
      </c>
      <c r="L6" s="5" t="s">
        <v>97</v>
      </c>
      <c r="M6" s="5" t="s">
        <v>97</v>
      </c>
      <c r="N6" s="5" t="s">
        <v>96</v>
      </c>
    </row>
    <row r="7" spans="1:14" ht="45" outlineLevel="1" x14ac:dyDescent="0.2">
      <c r="A7" s="12" t="s">
        <v>2</v>
      </c>
      <c r="B7" s="13" t="s">
        <v>3</v>
      </c>
      <c r="C7" s="6">
        <v>2675106.8199999998</v>
      </c>
      <c r="D7" s="6">
        <f>E7-C7</f>
        <v>803470</v>
      </c>
      <c r="E7" s="6">
        <v>3478576.82</v>
      </c>
      <c r="F7" s="6">
        <v>2486832.34</v>
      </c>
      <c r="G7" s="6">
        <v>2486832.34</v>
      </c>
      <c r="H7" s="18">
        <f>G7/G54*100</f>
        <v>0.51493893916725397</v>
      </c>
      <c r="I7" s="6">
        <f t="shared" ref="I7:I53" si="0">G7-C7</f>
        <v>-188274.47999999998</v>
      </c>
      <c r="J7" s="6">
        <f>G7-E7</f>
        <v>-991744.48</v>
      </c>
      <c r="K7" s="6">
        <f>G7-F7</f>
        <v>0</v>
      </c>
      <c r="L7" s="6">
        <f t="shared" ref="L7:L42" si="1">G7/C7*100</f>
        <v>92.961982729347596</v>
      </c>
      <c r="M7" s="6">
        <f>G7/E7*100</f>
        <v>71.489935933052067</v>
      </c>
      <c r="N7" s="6">
        <f>G7/F7*100</f>
        <v>100</v>
      </c>
    </row>
    <row r="8" spans="1:14" ht="56.25" outlineLevel="1" x14ac:dyDescent="0.2">
      <c r="A8" s="12" t="s">
        <v>4</v>
      </c>
      <c r="B8" s="13" t="s">
        <v>5</v>
      </c>
      <c r="C8" s="6">
        <v>1125714.48</v>
      </c>
      <c r="D8" s="6">
        <f t="shared" ref="D8:D52" si="2">E8-C8</f>
        <v>24010</v>
      </c>
      <c r="E8" s="6">
        <v>1149724.48</v>
      </c>
      <c r="F8" s="6">
        <v>728984.46</v>
      </c>
      <c r="G8" s="6">
        <v>728984.46</v>
      </c>
      <c r="H8" s="18">
        <f>G8/G54*100</f>
        <v>0.15094804682402252</v>
      </c>
      <c r="I8" s="6">
        <f t="shared" si="0"/>
        <v>-396730.02</v>
      </c>
      <c r="J8" s="6">
        <f t="shared" ref="J8:J54" si="3">G8-E8</f>
        <v>-420740.02</v>
      </c>
      <c r="K8" s="6">
        <f>G8-F8</f>
        <v>0</v>
      </c>
      <c r="L8" s="6">
        <f t="shared" si="1"/>
        <v>64.757491615458292</v>
      </c>
      <c r="M8" s="6">
        <f t="shared" ref="M8:M54" si="4">G8/E8*100</f>
        <v>63.40514381323775</v>
      </c>
      <c r="N8" s="6">
        <f t="shared" ref="N8:N54" si="5">G8/F8*100</f>
        <v>100</v>
      </c>
    </row>
    <row r="9" spans="1:14" ht="56.25" outlineLevel="1" x14ac:dyDescent="0.2">
      <c r="A9" s="12" t="s">
        <v>6</v>
      </c>
      <c r="B9" s="13" t="s">
        <v>7</v>
      </c>
      <c r="C9" s="6">
        <v>40118162.299999997</v>
      </c>
      <c r="D9" s="6">
        <f t="shared" si="2"/>
        <v>1810166.3500000015</v>
      </c>
      <c r="E9" s="6">
        <v>41928328.649999999</v>
      </c>
      <c r="F9" s="6">
        <v>29017127.809999999</v>
      </c>
      <c r="G9" s="6">
        <v>28832024.609999999</v>
      </c>
      <c r="H9" s="18">
        <f>G9/G54*100</f>
        <v>5.9701379654398252</v>
      </c>
      <c r="I9" s="6">
        <f t="shared" si="0"/>
        <v>-11286137.689999998</v>
      </c>
      <c r="J9" s="6">
        <f t="shared" si="3"/>
        <v>-13096304.039999999</v>
      </c>
      <c r="K9" s="6">
        <f t="shared" ref="K9:K11" si="6">G9-F9</f>
        <v>-185103.19999999925</v>
      </c>
      <c r="L9" s="6">
        <f t="shared" si="1"/>
        <v>71.867760029476727</v>
      </c>
      <c r="M9" s="6">
        <f t="shared" si="4"/>
        <v>68.765022452188788</v>
      </c>
      <c r="N9" s="6">
        <f t="shared" si="5"/>
        <v>99.362089862194395</v>
      </c>
    </row>
    <row r="10" spans="1:14" outlineLevel="1" x14ac:dyDescent="0.2">
      <c r="A10" s="12" t="s">
        <v>8</v>
      </c>
      <c r="B10" s="13" t="s">
        <v>9</v>
      </c>
      <c r="C10" s="6">
        <v>2300</v>
      </c>
      <c r="D10" s="6">
        <f t="shared" si="2"/>
        <v>0</v>
      </c>
      <c r="E10" s="6">
        <v>2300</v>
      </c>
      <c r="F10" s="6">
        <v>2300</v>
      </c>
      <c r="G10" s="6">
        <v>2300</v>
      </c>
      <c r="H10" s="18">
        <f>G10/G54*100</f>
        <v>4.7625227524774911E-4</v>
      </c>
      <c r="I10" s="6">
        <f t="shared" si="0"/>
        <v>0</v>
      </c>
      <c r="J10" s="6">
        <f t="shared" si="3"/>
        <v>0</v>
      </c>
      <c r="K10" s="6">
        <f t="shared" si="6"/>
        <v>0</v>
      </c>
      <c r="L10" s="6">
        <f t="shared" si="1"/>
        <v>100</v>
      </c>
      <c r="M10" s="6">
        <f t="shared" si="4"/>
        <v>100</v>
      </c>
      <c r="N10" s="6">
        <f t="shared" si="5"/>
        <v>100</v>
      </c>
    </row>
    <row r="11" spans="1:14" ht="45" customHeight="1" outlineLevel="1" x14ac:dyDescent="0.2">
      <c r="A11" s="12" t="s">
        <v>10</v>
      </c>
      <c r="B11" s="13" t="s">
        <v>11</v>
      </c>
      <c r="C11" s="6">
        <v>12309752.779999999</v>
      </c>
      <c r="D11" s="6">
        <f t="shared" si="2"/>
        <v>303306</v>
      </c>
      <c r="E11" s="6">
        <v>12613058.779999999</v>
      </c>
      <c r="F11" s="6">
        <v>8220511.1299999999</v>
      </c>
      <c r="G11" s="6">
        <v>8220511.1299999999</v>
      </c>
      <c r="H11" s="18">
        <f>G11/G54*100</f>
        <v>1.7021900562443242</v>
      </c>
      <c r="I11" s="6">
        <f t="shared" si="0"/>
        <v>-4089241.6499999994</v>
      </c>
      <c r="J11" s="6">
        <f t="shared" si="3"/>
        <v>-4392547.6499999994</v>
      </c>
      <c r="K11" s="6">
        <f t="shared" si="6"/>
        <v>0</v>
      </c>
      <c r="L11" s="6">
        <f t="shared" si="1"/>
        <v>66.780472986883183</v>
      </c>
      <c r="M11" s="6">
        <f t="shared" si="4"/>
        <v>65.1746041415023</v>
      </c>
      <c r="N11" s="6">
        <f t="shared" si="5"/>
        <v>100</v>
      </c>
    </row>
    <row r="12" spans="1:14" outlineLevel="1" x14ac:dyDescent="0.2">
      <c r="A12" s="12" t="s">
        <v>12</v>
      </c>
      <c r="B12" s="13" t="s">
        <v>13</v>
      </c>
      <c r="C12" s="6">
        <v>100000</v>
      </c>
      <c r="D12" s="6">
        <f t="shared" si="2"/>
        <v>-50000</v>
      </c>
      <c r="E12" s="6">
        <v>50000</v>
      </c>
      <c r="F12" s="6">
        <v>0</v>
      </c>
      <c r="G12" s="6">
        <v>0</v>
      </c>
      <c r="H12" s="18">
        <f>G12/G54*100</f>
        <v>0</v>
      </c>
      <c r="I12" s="6">
        <f t="shared" si="0"/>
        <v>-100000</v>
      </c>
      <c r="J12" s="6">
        <f t="shared" si="3"/>
        <v>-50000</v>
      </c>
      <c r="K12" s="6">
        <f t="shared" ref="K12:K54" si="7">G12-F12</f>
        <v>0</v>
      </c>
      <c r="L12" s="6">
        <f t="shared" si="1"/>
        <v>0</v>
      </c>
      <c r="M12" s="6">
        <f t="shared" si="4"/>
        <v>0</v>
      </c>
      <c r="N12" s="6">
        <v>0</v>
      </c>
    </row>
    <row r="13" spans="1:14" ht="14.25" customHeight="1" x14ac:dyDescent="0.2">
      <c r="A13" s="12" t="s">
        <v>14</v>
      </c>
      <c r="B13" s="13" t="s">
        <v>15</v>
      </c>
      <c r="C13" s="6">
        <v>27864666.5</v>
      </c>
      <c r="D13" s="6">
        <f t="shared" si="2"/>
        <v>3116740.6999999993</v>
      </c>
      <c r="E13" s="6">
        <v>30981407.199999999</v>
      </c>
      <c r="F13" s="6">
        <v>20441320.129999999</v>
      </c>
      <c r="G13" s="6">
        <v>19623567.91</v>
      </c>
      <c r="H13" s="18">
        <f>G13/G54*100</f>
        <v>4.0633777676592251</v>
      </c>
      <c r="I13" s="6">
        <f t="shared" si="0"/>
        <v>-8241098.5899999999</v>
      </c>
      <c r="J13" s="6">
        <f t="shared" si="3"/>
        <v>-11357839.289999999</v>
      </c>
      <c r="K13" s="6">
        <f t="shared" si="7"/>
        <v>-817752.21999999881</v>
      </c>
      <c r="L13" s="6">
        <f t="shared" si="1"/>
        <v>70.424556884612272</v>
      </c>
      <c r="M13" s="6">
        <f t="shared" si="4"/>
        <v>63.339821149247221</v>
      </c>
      <c r="N13" s="6">
        <f>G13/F13*100</f>
        <v>95.999513657633813</v>
      </c>
    </row>
    <row r="14" spans="1:14" s="3" customFormat="1" ht="17.25" customHeight="1" outlineLevel="1" x14ac:dyDescent="0.2">
      <c r="A14" s="14" t="s">
        <v>16</v>
      </c>
      <c r="B14" s="15" t="s">
        <v>17</v>
      </c>
      <c r="C14" s="7">
        <f>SUM(C7:C13)</f>
        <v>84195702.879999995</v>
      </c>
      <c r="D14" s="7">
        <f t="shared" si="2"/>
        <v>6007693.049999997</v>
      </c>
      <c r="E14" s="7">
        <f>SUM(E7:E13)</f>
        <v>90203395.929999992</v>
      </c>
      <c r="F14" s="7">
        <f>SUM(F7:F13)</f>
        <v>60897075.870000005</v>
      </c>
      <c r="G14" s="7">
        <f>SUM(G7:G13)</f>
        <v>59894220.450000003</v>
      </c>
      <c r="H14" s="19">
        <f>G14/G54*100</f>
        <v>12.402069027609899</v>
      </c>
      <c r="I14" s="7">
        <f t="shared" si="0"/>
        <v>-24301482.429999992</v>
      </c>
      <c r="J14" s="7">
        <f t="shared" si="3"/>
        <v>-30309175.479999989</v>
      </c>
      <c r="K14" s="7">
        <f t="shared" si="7"/>
        <v>-1002855.4200000018</v>
      </c>
      <c r="L14" s="7">
        <f t="shared" si="1"/>
        <v>71.136908893514786</v>
      </c>
      <c r="M14" s="7">
        <f t="shared" si="4"/>
        <v>66.3990749267127</v>
      </c>
      <c r="N14" s="7">
        <f t="shared" si="5"/>
        <v>98.353196100678389</v>
      </c>
    </row>
    <row r="15" spans="1:14" ht="22.5" x14ac:dyDescent="0.2">
      <c r="A15" s="12" t="s">
        <v>18</v>
      </c>
      <c r="B15" s="13" t="s">
        <v>19</v>
      </c>
      <c r="C15" s="6">
        <v>902700</v>
      </c>
      <c r="D15" s="6">
        <f t="shared" si="2"/>
        <v>38900</v>
      </c>
      <c r="E15" s="6">
        <v>941600</v>
      </c>
      <c r="F15" s="6">
        <v>548095.94999999995</v>
      </c>
      <c r="G15" s="6">
        <v>548095.94999999995</v>
      </c>
      <c r="H15" s="18">
        <f>G15/G54*100</f>
        <v>0.11349214923546806</v>
      </c>
      <c r="I15" s="6">
        <f t="shared" si="0"/>
        <v>-354604.05000000005</v>
      </c>
      <c r="J15" s="6">
        <f t="shared" si="3"/>
        <v>-393504.05000000005</v>
      </c>
      <c r="K15" s="6">
        <f t="shared" si="7"/>
        <v>0</v>
      </c>
      <c r="L15" s="6">
        <f t="shared" si="1"/>
        <v>60.717397806580252</v>
      </c>
      <c r="M15" s="6">
        <f t="shared" si="4"/>
        <v>58.209000637213251</v>
      </c>
      <c r="N15" s="6">
        <f t="shared" si="5"/>
        <v>100</v>
      </c>
    </row>
    <row r="16" spans="1:14" s="3" customFormat="1" outlineLevel="1" x14ac:dyDescent="0.2">
      <c r="A16" s="14" t="s">
        <v>20</v>
      </c>
      <c r="B16" s="15" t="s">
        <v>21</v>
      </c>
      <c r="C16" s="7">
        <f>C15</f>
        <v>902700</v>
      </c>
      <c r="D16" s="7">
        <f t="shared" si="2"/>
        <v>38900</v>
      </c>
      <c r="E16" s="8">
        <f t="shared" ref="E16:G16" si="8">SUM(E15)</f>
        <v>941600</v>
      </c>
      <c r="F16" s="8">
        <f t="shared" si="8"/>
        <v>548095.94999999995</v>
      </c>
      <c r="G16" s="8">
        <f t="shared" si="8"/>
        <v>548095.94999999995</v>
      </c>
      <c r="H16" s="19">
        <f>G16/G54*100</f>
        <v>0.11349214923546806</v>
      </c>
      <c r="I16" s="7">
        <f t="shared" si="0"/>
        <v>-354604.05000000005</v>
      </c>
      <c r="J16" s="7">
        <f t="shared" si="3"/>
        <v>-393504.05000000005</v>
      </c>
      <c r="K16" s="7">
        <f t="shared" si="7"/>
        <v>0</v>
      </c>
      <c r="L16" s="7">
        <f t="shared" si="1"/>
        <v>60.717397806580252</v>
      </c>
      <c r="M16" s="7">
        <f t="shared" si="4"/>
        <v>58.209000637213251</v>
      </c>
      <c r="N16" s="7">
        <f t="shared" si="5"/>
        <v>100</v>
      </c>
    </row>
    <row r="17" spans="1:14" ht="13.5" customHeight="1" outlineLevel="1" x14ac:dyDescent="0.2">
      <c r="A17" s="12" t="s">
        <v>22</v>
      </c>
      <c r="B17" s="13" t="s">
        <v>23</v>
      </c>
      <c r="C17" s="6">
        <v>6304516.5300000003</v>
      </c>
      <c r="D17" s="6">
        <f t="shared" si="2"/>
        <v>-14796.75</v>
      </c>
      <c r="E17" s="24">
        <v>6289719.7800000003</v>
      </c>
      <c r="F17" s="24">
        <v>4424616.2300000004</v>
      </c>
      <c r="G17" s="24">
        <v>4424616.2300000004</v>
      </c>
      <c r="H17" s="18">
        <f>G17/G54*100</f>
        <v>0.9161884985372255</v>
      </c>
      <c r="I17" s="6">
        <f t="shared" si="0"/>
        <v>-1879900.2999999998</v>
      </c>
      <c r="J17" s="6">
        <f t="shared" si="3"/>
        <v>-1865103.5499999998</v>
      </c>
      <c r="K17" s="6">
        <f t="shared" si="7"/>
        <v>0</v>
      </c>
      <c r="L17" s="6">
        <f t="shared" si="1"/>
        <v>70.18168972902987</v>
      </c>
      <c r="M17" s="6">
        <f t="shared" si="4"/>
        <v>70.346794209646006</v>
      </c>
      <c r="N17" s="6">
        <f t="shared" si="5"/>
        <v>100</v>
      </c>
    </row>
    <row r="18" spans="1:14" ht="45" outlineLevel="1" x14ac:dyDescent="0.2">
      <c r="A18" s="12" t="s">
        <v>24</v>
      </c>
      <c r="B18" s="13" t="s">
        <v>25</v>
      </c>
      <c r="C18" s="6">
        <v>15353197.210000001</v>
      </c>
      <c r="D18" s="6">
        <f t="shared" si="2"/>
        <v>218090.39999999851</v>
      </c>
      <c r="E18" s="24">
        <v>15571287.609999999</v>
      </c>
      <c r="F18" s="24">
        <v>11415243.41</v>
      </c>
      <c r="G18" s="24">
        <v>11415243.41</v>
      </c>
      <c r="H18" s="18">
        <f>G18/G54*100</f>
        <v>2.3637111506605977</v>
      </c>
      <c r="I18" s="6">
        <f t="shared" si="0"/>
        <v>-3937953.8000000007</v>
      </c>
      <c r="J18" s="6">
        <f t="shared" si="3"/>
        <v>-4156044.1999999993</v>
      </c>
      <c r="K18" s="6">
        <f t="shared" si="7"/>
        <v>0</v>
      </c>
      <c r="L18" s="6">
        <f t="shared" si="1"/>
        <v>74.350920227644238</v>
      </c>
      <c r="M18" s="6">
        <f t="shared" si="4"/>
        <v>73.309566272920449</v>
      </c>
      <c r="N18" s="6">
        <f t="shared" si="5"/>
        <v>100</v>
      </c>
    </row>
    <row r="19" spans="1:14" ht="33.75" x14ac:dyDescent="0.2">
      <c r="A19" s="12" t="s">
        <v>26</v>
      </c>
      <c r="B19" s="13" t="s">
        <v>27</v>
      </c>
      <c r="C19" s="6">
        <v>96000</v>
      </c>
      <c r="D19" s="6">
        <f t="shared" si="2"/>
        <v>536040</v>
      </c>
      <c r="E19" s="24">
        <v>632040</v>
      </c>
      <c r="F19" s="24">
        <v>572224.24</v>
      </c>
      <c r="G19" s="24">
        <v>566599.24</v>
      </c>
      <c r="H19" s="18">
        <f>G19/G54*100</f>
        <v>0.11732355530593283</v>
      </c>
      <c r="I19" s="6">
        <f t="shared" si="0"/>
        <v>470599.24</v>
      </c>
      <c r="J19" s="6">
        <f t="shared" si="3"/>
        <v>-65440.760000000009</v>
      </c>
      <c r="K19" s="6">
        <f t="shared" si="7"/>
        <v>-5625</v>
      </c>
      <c r="L19" s="6">
        <f t="shared" si="1"/>
        <v>590.20754166666666</v>
      </c>
      <c r="M19" s="6">
        <f t="shared" si="4"/>
        <v>89.64610467691918</v>
      </c>
      <c r="N19" s="6">
        <f t="shared" si="5"/>
        <v>99.016993757552115</v>
      </c>
    </row>
    <row r="20" spans="1:14" s="3" customFormat="1" ht="31.5" outlineLevel="1" x14ac:dyDescent="0.2">
      <c r="A20" s="14" t="s">
        <v>28</v>
      </c>
      <c r="B20" s="15" t="s">
        <v>29</v>
      </c>
      <c r="C20" s="7">
        <f>SUM(C17:C19)</f>
        <v>21753713.740000002</v>
      </c>
      <c r="D20" s="7">
        <f t="shared" si="2"/>
        <v>739333.64999999851</v>
      </c>
      <c r="E20" s="7">
        <f>SUM(E17:E19)</f>
        <v>22493047.390000001</v>
      </c>
      <c r="F20" s="7">
        <f t="shared" ref="F20" si="9">SUM(F17:F19)</f>
        <v>16412083.880000001</v>
      </c>
      <c r="G20" s="7">
        <f>SUM(G17:G19)</f>
        <v>16406458.880000001</v>
      </c>
      <c r="H20" s="19">
        <f>G20/G54*100</f>
        <v>3.397223204503756</v>
      </c>
      <c r="I20" s="7">
        <f t="shared" si="0"/>
        <v>-5347254.8600000013</v>
      </c>
      <c r="J20" s="7">
        <f t="shared" si="3"/>
        <v>-6086588.5099999998</v>
      </c>
      <c r="K20" s="7">
        <f t="shared" si="7"/>
        <v>-5625</v>
      </c>
      <c r="L20" s="7">
        <f t="shared" si="1"/>
        <v>75.419117287694888</v>
      </c>
      <c r="M20" s="7">
        <f t="shared" si="4"/>
        <v>72.940133880187403</v>
      </c>
      <c r="N20" s="7">
        <f t="shared" si="5"/>
        <v>99.965726472999236</v>
      </c>
    </row>
    <row r="21" spans="1:14" s="3" customFormat="1" outlineLevel="1" x14ac:dyDescent="0.2">
      <c r="A21" s="12" t="s">
        <v>106</v>
      </c>
      <c r="B21" s="13" t="s">
        <v>107</v>
      </c>
      <c r="C21" s="6">
        <v>380000</v>
      </c>
      <c r="D21" s="6">
        <f t="shared" si="2"/>
        <v>514899.5</v>
      </c>
      <c r="E21" s="6">
        <v>894899.5</v>
      </c>
      <c r="F21" s="6">
        <v>451224.13</v>
      </c>
      <c r="G21" s="6">
        <v>320972.40999999997</v>
      </c>
      <c r="H21" s="18">
        <f>G21/G54*100</f>
        <v>6.6462539371414511E-2</v>
      </c>
      <c r="I21" s="6">
        <f t="shared" si="0"/>
        <v>-59027.590000000026</v>
      </c>
      <c r="J21" s="6">
        <f t="shared" si="3"/>
        <v>-573927.09000000008</v>
      </c>
      <c r="K21" s="6">
        <f t="shared" si="7"/>
        <v>-130251.72000000003</v>
      </c>
      <c r="L21" s="6">
        <f t="shared" si="1"/>
        <v>84.466423684210525</v>
      </c>
      <c r="M21" s="6">
        <f t="shared" si="4"/>
        <v>35.866866614631029</v>
      </c>
      <c r="N21" s="6">
        <f t="shared" si="5"/>
        <v>71.133698013889457</v>
      </c>
    </row>
    <row r="22" spans="1:14" ht="12.75" customHeight="1" outlineLevel="1" x14ac:dyDescent="0.2">
      <c r="A22" s="12" t="s">
        <v>30</v>
      </c>
      <c r="B22" s="13" t="s">
        <v>31</v>
      </c>
      <c r="C22" s="6">
        <v>151000</v>
      </c>
      <c r="D22" s="6">
        <f t="shared" si="2"/>
        <v>-4405.390000000014</v>
      </c>
      <c r="E22" s="6">
        <v>146594.60999999999</v>
      </c>
      <c r="F22" s="6">
        <v>143550</v>
      </c>
      <c r="G22" s="6">
        <v>143550</v>
      </c>
      <c r="H22" s="18">
        <f>G22/G54*100</f>
        <v>2.9724353961658432E-2</v>
      </c>
      <c r="I22" s="6">
        <f t="shared" si="0"/>
        <v>-7450</v>
      </c>
      <c r="J22" s="6">
        <f t="shared" si="3"/>
        <v>-3044.609999999986</v>
      </c>
      <c r="K22" s="6">
        <f t="shared" si="7"/>
        <v>0</v>
      </c>
      <c r="L22" s="6">
        <f t="shared" si="1"/>
        <v>95.066225165562912</v>
      </c>
      <c r="M22" s="6">
        <f t="shared" si="4"/>
        <v>97.923109178434331</v>
      </c>
      <c r="N22" s="6">
        <f t="shared" si="5"/>
        <v>100</v>
      </c>
    </row>
    <row r="23" spans="1:14" ht="12.75" customHeight="1" outlineLevel="1" x14ac:dyDescent="0.2">
      <c r="A23" s="12" t="s">
        <v>32</v>
      </c>
      <c r="B23" s="13" t="s">
        <v>33</v>
      </c>
      <c r="C23" s="6">
        <v>2492715</v>
      </c>
      <c r="D23" s="6">
        <f t="shared" si="2"/>
        <v>3442.0400000000373</v>
      </c>
      <c r="E23" s="6">
        <v>2496157.04</v>
      </c>
      <c r="F23" s="6">
        <v>1872467.28</v>
      </c>
      <c r="G23" s="6">
        <v>1872467.28</v>
      </c>
      <c r="H23" s="18">
        <f>G23/G54*100</f>
        <v>0.38772469670737575</v>
      </c>
      <c r="I23" s="6">
        <f t="shared" si="0"/>
        <v>-620247.72</v>
      </c>
      <c r="J23" s="6">
        <f t="shared" si="3"/>
        <v>-623689.76</v>
      </c>
      <c r="K23" s="6">
        <f t="shared" si="7"/>
        <v>0</v>
      </c>
      <c r="L23" s="6">
        <f t="shared" si="1"/>
        <v>75.117583839307741</v>
      </c>
      <c r="M23" s="6">
        <f t="shared" si="4"/>
        <v>75.014001522917013</v>
      </c>
      <c r="N23" s="6">
        <f t="shared" si="5"/>
        <v>100</v>
      </c>
    </row>
    <row r="24" spans="1:14" ht="12.75" customHeight="1" outlineLevel="1" x14ac:dyDescent="0.2">
      <c r="A24" s="12" t="s">
        <v>34</v>
      </c>
      <c r="B24" s="13" t="s">
        <v>35</v>
      </c>
      <c r="C24" s="6">
        <v>45618478.619999997</v>
      </c>
      <c r="D24" s="6">
        <f t="shared" si="2"/>
        <v>-2859098.9199999943</v>
      </c>
      <c r="E24" s="6">
        <v>42759379.700000003</v>
      </c>
      <c r="F24" s="6">
        <v>36643217.920000002</v>
      </c>
      <c r="G24" s="6">
        <v>36643217.920000002</v>
      </c>
      <c r="H24" s="18">
        <f>G24/G54*100</f>
        <v>7.5875721333909114</v>
      </c>
      <c r="I24" s="6">
        <f t="shared" si="0"/>
        <v>-8975260.6999999955</v>
      </c>
      <c r="J24" s="6">
        <f t="shared" si="3"/>
        <v>-6116161.7800000012</v>
      </c>
      <c r="K24" s="6">
        <f t="shared" si="7"/>
        <v>0</v>
      </c>
      <c r="L24" s="6">
        <f t="shared" si="1"/>
        <v>80.325383547391965</v>
      </c>
      <c r="M24" s="6">
        <f t="shared" si="4"/>
        <v>85.696327161640269</v>
      </c>
      <c r="N24" s="6">
        <f t="shared" si="5"/>
        <v>100</v>
      </c>
    </row>
    <row r="25" spans="1:14" ht="22.5" x14ac:dyDescent="0.2">
      <c r="A25" s="12" t="s">
        <v>36</v>
      </c>
      <c r="B25" s="13" t="s">
        <v>37</v>
      </c>
      <c r="C25" s="6">
        <v>55000</v>
      </c>
      <c r="D25" s="6">
        <f t="shared" si="2"/>
        <v>251137.25</v>
      </c>
      <c r="E25" s="6">
        <v>306137.25</v>
      </c>
      <c r="F25" s="6">
        <v>302000</v>
      </c>
      <c r="G25" s="6">
        <v>302000</v>
      </c>
      <c r="H25" s="18">
        <f>G25/G54*100</f>
        <v>6.2533994402095755E-2</v>
      </c>
      <c r="I25" s="6">
        <f t="shared" si="0"/>
        <v>247000</v>
      </c>
      <c r="J25" s="6">
        <f t="shared" si="3"/>
        <v>-4137.25</v>
      </c>
      <c r="K25" s="6">
        <f t="shared" si="7"/>
        <v>0</v>
      </c>
      <c r="L25" s="6">
        <f t="shared" si="1"/>
        <v>549.09090909090912</v>
      </c>
      <c r="M25" s="6">
        <f t="shared" si="4"/>
        <v>98.648563675279632</v>
      </c>
      <c r="N25" s="6">
        <f t="shared" si="5"/>
        <v>100</v>
      </c>
    </row>
    <row r="26" spans="1:14" s="3" customFormat="1" outlineLevel="1" x14ac:dyDescent="0.2">
      <c r="A26" s="14" t="s">
        <v>38</v>
      </c>
      <c r="B26" s="15" t="s">
        <v>39</v>
      </c>
      <c r="C26" s="7">
        <f>SUM(C21:C25)</f>
        <v>48697193.619999997</v>
      </c>
      <c r="D26" s="7">
        <f t="shared" si="2"/>
        <v>-2094025.5199999958</v>
      </c>
      <c r="E26" s="7">
        <f>SUM(E21:E25)</f>
        <v>46603168.100000001</v>
      </c>
      <c r="F26" s="7">
        <f t="shared" ref="F26:G26" si="10">SUM(F21:F25)</f>
        <v>39412459.329999998</v>
      </c>
      <c r="G26" s="7">
        <f t="shared" si="10"/>
        <v>39282207.609999999</v>
      </c>
      <c r="H26" s="19">
        <f>G26/G54*100</f>
        <v>8.134017717833455</v>
      </c>
      <c r="I26" s="7">
        <f t="shared" si="0"/>
        <v>-9414986.0099999979</v>
      </c>
      <c r="J26" s="7">
        <f t="shared" si="3"/>
        <v>-7320960.4900000021</v>
      </c>
      <c r="K26" s="7">
        <f t="shared" si="7"/>
        <v>-130251.71999999881</v>
      </c>
      <c r="L26" s="7">
        <f t="shared" si="1"/>
        <v>80.666265732953349</v>
      </c>
      <c r="M26" s="7">
        <f t="shared" si="4"/>
        <v>84.290852342289583</v>
      </c>
      <c r="N26" s="7">
        <f t="shared" si="5"/>
        <v>99.669516385898675</v>
      </c>
    </row>
    <row r="27" spans="1:14" outlineLevel="1" x14ac:dyDescent="0.2">
      <c r="A27" s="12" t="s">
        <v>40</v>
      </c>
      <c r="B27" s="13" t="s">
        <v>41</v>
      </c>
      <c r="C27" s="6">
        <v>1690058.4</v>
      </c>
      <c r="D27" s="6">
        <f t="shared" si="2"/>
        <v>6414124.7699999996</v>
      </c>
      <c r="E27" s="6">
        <v>8104183.1699999999</v>
      </c>
      <c r="F27" s="6">
        <v>861896.4</v>
      </c>
      <c r="G27" s="6">
        <v>861896.4</v>
      </c>
      <c r="H27" s="18">
        <f>G27/G54*100</f>
        <v>0.17846961805558439</v>
      </c>
      <c r="I27" s="6">
        <f t="shared" si="0"/>
        <v>-828161.99999999988</v>
      </c>
      <c r="J27" s="6">
        <f t="shared" si="3"/>
        <v>-7242286.7699999996</v>
      </c>
      <c r="K27" s="6">
        <f t="shared" si="7"/>
        <v>0</v>
      </c>
      <c r="L27" s="6">
        <f t="shared" si="1"/>
        <v>50.998024683644076</v>
      </c>
      <c r="M27" s="6">
        <f t="shared" si="4"/>
        <v>10.635203843745304</v>
      </c>
      <c r="N27" s="6">
        <f t="shared" si="5"/>
        <v>100</v>
      </c>
    </row>
    <row r="28" spans="1:14" outlineLevel="1" x14ac:dyDescent="0.2">
      <c r="A28" s="12" t="s">
        <v>42</v>
      </c>
      <c r="B28" s="13" t="s">
        <v>43</v>
      </c>
      <c r="C28" s="6">
        <v>39094267.289999999</v>
      </c>
      <c r="D28" s="6">
        <f t="shared" si="2"/>
        <v>16198821.649999999</v>
      </c>
      <c r="E28" s="6">
        <v>55293088.939999998</v>
      </c>
      <c r="F28" s="6">
        <v>52557218.479999997</v>
      </c>
      <c r="G28" s="6">
        <v>40483225.280000001</v>
      </c>
      <c r="H28" s="18">
        <f>G28/G54*100</f>
        <v>8.3827078908553041</v>
      </c>
      <c r="I28" s="6">
        <f t="shared" si="0"/>
        <v>1388957.9900000021</v>
      </c>
      <c r="J28" s="6">
        <f t="shared" si="3"/>
        <v>-14809863.659999996</v>
      </c>
      <c r="K28" s="6">
        <f t="shared" si="7"/>
        <v>-12073993.199999996</v>
      </c>
      <c r="L28" s="6">
        <f t="shared" si="1"/>
        <v>103.55284313092955</v>
      </c>
      <c r="M28" s="6">
        <f t="shared" si="4"/>
        <v>73.215705716729673</v>
      </c>
      <c r="N28" s="6">
        <f t="shared" si="5"/>
        <v>77.026955479779417</v>
      </c>
    </row>
    <row r="29" spans="1:14" x14ac:dyDescent="0.2">
      <c r="A29" s="12" t="s">
        <v>44</v>
      </c>
      <c r="B29" s="13" t="s">
        <v>45</v>
      </c>
      <c r="C29" s="6">
        <v>18745625.739999998</v>
      </c>
      <c r="D29" s="6">
        <f t="shared" si="2"/>
        <v>6216482.4900000021</v>
      </c>
      <c r="E29" s="6">
        <v>24962108.23</v>
      </c>
      <c r="F29" s="6">
        <v>17452266.359999999</v>
      </c>
      <c r="G29" s="6">
        <v>15723265.51</v>
      </c>
      <c r="H29" s="18">
        <f>G29/G54*100</f>
        <v>3.2557569449834616</v>
      </c>
      <c r="I29" s="6">
        <f t="shared" si="0"/>
        <v>-3022360.2299999986</v>
      </c>
      <c r="J29" s="6">
        <f t="shared" si="3"/>
        <v>-9238842.7200000007</v>
      </c>
      <c r="K29" s="6">
        <f t="shared" si="7"/>
        <v>-1729000.8499999996</v>
      </c>
      <c r="L29" s="6">
        <f t="shared" si="1"/>
        <v>83.876984039264201</v>
      </c>
      <c r="M29" s="6">
        <f t="shared" si="4"/>
        <v>62.988531918563829</v>
      </c>
      <c r="N29" s="6">
        <f t="shared" si="5"/>
        <v>90.092972371984814</v>
      </c>
    </row>
    <row r="30" spans="1:14" ht="22.5" x14ac:dyDescent="0.2">
      <c r="A30" s="12" t="s">
        <v>120</v>
      </c>
      <c r="B30" s="13" t="s">
        <v>121</v>
      </c>
      <c r="C30" s="6">
        <v>0</v>
      </c>
      <c r="D30" s="6">
        <f t="shared" si="2"/>
        <v>153073.79999999999</v>
      </c>
      <c r="E30" s="6">
        <v>153073.79999999999</v>
      </c>
      <c r="F30" s="6">
        <v>0</v>
      </c>
      <c r="G30" s="6">
        <v>0</v>
      </c>
      <c r="H30" s="18">
        <v>0</v>
      </c>
      <c r="I30" s="6">
        <f t="shared" si="0"/>
        <v>0</v>
      </c>
      <c r="J30" s="6">
        <f t="shared" si="3"/>
        <v>-153073.79999999999</v>
      </c>
      <c r="K30" s="6">
        <f t="shared" si="7"/>
        <v>0</v>
      </c>
      <c r="L30" s="6" t="e">
        <f t="shared" si="1"/>
        <v>#DIV/0!</v>
      </c>
      <c r="M30" s="6">
        <f t="shared" si="4"/>
        <v>0</v>
      </c>
      <c r="N30" s="6">
        <v>0</v>
      </c>
    </row>
    <row r="31" spans="1:14" s="3" customFormat="1" ht="21" outlineLevel="1" x14ac:dyDescent="0.2">
      <c r="A31" s="14" t="s">
        <v>46</v>
      </c>
      <c r="B31" s="15" t="s">
        <v>47</v>
      </c>
      <c r="C31" s="7">
        <f>SUM(C27:C30)</f>
        <v>59529951.429999992</v>
      </c>
      <c r="D31" s="7">
        <f t="shared" si="2"/>
        <v>28982502.710000008</v>
      </c>
      <c r="E31" s="7">
        <f>SUM(E27:E30)</f>
        <v>88512454.140000001</v>
      </c>
      <c r="F31" s="7">
        <f>SUM(F27:F30)</f>
        <v>70871381.239999995</v>
      </c>
      <c r="G31" s="7">
        <f>SUM(G27:G30)</f>
        <v>57068387.189999998</v>
      </c>
      <c r="H31" s="19">
        <f>G31/G54*100</f>
        <v>11.816934453894348</v>
      </c>
      <c r="I31" s="7">
        <f t="shared" si="0"/>
        <v>-2461564.2399999946</v>
      </c>
      <c r="J31" s="7">
        <f t="shared" si="3"/>
        <v>-31444066.950000003</v>
      </c>
      <c r="K31" s="7">
        <f t="shared" si="7"/>
        <v>-13802994.049999997</v>
      </c>
      <c r="L31" s="7">
        <f t="shared" si="1"/>
        <v>95.864998742868963</v>
      </c>
      <c r="M31" s="7">
        <f t="shared" si="4"/>
        <v>64.474980096851709</v>
      </c>
      <c r="N31" s="7">
        <f t="shared" si="5"/>
        <v>80.523881701617597</v>
      </c>
    </row>
    <row r="32" spans="1:14" outlineLevel="1" x14ac:dyDescent="0.2">
      <c r="A32" s="12" t="s">
        <v>48</v>
      </c>
      <c r="B32" s="13" t="s">
        <v>49</v>
      </c>
      <c r="C32" s="6">
        <v>58388338.640000001</v>
      </c>
      <c r="D32" s="6">
        <f t="shared" si="2"/>
        <v>3403926.5099999979</v>
      </c>
      <c r="E32" s="6">
        <v>61792265.149999999</v>
      </c>
      <c r="F32" s="6">
        <v>45538341.280000001</v>
      </c>
      <c r="G32" s="6">
        <v>45538341.280000001</v>
      </c>
      <c r="H32" s="18">
        <f>G32/G54*100</f>
        <v>9.4294515850471736</v>
      </c>
      <c r="I32" s="6">
        <f t="shared" si="0"/>
        <v>-12849997.359999999</v>
      </c>
      <c r="J32" s="6">
        <f t="shared" si="3"/>
        <v>-16253923.869999997</v>
      </c>
      <c r="K32" s="6">
        <f t="shared" si="7"/>
        <v>0</v>
      </c>
      <c r="L32" s="6">
        <f t="shared" si="1"/>
        <v>77.992185324490677</v>
      </c>
      <c r="M32" s="6">
        <f t="shared" si="4"/>
        <v>73.695860103940532</v>
      </c>
      <c r="N32" s="6">
        <f t="shared" si="5"/>
        <v>100</v>
      </c>
    </row>
    <row r="33" spans="1:14" outlineLevel="1" x14ac:dyDescent="0.2">
      <c r="A33" s="12" t="s">
        <v>50</v>
      </c>
      <c r="B33" s="13" t="s">
        <v>51</v>
      </c>
      <c r="C33" s="6">
        <v>159344739.15000001</v>
      </c>
      <c r="D33" s="6">
        <f t="shared" si="2"/>
        <v>27903477.849999994</v>
      </c>
      <c r="E33" s="6">
        <v>187248217</v>
      </c>
      <c r="F33" s="6">
        <v>144798048.33000001</v>
      </c>
      <c r="G33" s="6">
        <v>144798048.33000001</v>
      </c>
      <c r="H33" s="18">
        <f>G33/G54*100</f>
        <v>29.982782595041762</v>
      </c>
      <c r="I33" s="6">
        <f t="shared" si="0"/>
        <v>-14546690.819999993</v>
      </c>
      <c r="J33" s="6">
        <f t="shared" si="3"/>
        <v>-42450168.669999987</v>
      </c>
      <c r="K33" s="6">
        <f t="shared" si="7"/>
        <v>0</v>
      </c>
      <c r="L33" s="6">
        <f t="shared" si="1"/>
        <v>90.870931228983736</v>
      </c>
      <c r="M33" s="6">
        <f t="shared" si="4"/>
        <v>77.329467083790718</v>
      </c>
      <c r="N33" s="6">
        <f t="shared" si="5"/>
        <v>100</v>
      </c>
    </row>
    <row r="34" spans="1:14" outlineLevel="1" x14ac:dyDescent="0.2">
      <c r="A34" s="12" t="s">
        <v>52</v>
      </c>
      <c r="B34" s="13" t="s">
        <v>53</v>
      </c>
      <c r="C34" s="6">
        <v>20188947.199999999</v>
      </c>
      <c r="D34" s="6">
        <f t="shared" si="2"/>
        <v>-589778.83999999985</v>
      </c>
      <c r="E34" s="6">
        <v>19599168.359999999</v>
      </c>
      <c r="F34" s="6">
        <v>12439046.130000001</v>
      </c>
      <c r="G34" s="6">
        <v>12439046.130000001</v>
      </c>
      <c r="H34" s="18">
        <f>G34/G54*100</f>
        <v>2.575706096227917</v>
      </c>
      <c r="I34" s="6">
        <f t="shared" si="0"/>
        <v>-7749901.0699999984</v>
      </c>
      <c r="J34" s="6">
        <f t="shared" si="3"/>
        <v>-7160122.2299999986</v>
      </c>
      <c r="K34" s="6">
        <f t="shared" si="7"/>
        <v>0</v>
      </c>
      <c r="L34" s="6">
        <f t="shared" si="1"/>
        <v>61.613149050189207</v>
      </c>
      <c r="M34" s="6">
        <f t="shared" si="4"/>
        <v>63.467214024177096</v>
      </c>
      <c r="N34" s="6">
        <f t="shared" si="5"/>
        <v>100</v>
      </c>
    </row>
    <row r="35" spans="1:14" outlineLevel="1" x14ac:dyDescent="0.2">
      <c r="A35" s="12" t="s">
        <v>54</v>
      </c>
      <c r="B35" s="13" t="s">
        <v>55</v>
      </c>
      <c r="C35" s="6">
        <v>126000</v>
      </c>
      <c r="D35" s="6">
        <f t="shared" si="2"/>
        <v>-39145</v>
      </c>
      <c r="E35" s="6">
        <v>86855</v>
      </c>
      <c r="F35" s="6">
        <v>13755</v>
      </c>
      <c r="G35" s="6">
        <v>13755</v>
      </c>
      <c r="H35" s="18">
        <f>G35/G54*100</f>
        <v>2.8481956721881693E-3</v>
      </c>
      <c r="I35" s="6">
        <f t="shared" si="0"/>
        <v>-112245</v>
      </c>
      <c r="J35" s="6">
        <f t="shared" si="3"/>
        <v>-73100</v>
      </c>
      <c r="K35" s="6">
        <f t="shared" si="7"/>
        <v>0</v>
      </c>
      <c r="L35" s="6">
        <f t="shared" si="1"/>
        <v>10.916666666666666</v>
      </c>
      <c r="M35" s="6">
        <f t="shared" si="4"/>
        <v>15.836739393241608</v>
      </c>
      <c r="N35" s="6">
        <f t="shared" si="5"/>
        <v>100</v>
      </c>
    </row>
    <row r="36" spans="1:14" ht="12.75" customHeight="1" x14ac:dyDescent="0.2">
      <c r="A36" s="12" t="s">
        <v>56</v>
      </c>
      <c r="B36" s="13" t="s">
        <v>57</v>
      </c>
      <c r="C36" s="6">
        <v>7047101.25</v>
      </c>
      <c r="D36" s="6">
        <f t="shared" si="2"/>
        <v>-341659.69000000041</v>
      </c>
      <c r="E36" s="6">
        <v>6705441.5599999996</v>
      </c>
      <c r="F36" s="6">
        <v>5426165.5199999996</v>
      </c>
      <c r="G36" s="6">
        <v>5426165.5199999996</v>
      </c>
      <c r="H36" s="18">
        <f>G36/G54*100</f>
        <v>1.1235755107699503</v>
      </c>
      <c r="I36" s="6">
        <f t="shared" si="0"/>
        <v>-1620935.7300000004</v>
      </c>
      <c r="J36" s="6">
        <f t="shared" si="3"/>
        <v>-1279276.04</v>
      </c>
      <c r="K36" s="6">
        <f t="shared" si="7"/>
        <v>0</v>
      </c>
      <c r="L36" s="6">
        <f t="shared" si="1"/>
        <v>76.99854631718253</v>
      </c>
      <c r="M36" s="6">
        <f t="shared" si="4"/>
        <v>80.921822544375431</v>
      </c>
      <c r="N36" s="6">
        <f t="shared" si="5"/>
        <v>100</v>
      </c>
    </row>
    <row r="37" spans="1:14" s="3" customFormat="1" outlineLevel="1" x14ac:dyDescent="0.2">
      <c r="A37" s="14" t="s">
        <v>58</v>
      </c>
      <c r="B37" s="15" t="s">
        <v>59</v>
      </c>
      <c r="C37" s="7">
        <f>SUM(C32:C36)</f>
        <v>245095126.24000001</v>
      </c>
      <c r="D37" s="7">
        <f t="shared" si="2"/>
        <v>30336820.829999983</v>
      </c>
      <c r="E37" s="7">
        <f>SUM(E32:E36)</f>
        <v>275431947.06999999</v>
      </c>
      <c r="F37" s="7">
        <f>SUM(F32:F36)</f>
        <v>208215356.26000002</v>
      </c>
      <c r="G37" s="7">
        <f>SUM(G32:G36)</f>
        <v>208215356.26000002</v>
      </c>
      <c r="H37" s="19">
        <f>G37/G54*100</f>
        <v>43.114363982758988</v>
      </c>
      <c r="I37" s="7">
        <f t="shared" si="0"/>
        <v>-36879769.979999989</v>
      </c>
      <c r="J37" s="7">
        <f t="shared" si="3"/>
        <v>-67216590.809999973</v>
      </c>
      <c r="K37" s="7">
        <f t="shared" si="7"/>
        <v>0</v>
      </c>
      <c r="L37" s="7">
        <f t="shared" si="1"/>
        <v>84.952875013970328</v>
      </c>
      <c r="M37" s="7">
        <f t="shared" si="4"/>
        <v>75.595935211932002</v>
      </c>
      <c r="N37" s="7">
        <f t="shared" si="5"/>
        <v>100</v>
      </c>
    </row>
    <row r="38" spans="1:14" outlineLevel="1" x14ac:dyDescent="0.2">
      <c r="A38" s="12" t="s">
        <v>60</v>
      </c>
      <c r="B38" s="13" t="s">
        <v>61</v>
      </c>
      <c r="C38" s="6">
        <v>35218561</v>
      </c>
      <c r="D38" s="6">
        <f t="shared" si="2"/>
        <v>74003297.920000002</v>
      </c>
      <c r="E38" s="6">
        <v>109221858.92</v>
      </c>
      <c r="F38" s="6">
        <v>57764132.950000003</v>
      </c>
      <c r="G38" s="6">
        <v>57255332.950000003</v>
      </c>
      <c r="H38" s="18">
        <f>G38/G54*100</f>
        <v>11.855644603263011</v>
      </c>
      <c r="I38" s="6">
        <f t="shared" si="0"/>
        <v>22036771.950000003</v>
      </c>
      <c r="J38" s="6">
        <f t="shared" si="3"/>
        <v>-51966525.969999999</v>
      </c>
      <c r="K38" s="6">
        <f t="shared" si="7"/>
        <v>-508800</v>
      </c>
      <c r="L38" s="6">
        <f t="shared" si="1"/>
        <v>162.57147175888306</v>
      </c>
      <c r="M38" s="6">
        <f t="shared" si="4"/>
        <v>52.421130272042802</v>
      </c>
      <c r="N38" s="6">
        <f t="shared" si="5"/>
        <v>99.119176599706933</v>
      </c>
    </row>
    <row r="39" spans="1:14" ht="22.5" x14ac:dyDescent="0.2">
      <c r="A39" s="12" t="s">
        <v>62</v>
      </c>
      <c r="B39" s="13" t="s">
        <v>63</v>
      </c>
      <c r="C39" s="6">
        <v>17463478.600000001</v>
      </c>
      <c r="D39" s="6">
        <f t="shared" si="2"/>
        <v>344568.43999999762</v>
      </c>
      <c r="E39" s="6">
        <v>17808047.039999999</v>
      </c>
      <c r="F39" s="6">
        <v>11082626.550000001</v>
      </c>
      <c r="G39" s="6">
        <v>11082626.550000001</v>
      </c>
      <c r="H39" s="18">
        <f>G39/G54*100</f>
        <v>2.2948374391993971</v>
      </c>
      <c r="I39" s="6">
        <f t="shared" si="0"/>
        <v>-6380852.0500000007</v>
      </c>
      <c r="J39" s="6">
        <f t="shared" si="3"/>
        <v>-6725420.4899999984</v>
      </c>
      <c r="K39" s="6">
        <f t="shared" si="7"/>
        <v>0</v>
      </c>
      <c r="L39" s="6">
        <f t="shared" si="1"/>
        <v>63.461735223817314</v>
      </c>
      <c r="M39" s="6">
        <f t="shared" si="4"/>
        <v>62.233812192355941</v>
      </c>
      <c r="N39" s="6">
        <f t="shared" si="5"/>
        <v>100</v>
      </c>
    </row>
    <row r="40" spans="1:14" s="3" customFormat="1" outlineLevel="1" x14ac:dyDescent="0.2">
      <c r="A40" s="14" t="s">
        <v>64</v>
      </c>
      <c r="B40" s="15" t="s">
        <v>65</v>
      </c>
      <c r="C40" s="7">
        <f>C38+C39</f>
        <v>52682039.600000001</v>
      </c>
      <c r="D40" s="7">
        <f t="shared" si="2"/>
        <v>74347866.360000014</v>
      </c>
      <c r="E40" s="7">
        <f>SUM(E38:E39)</f>
        <v>127029905.96000001</v>
      </c>
      <c r="F40" s="7">
        <f t="shared" ref="F40:G40" si="11">SUM(F38:F39)</f>
        <v>68846759.5</v>
      </c>
      <c r="G40" s="7">
        <f t="shared" si="11"/>
        <v>68337959.5</v>
      </c>
      <c r="H40" s="19">
        <f>G40/G54*100</f>
        <v>14.150482042462405</v>
      </c>
      <c r="I40" s="7">
        <f t="shared" si="0"/>
        <v>15655919.899999999</v>
      </c>
      <c r="J40" s="7">
        <f t="shared" si="3"/>
        <v>-58691946.460000008</v>
      </c>
      <c r="K40" s="7">
        <f t="shared" si="7"/>
        <v>-508800</v>
      </c>
      <c r="L40" s="7">
        <f t="shared" si="1"/>
        <v>129.71775584026551</v>
      </c>
      <c r="M40" s="7">
        <f t="shared" si="4"/>
        <v>53.796748870709777</v>
      </c>
      <c r="N40" s="7">
        <f t="shared" si="5"/>
        <v>99.260967395277333</v>
      </c>
    </row>
    <row r="41" spans="1:14" s="3" customFormat="1" outlineLevel="1" x14ac:dyDescent="0.2">
      <c r="A41" s="12" t="s">
        <v>114</v>
      </c>
      <c r="B41" s="13" t="s">
        <v>113</v>
      </c>
      <c r="C41" s="6">
        <v>0</v>
      </c>
      <c r="D41" s="6">
        <f t="shared" si="2"/>
        <v>3003459.19</v>
      </c>
      <c r="E41" s="6">
        <v>3003459.19</v>
      </c>
      <c r="F41" s="6">
        <v>2539000</v>
      </c>
      <c r="G41" s="6">
        <v>644789.6</v>
      </c>
      <c r="H41" s="18">
        <f>G41/G53*100</f>
        <v>77.584727305980905</v>
      </c>
      <c r="I41" s="6">
        <f t="shared" si="0"/>
        <v>644789.6</v>
      </c>
      <c r="J41" s="6">
        <f t="shared" si="3"/>
        <v>-2358669.59</v>
      </c>
      <c r="K41" s="6">
        <f t="shared" si="7"/>
        <v>-1894210.4</v>
      </c>
      <c r="L41" s="6">
        <v>0</v>
      </c>
      <c r="M41" s="6">
        <f t="shared" si="4"/>
        <v>21.468232435014372</v>
      </c>
      <c r="N41" s="6">
        <f t="shared" si="5"/>
        <v>25.395415517920441</v>
      </c>
    </row>
    <row r="42" spans="1:14" ht="22.5" x14ac:dyDescent="0.2">
      <c r="A42" s="12" t="s">
        <v>66</v>
      </c>
      <c r="B42" s="13" t="s">
        <v>67</v>
      </c>
      <c r="C42" s="6">
        <v>184900</v>
      </c>
      <c r="D42" s="6">
        <f t="shared" si="2"/>
        <v>-184900</v>
      </c>
      <c r="E42" s="6">
        <v>0</v>
      </c>
      <c r="F42" s="6">
        <v>0</v>
      </c>
      <c r="G42" s="6">
        <v>0</v>
      </c>
      <c r="H42" s="18">
        <f>G42/G54*100</f>
        <v>0</v>
      </c>
      <c r="I42" s="6">
        <f t="shared" si="0"/>
        <v>-184900</v>
      </c>
      <c r="J42" s="6">
        <f t="shared" si="3"/>
        <v>0</v>
      </c>
      <c r="K42" s="6">
        <f t="shared" si="7"/>
        <v>0</v>
      </c>
      <c r="L42" s="6">
        <f t="shared" si="1"/>
        <v>0</v>
      </c>
      <c r="M42" s="6">
        <v>0</v>
      </c>
      <c r="N42" s="6">
        <v>0</v>
      </c>
    </row>
    <row r="43" spans="1:14" s="3" customFormat="1" outlineLevel="1" x14ac:dyDescent="0.2">
      <c r="A43" s="14" t="s">
        <v>68</v>
      </c>
      <c r="B43" s="15" t="s">
        <v>69</v>
      </c>
      <c r="C43" s="7">
        <f>C42+C41</f>
        <v>184900</v>
      </c>
      <c r="D43" s="7">
        <f t="shared" ref="D43:F43" si="12">D42+D41</f>
        <v>2818559.19</v>
      </c>
      <c r="E43" s="7">
        <f t="shared" si="12"/>
        <v>3003459.19</v>
      </c>
      <c r="F43" s="7">
        <f t="shared" si="12"/>
        <v>2539000</v>
      </c>
      <c r="G43" s="7">
        <f>SUM(G41:G42)</f>
        <v>644789.6</v>
      </c>
      <c r="H43" s="19">
        <f>G43/G54*100</f>
        <v>0.13351413654612437</v>
      </c>
      <c r="I43" s="7">
        <f t="shared" si="0"/>
        <v>459889.6</v>
      </c>
      <c r="J43" s="7">
        <f t="shared" si="3"/>
        <v>-2358669.59</v>
      </c>
      <c r="K43" s="7">
        <f t="shared" si="7"/>
        <v>-1894210.4</v>
      </c>
      <c r="L43" s="7">
        <f t="shared" ref="L42:L54" si="13">G43/C43*100</f>
        <v>348.72341806381826</v>
      </c>
      <c r="M43" s="7">
        <f t="shared" si="4"/>
        <v>21.468232435014372</v>
      </c>
      <c r="N43" s="7">
        <v>0</v>
      </c>
    </row>
    <row r="44" spans="1:14" outlineLevel="1" x14ac:dyDescent="0.2">
      <c r="A44" s="12" t="s">
        <v>70</v>
      </c>
      <c r="B44" s="13" t="s">
        <v>71</v>
      </c>
      <c r="C44" s="6">
        <v>3700580</v>
      </c>
      <c r="D44" s="6">
        <f t="shared" si="2"/>
        <v>133980.04999999981</v>
      </c>
      <c r="E44" s="6">
        <v>3834560.05</v>
      </c>
      <c r="F44" s="6">
        <v>2874969.76</v>
      </c>
      <c r="G44" s="6">
        <v>2874969.76</v>
      </c>
      <c r="H44" s="18">
        <f>G44/G54*100</f>
        <v>0.59530908237759794</v>
      </c>
      <c r="I44" s="6">
        <f t="shared" si="0"/>
        <v>-825610.24000000022</v>
      </c>
      <c r="J44" s="6">
        <f t="shared" si="3"/>
        <v>-959590.29</v>
      </c>
      <c r="K44" s="6">
        <f t="shared" si="7"/>
        <v>0</v>
      </c>
      <c r="L44" s="6">
        <f t="shared" si="13"/>
        <v>77.689707018899739</v>
      </c>
      <c r="M44" s="6">
        <f t="shared" si="4"/>
        <v>74.975218082710683</v>
      </c>
      <c r="N44" s="6">
        <f t="shared" si="5"/>
        <v>100</v>
      </c>
    </row>
    <row r="45" spans="1:14" outlineLevel="1" x14ac:dyDescent="0.2">
      <c r="A45" s="12" t="s">
        <v>72</v>
      </c>
      <c r="B45" s="13" t="s">
        <v>73</v>
      </c>
      <c r="C45" s="6">
        <v>8690634</v>
      </c>
      <c r="D45" s="6">
        <f t="shared" si="2"/>
        <v>147800</v>
      </c>
      <c r="E45" s="6">
        <v>8838434</v>
      </c>
      <c r="F45" s="6">
        <v>6391600</v>
      </c>
      <c r="G45" s="6">
        <v>6387406.2800000003</v>
      </c>
      <c r="H45" s="18">
        <f>G45/G54*100</f>
        <v>1.322615988600766</v>
      </c>
      <c r="I45" s="6">
        <f t="shared" si="0"/>
        <v>-2303227.7199999997</v>
      </c>
      <c r="J45" s="6">
        <f t="shared" si="3"/>
        <v>-2451027.7199999997</v>
      </c>
      <c r="K45" s="6">
        <f t="shared" si="7"/>
        <v>-4193.7199999997392</v>
      </c>
      <c r="L45" s="6">
        <f t="shared" si="13"/>
        <v>73.497586942448621</v>
      </c>
      <c r="M45" s="6">
        <f t="shared" si="4"/>
        <v>72.268529470265889</v>
      </c>
      <c r="N45" s="6">
        <f t="shared" si="5"/>
        <v>99.934387007947933</v>
      </c>
    </row>
    <row r="46" spans="1:14" outlineLevel="1" x14ac:dyDescent="0.2">
      <c r="A46" s="12" t="s">
        <v>74</v>
      </c>
      <c r="B46" s="13" t="s">
        <v>75</v>
      </c>
      <c r="C46" s="6">
        <v>20193117</v>
      </c>
      <c r="D46" s="6">
        <f t="shared" si="2"/>
        <v>1693609.5</v>
      </c>
      <c r="E46" s="6">
        <v>21886726.5</v>
      </c>
      <c r="F46" s="6">
        <v>21593826.66</v>
      </c>
      <c r="G46" s="6">
        <v>20226597.890000001</v>
      </c>
      <c r="H46" s="18">
        <f>G46/G54*100</f>
        <v>4.1882448981016616</v>
      </c>
      <c r="I46" s="6">
        <f t="shared" si="0"/>
        <v>33480.890000000596</v>
      </c>
      <c r="J46" s="6">
        <f t="shared" si="3"/>
        <v>-1660128.6099999994</v>
      </c>
      <c r="K46" s="6">
        <f t="shared" si="7"/>
        <v>-1367228.7699999996</v>
      </c>
      <c r="L46" s="6">
        <f t="shared" si="13"/>
        <v>100.16580347650144</v>
      </c>
      <c r="M46" s="6">
        <f t="shared" si="4"/>
        <v>92.414906770091903</v>
      </c>
      <c r="N46" s="6">
        <f t="shared" si="5"/>
        <v>93.668427594944859</v>
      </c>
    </row>
    <row r="47" spans="1:14" ht="22.5" x14ac:dyDescent="0.2">
      <c r="A47" s="12" t="s">
        <v>76</v>
      </c>
      <c r="B47" s="13" t="s">
        <v>77</v>
      </c>
      <c r="C47" s="6">
        <v>146949.91</v>
      </c>
      <c r="D47" s="6">
        <f t="shared" si="2"/>
        <v>40625.639999999985</v>
      </c>
      <c r="E47" s="6">
        <v>187575.55</v>
      </c>
      <c r="F47" s="6">
        <v>128072.35</v>
      </c>
      <c r="G47" s="6">
        <v>32039.72</v>
      </c>
      <c r="H47" s="18">
        <f>G47/G54*100</f>
        <v>6.6343432818699189E-3</v>
      </c>
      <c r="I47" s="6">
        <f t="shared" si="0"/>
        <v>-114910.19</v>
      </c>
      <c r="J47" s="6">
        <f t="shared" si="3"/>
        <v>-155535.82999999999</v>
      </c>
      <c r="K47" s="6">
        <f t="shared" si="7"/>
        <v>-96032.63</v>
      </c>
      <c r="L47" s="6">
        <f t="shared" si="13"/>
        <v>21.803157279919397</v>
      </c>
      <c r="M47" s="6">
        <f t="shared" si="4"/>
        <v>17.080968175223266</v>
      </c>
      <c r="N47" s="6">
        <f t="shared" si="5"/>
        <v>25.016890843339723</v>
      </c>
    </row>
    <row r="48" spans="1:14" s="3" customFormat="1" outlineLevel="1" x14ac:dyDescent="0.2">
      <c r="A48" s="14" t="s">
        <v>78</v>
      </c>
      <c r="B48" s="15" t="s">
        <v>79</v>
      </c>
      <c r="C48" s="7">
        <f>SUM(C44:C47)</f>
        <v>32731280.91</v>
      </c>
      <c r="D48" s="7">
        <f t="shared" si="2"/>
        <v>2016015.1899999939</v>
      </c>
      <c r="E48" s="7">
        <f>SUM(E44:E47)</f>
        <v>34747296.099999994</v>
      </c>
      <c r="F48" s="7">
        <f t="shared" ref="F48:G48" si="14">SUM(F44:F47)</f>
        <v>30988468.770000003</v>
      </c>
      <c r="G48" s="7">
        <f t="shared" si="14"/>
        <v>29521013.649999999</v>
      </c>
      <c r="H48" s="19">
        <f>G48/G54*100</f>
        <v>6.1128043123618951</v>
      </c>
      <c r="I48" s="7">
        <f>G48-C48</f>
        <v>-3210267.2600000016</v>
      </c>
      <c r="J48" s="7">
        <f t="shared" si="3"/>
        <v>-5226282.4499999955</v>
      </c>
      <c r="K48" s="7">
        <f t="shared" si="7"/>
        <v>-1467455.1200000048</v>
      </c>
      <c r="L48" s="7">
        <f t="shared" si="13"/>
        <v>90.192051240441344</v>
      </c>
      <c r="M48" s="7">
        <f t="shared" si="4"/>
        <v>84.959167945157049</v>
      </c>
      <c r="N48" s="7">
        <f t="shared" si="5"/>
        <v>95.26451232265903</v>
      </c>
    </row>
    <row r="49" spans="1:14" x14ac:dyDescent="0.2">
      <c r="A49" s="12" t="s">
        <v>80</v>
      </c>
      <c r="B49" s="13" t="s">
        <v>81</v>
      </c>
      <c r="C49" s="6">
        <v>681900</v>
      </c>
      <c r="D49" s="6">
        <f t="shared" si="2"/>
        <v>536354.10000000009</v>
      </c>
      <c r="E49" s="6">
        <v>1218254.1000000001</v>
      </c>
      <c r="F49" s="6">
        <v>984158.26</v>
      </c>
      <c r="G49" s="6">
        <v>789758.26</v>
      </c>
      <c r="H49" s="18">
        <f>G49/G54*100</f>
        <v>0.16353224705247976</v>
      </c>
      <c r="I49" s="6">
        <f t="shared" si="0"/>
        <v>107858.26000000001</v>
      </c>
      <c r="J49" s="6">
        <f t="shared" si="3"/>
        <v>-428495.84000000008</v>
      </c>
      <c r="K49" s="6">
        <f t="shared" si="7"/>
        <v>-194400</v>
      </c>
      <c r="L49" s="6">
        <f t="shared" si="13"/>
        <v>115.81731338905999</v>
      </c>
      <c r="M49" s="6">
        <f t="shared" si="4"/>
        <v>64.827055373751662</v>
      </c>
      <c r="N49" s="6">
        <f t="shared" si="5"/>
        <v>80.247079367092851</v>
      </c>
    </row>
    <row r="50" spans="1:14" x14ac:dyDescent="0.2">
      <c r="A50" s="12" t="s">
        <v>103</v>
      </c>
      <c r="B50" s="13" t="s">
        <v>104</v>
      </c>
      <c r="C50" s="6">
        <v>3483517.47</v>
      </c>
      <c r="D50" s="6">
        <f t="shared" si="2"/>
        <v>-2085517.4700000002</v>
      </c>
      <c r="E50" s="6">
        <v>1398000</v>
      </c>
      <c r="F50" s="6">
        <v>1398000</v>
      </c>
      <c r="G50" s="6">
        <v>1398000</v>
      </c>
      <c r="H50" s="18">
        <f>G50/G54*100</f>
        <v>0.28947855686797974</v>
      </c>
      <c r="I50" s="6">
        <f t="shared" ref="I50" si="15">G50-C50</f>
        <v>-2085517.4700000002</v>
      </c>
      <c r="J50" s="6">
        <f t="shared" ref="J50" si="16">G50-E50</f>
        <v>0</v>
      </c>
      <c r="K50" s="6">
        <f t="shared" ref="K50" si="17">G50-F50</f>
        <v>0</v>
      </c>
      <c r="L50" s="6">
        <f t="shared" ref="L50" si="18">G50/C50*100</f>
        <v>40.131849833955329</v>
      </c>
      <c r="M50" s="6">
        <f t="shared" ref="M50" si="19">G50/E50*100</f>
        <v>100</v>
      </c>
      <c r="N50" s="6">
        <f t="shared" si="5"/>
        <v>100</v>
      </c>
    </row>
    <row r="51" spans="1:14" s="3" customFormat="1" outlineLevel="1" x14ac:dyDescent="0.2">
      <c r="A51" s="14" t="s">
        <v>82</v>
      </c>
      <c r="B51" s="15" t="s">
        <v>83</v>
      </c>
      <c r="C51" s="7">
        <f>C49+C50</f>
        <v>4165417.47</v>
      </c>
      <c r="D51" s="7">
        <f t="shared" ref="D51:G51" si="20">D49+D50</f>
        <v>-1549163.37</v>
      </c>
      <c r="E51" s="7">
        <f t="shared" si="20"/>
        <v>2616254.1</v>
      </c>
      <c r="F51" s="7">
        <f t="shared" si="20"/>
        <v>2382158.2599999998</v>
      </c>
      <c r="G51" s="7">
        <f t="shared" si="20"/>
        <v>2187758.2599999998</v>
      </c>
      <c r="H51" s="19">
        <f>G51/G54*100</f>
        <v>0.45301080392045939</v>
      </c>
      <c r="I51" s="7">
        <f t="shared" si="0"/>
        <v>-1977659.2100000004</v>
      </c>
      <c r="J51" s="7">
        <f t="shared" si="3"/>
        <v>-428495.84000000032</v>
      </c>
      <c r="K51" s="6">
        <f t="shared" si="7"/>
        <v>-194400</v>
      </c>
      <c r="L51" s="7">
        <f t="shared" si="13"/>
        <v>52.521944697178213</v>
      </c>
      <c r="M51" s="7">
        <f t="shared" si="4"/>
        <v>83.621780468495004</v>
      </c>
      <c r="N51" s="7">
        <f t="shared" si="5"/>
        <v>91.839333126422929</v>
      </c>
    </row>
    <row r="52" spans="1:14" ht="15" customHeight="1" x14ac:dyDescent="0.2">
      <c r="A52" s="12" t="s">
        <v>84</v>
      </c>
      <c r="B52" s="13" t="s">
        <v>85</v>
      </c>
      <c r="C52" s="6">
        <v>1134212</v>
      </c>
      <c r="D52" s="6">
        <f t="shared" si="2"/>
        <v>0</v>
      </c>
      <c r="E52" s="6">
        <v>1134212</v>
      </c>
      <c r="F52" s="6">
        <v>831078</v>
      </c>
      <c r="G52" s="6">
        <v>831078</v>
      </c>
      <c r="H52" s="18">
        <f>G52/G54*100</f>
        <v>0.17208816887319517</v>
      </c>
      <c r="I52" s="6">
        <f>G52-C52</f>
        <v>-303134</v>
      </c>
      <c r="J52" s="6">
        <f>G52-E52</f>
        <v>-303134</v>
      </c>
      <c r="K52" s="6">
        <f t="shared" si="7"/>
        <v>0</v>
      </c>
      <c r="L52" s="6">
        <f t="shared" si="13"/>
        <v>73.273603171188455</v>
      </c>
      <c r="M52" s="6">
        <f t="shared" si="4"/>
        <v>73.273603171188455</v>
      </c>
      <c r="N52" s="6">
        <f t="shared" si="5"/>
        <v>100</v>
      </c>
    </row>
    <row r="53" spans="1:14" s="3" customFormat="1" ht="15.75" customHeight="1" x14ac:dyDescent="0.2">
      <c r="A53" s="14" t="s">
        <v>86</v>
      </c>
      <c r="B53" s="15" t="s">
        <v>87</v>
      </c>
      <c r="C53" s="7">
        <f>C52</f>
        <v>1134212</v>
      </c>
      <c r="D53" s="7">
        <f t="shared" ref="D53:G53" si="21">D52</f>
        <v>0</v>
      </c>
      <c r="E53" s="7">
        <f t="shared" si="21"/>
        <v>1134212</v>
      </c>
      <c r="F53" s="7">
        <f t="shared" si="21"/>
        <v>831078</v>
      </c>
      <c r="G53" s="7">
        <f t="shared" si="21"/>
        <v>831078</v>
      </c>
      <c r="H53" s="19">
        <f>G53/G54*100</f>
        <v>0.17208816887319517</v>
      </c>
      <c r="I53" s="7">
        <f t="shared" si="0"/>
        <v>-303134</v>
      </c>
      <c r="J53" s="7">
        <f t="shared" si="3"/>
        <v>-303134</v>
      </c>
      <c r="K53" s="6">
        <f t="shared" si="7"/>
        <v>0</v>
      </c>
      <c r="L53" s="7">
        <f t="shared" si="13"/>
        <v>73.273603171188455</v>
      </c>
      <c r="M53" s="7">
        <f t="shared" si="4"/>
        <v>73.273603171188455</v>
      </c>
      <c r="N53" s="6">
        <f t="shared" si="5"/>
        <v>100</v>
      </c>
    </row>
    <row r="54" spans="1:14" s="3" customFormat="1" ht="13.5" customHeight="1" x14ac:dyDescent="0.2">
      <c r="A54" s="16" t="s">
        <v>88</v>
      </c>
      <c r="B54" s="17"/>
      <c r="C54" s="9">
        <f>C14+C16+C20+C26+C31+C37+C40+C43+C48+C51+C53</f>
        <v>551072237.8900001</v>
      </c>
      <c r="D54" s="9">
        <f t="shared" ref="D54:G54" si="22">D14+D16+D20+D26+D31+D37+D40+D43+D48+D51+D53</f>
        <v>141644502.09</v>
      </c>
      <c r="E54" s="9">
        <f t="shared" si="22"/>
        <v>692716739.98000014</v>
      </c>
      <c r="F54" s="9">
        <f t="shared" si="22"/>
        <v>501943917.05999994</v>
      </c>
      <c r="G54" s="9">
        <f t="shared" si="22"/>
        <v>482937325.35000002</v>
      </c>
      <c r="H54" s="19">
        <f>G54/G54*100</f>
        <v>100</v>
      </c>
      <c r="I54" s="7">
        <f>G54-C54</f>
        <v>-68134912.540000081</v>
      </c>
      <c r="J54" s="7">
        <f t="shared" si="3"/>
        <v>-209779414.63000011</v>
      </c>
      <c r="K54" s="7">
        <f t="shared" si="7"/>
        <v>-19006591.709999919</v>
      </c>
      <c r="L54" s="7">
        <f t="shared" si="13"/>
        <v>87.635938112055541</v>
      </c>
      <c r="M54" s="7">
        <f t="shared" si="4"/>
        <v>69.716421948160686</v>
      </c>
      <c r="N54" s="7">
        <f t="shared" si="5"/>
        <v>96.213403317779836</v>
      </c>
    </row>
    <row r="55" spans="1:14" ht="12.75" customHeight="1" x14ac:dyDescent="0.2">
      <c r="D55" s="4"/>
    </row>
  </sheetData>
  <mergeCells count="4">
    <mergeCell ref="A1:G1"/>
    <mergeCell ref="A2:N2"/>
    <mergeCell ref="A4:N4"/>
    <mergeCell ref="A3:N3"/>
  </mergeCells>
  <pageMargins left="0.35433070866141736" right="0.27559055118110237" top="0.98425196850393704" bottom="0.19685039370078741" header="0.31496062992125984" footer="0.31496062992125984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dc:description>POI HSSF rep:2.53.0.113</dc:description>
  <cp:lastModifiedBy>budjet2</cp:lastModifiedBy>
  <cp:lastPrinted>2024-04-09T05:19:53Z</cp:lastPrinted>
  <dcterms:created xsi:type="dcterms:W3CDTF">2021-07-21T07:50:05Z</dcterms:created>
  <dcterms:modified xsi:type="dcterms:W3CDTF">2025-10-07T06:20:29Z</dcterms:modified>
</cp:coreProperties>
</file>