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Анализы исполнения бюджета\Анализы исполнения бюджета за 2025 год\2025 год\"/>
    </mc:Choice>
  </mc:AlternateContent>
  <bookViews>
    <workbookView xWindow="-120" yWindow="-120" windowWidth="29040" windowHeight="15840"/>
  </bookViews>
  <sheets>
    <sheet name="Бюджет" sheetId="1" r:id="rId1"/>
  </sheets>
  <definedNames>
    <definedName name="APPT" localSheetId="0">Бюджет!$A$14</definedName>
    <definedName name="FIO" localSheetId="0">Бюджет!$G$14</definedName>
    <definedName name="LAST_CELL" localSheetId="0">Бюджет!#REF!</definedName>
    <definedName name="SIGN" localSheetId="0">Бюджет!$A$14:$N$15</definedName>
    <definedName name="_xlnm.Print_Titles" localSheetId="0">Бюджет!$5:$5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0" i="1" l="1"/>
  <c r="H30" i="1"/>
  <c r="N50" i="1" l="1"/>
  <c r="N25" i="1"/>
  <c r="L42" i="1"/>
  <c r="E31" i="1"/>
  <c r="I30" i="1"/>
  <c r="G31" i="1"/>
  <c r="J30" i="1"/>
  <c r="K30" i="1"/>
  <c r="M30" i="1"/>
  <c r="F31" i="1"/>
  <c r="C31" i="1"/>
  <c r="D30" i="1"/>
  <c r="N41" i="1" l="1"/>
  <c r="N35" i="1"/>
  <c r="D41" i="1" l="1"/>
  <c r="K8" i="1"/>
  <c r="K7" i="1"/>
  <c r="N21" i="1" l="1"/>
  <c r="M41" i="1"/>
  <c r="K41" i="1"/>
  <c r="J41" i="1"/>
  <c r="I41" i="1"/>
  <c r="G43" i="1"/>
  <c r="E43" i="1"/>
  <c r="F43" i="1"/>
  <c r="C43" i="1"/>
  <c r="E20" i="1"/>
  <c r="F20" i="1"/>
  <c r="G20" i="1"/>
  <c r="D21" i="1"/>
  <c r="J21" i="1"/>
  <c r="I21" i="1"/>
  <c r="M21" i="1"/>
  <c r="L21" i="1"/>
  <c r="K21" i="1"/>
  <c r="K9" i="1"/>
  <c r="K10" i="1"/>
  <c r="K11" i="1"/>
  <c r="C26" i="1"/>
  <c r="F26" i="1"/>
  <c r="G26" i="1"/>
  <c r="E26" i="1"/>
  <c r="D22" i="1"/>
  <c r="I22" i="1"/>
  <c r="J22" i="1"/>
  <c r="K22" i="1"/>
  <c r="L22" i="1"/>
  <c r="M22" i="1"/>
  <c r="N22" i="1"/>
  <c r="D23" i="1"/>
  <c r="I23" i="1"/>
  <c r="J23" i="1"/>
  <c r="K23" i="1"/>
  <c r="L23" i="1"/>
  <c r="M23" i="1"/>
  <c r="N23" i="1"/>
  <c r="D24" i="1"/>
  <c r="I24" i="1"/>
  <c r="J24" i="1"/>
  <c r="K24" i="1"/>
  <c r="L24" i="1"/>
  <c r="M24" i="1"/>
  <c r="N24" i="1"/>
  <c r="D25" i="1"/>
  <c r="I25" i="1"/>
  <c r="J25" i="1"/>
  <c r="K25" i="1"/>
  <c r="L25" i="1"/>
  <c r="M25" i="1"/>
  <c r="C14" i="1"/>
  <c r="D12" i="1"/>
  <c r="I12" i="1"/>
  <c r="J12" i="1"/>
  <c r="K12" i="1"/>
  <c r="L12" i="1"/>
  <c r="D13" i="1"/>
  <c r="I13" i="1"/>
  <c r="J13" i="1"/>
  <c r="K13" i="1"/>
  <c r="L13" i="1"/>
  <c r="M13" i="1"/>
  <c r="N13" i="1"/>
  <c r="E14" i="1"/>
  <c r="F14" i="1"/>
  <c r="G14" i="1"/>
  <c r="D15" i="1"/>
  <c r="I15" i="1"/>
  <c r="J15" i="1"/>
  <c r="K15" i="1"/>
  <c r="L15" i="1"/>
  <c r="M15" i="1"/>
  <c r="N15" i="1"/>
  <c r="C16" i="1"/>
  <c r="E16" i="1"/>
  <c r="F16" i="1"/>
  <c r="G16" i="1"/>
  <c r="I16" i="1" s="1"/>
  <c r="D17" i="1"/>
  <c r="I17" i="1"/>
  <c r="J17" i="1"/>
  <c r="K17" i="1"/>
  <c r="L17" i="1"/>
  <c r="M17" i="1"/>
  <c r="N17" i="1"/>
  <c r="D18" i="1"/>
  <c r="I18" i="1"/>
  <c r="J18" i="1"/>
  <c r="K18" i="1"/>
  <c r="L18" i="1"/>
  <c r="M18" i="1"/>
  <c r="N18" i="1"/>
  <c r="D19" i="1"/>
  <c r="I19" i="1"/>
  <c r="J19" i="1"/>
  <c r="K19" i="1"/>
  <c r="L19" i="1"/>
  <c r="M19" i="1"/>
  <c r="N19" i="1"/>
  <c r="J52" i="1"/>
  <c r="I52" i="1"/>
  <c r="N52" i="1"/>
  <c r="E51" i="1"/>
  <c r="F51" i="1"/>
  <c r="G51" i="1"/>
  <c r="C51" i="1"/>
  <c r="I50" i="1"/>
  <c r="J50" i="1"/>
  <c r="K50" i="1"/>
  <c r="L50" i="1"/>
  <c r="M50" i="1"/>
  <c r="D50" i="1"/>
  <c r="E53" i="1"/>
  <c r="F53" i="1"/>
  <c r="G53" i="1"/>
  <c r="H41" i="1" s="1"/>
  <c r="C53" i="1"/>
  <c r="D28" i="1"/>
  <c r="D27" i="1"/>
  <c r="D9" i="1"/>
  <c r="J26" i="1" l="1"/>
  <c r="M14" i="1"/>
  <c r="N16" i="1"/>
  <c r="K14" i="1"/>
  <c r="L14" i="1"/>
  <c r="N14" i="1"/>
  <c r="D26" i="1"/>
  <c r="K26" i="1"/>
  <c r="L26" i="1"/>
  <c r="M26" i="1"/>
  <c r="I26" i="1"/>
  <c r="N26" i="1"/>
  <c r="K16" i="1"/>
  <c r="D16" i="1"/>
  <c r="I14" i="1"/>
  <c r="D14" i="1"/>
  <c r="M16" i="1"/>
  <c r="J16" i="1"/>
  <c r="J14" i="1"/>
  <c r="L16" i="1"/>
  <c r="N53" i="1"/>
  <c r="D42" i="1" l="1"/>
  <c r="D43" i="1" s="1"/>
  <c r="I42" i="1"/>
  <c r="J42" i="1"/>
  <c r="K42" i="1"/>
  <c r="C20" i="1" l="1"/>
  <c r="C37" i="1"/>
  <c r="C48" i="1"/>
  <c r="E40" i="1"/>
  <c r="C40" i="1"/>
  <c r="G37" i="1"/>
  <c r="F37" i="1"/>
  <c r="D29" i="1"/>
  <c r="D32" i="1"/>
  <c r="D33" i="1"/>
  <c r="D34" i="1"/>
  <c r="D35" i="1"/>
  <c r="D36" i="1"/>
  <c r="D38" i="1"/>
  <c r="D39" i="1"/>
  <c r="D44" i="1"/>
  <c r="D45" i="1"/>
  <c r="D46" i="1"/>
  <c r="D47" i="1"/>
  <c r="D49" i="1"/>
  <c r="D51" i="1" s="1"/>
  <c r="D52" i="1"/>
  <c r="D53" i="1" s="1"/>
  <c r="D8" i="1"/>
  <c r="D10" i="1"/>
  <c r="D11" i="1"/>
  <c r="D7" i="1"/>
  <c r="N11" i="1"/>
  <c r="N10" i="1"/>
  <c r="C54" i="1" l="1"/>
  <c r="I7" i="1"/>
  <c r="N7" i="1"/>
  <c r="M7" i="1"/>
  <c r="K27" i="1"/>
  <c r="K28" i="1"/>
  <c r="K29" i="1"/>
  <c r="K32" i="1"/>
  <c r="K33" i="1"/>
  <c r="K34" i="1"/>
  <c r="K35" i="1"/>
  <c r="K36" i="1"/>
  <c r="K38" i="1"/>
  <c r="K39" i="1"/>
  <c r="K44" i="1"/>
  <c r="K45" i="1"/>
  <c r="K46" i="1"/>
  <c r="K47" i="1"/>
  <c r="K49" i="1"/>
  <c r="K52" i="1"/>
  <c r="J7" i="1"/>
  <c r="F48" i="1"/>
  <c r="G48" i="1"/>
  <c r="I48" i="1" s="1"/>
  <c r="F40" i="1"/>
  <c r="G40" i="1"/>
  <c r="E48" i="1"/>
  <c r="D48" i="1" s="1"/>
  <c r="D40" i="1"/>
  <c r="E37" i="1"/>
  <c r="D37" i="1" s="1"/>
  <c r="G54" i="1" l="1"/>
  <c r="F54" i="1"/>
  <c r="K51" i="1"/>
  <c r="K48" i="1"/>
  <c r="K43" i="1"/>
  <c r="K40" i="1"/>
  <c r="K37" i="1"/>
  <c r="K31" i="1"/>
  <c r="K20" i="1"/>
  <c r="K53" i="1"/>
  <c r="N31" i="1"/>
  <c r="N32" i="1"/>
  <c r="N33" i="1"/>
  <c r="N34" i="1"/>
  <c r="N36" i="1"/>
  <c r="N37" i="1"/>
  <c r="N38" i="1"/>
  <c r="N39" i="1"/>
  <c r="N40" i="1"/>
  <c r="N44" i="1"/>
  <c r="N45" i="1"/>
  <c r="N46" i="1"/>
  <c r="N47" i="1"/>
  <c r="N48" i="1"/>
  <c r="N49" i="1"/>
  <c r="N51" i="1"/>
  <c r="N20" i="1"/>
  <c r="N27" i="1"/>
  <c r="N28" i="1"/>
  <c r="N29" i="1"/>
  <c r="N8" i="1"/>
  <c r="N9" i="1"/>
  <c r="M8" i="1"/>
  <c r="M9" i="1"/>
  <c r="M10" i="1"/>
  <c r="M11" i="1"/>
  <c r="M27" i="1"/>
  <c r="M28" i="1"/>
  <c r="M29" i="1"/>
  <c r="M32" i="1"/>
  <c r="M33" i="1"/>
  <c r="M34" i="1"/>
  <c r="M35" i="1"/>
  <c r="M36" i="1"/>
  <c r="M37" i="1"/>
  <c r="M38" i="1"/>
  <c r="M39" i="1"/>
  <c r="M40" i="1"/>
  <c r="M43" i="1"/>
  <c r="M44" i="1"/>
  <c r="M45" i="1"/>
  <c r="M46" i="1"/>
  <c r="M47" i="1"/>
  <c r="M48" i="1"/>
  <c r="M49" i="1"/>
  <c r="M51" i="1"/>
  <c r="M52" i="1"/>
  <c r="M53" i="1"/>
  <c r="L8" i="1"/>
  <c r="L9" i="1"/>
  <c r="L10" i="1"/>
  <c r="L11" i="1"/>
  <c r="L20" i="1"/>
  <c r="L27" i="1"/>
  <c r="L28" i="1"/>
  <c r="L29" i="1"/>
  <c r="L31" i="1"/>
  <c r="L32" i="1"/>
  <c r="L33" i="1"/>
  <c r="L34" i="1"/>
  <c r="L35" i="1"/>
  <c r="L36" i="1"/>
  <c r="L37" i="1"/>
  <c r="L38" i="1"/>
  <c r="L39" i="1"/>
  <c r="L40" i="1"/>
  <c r="L43" i="1"/>
  <c r="L44" i="1"/>
  <c r="L45" i="1"/>
  <c r="L46" i="1"/>
  <c r="L47" i="1"/>
  <c r="L48" i="1"/>
  <c r="L49" i="1"/>
  <c r="L51" i="1"/>
  <c r="L52" i="1"/>
  <c r="L53" i="1"/>
  <c r="L7" i="1"/>
  <c r="J8" i="1"/>
  <c r="J9" i="1"/>
  <c r="J10" i="1"/>
  <c r="J11" i="1"/>
  <c r="J27" i="1"/>
  <c r="J28" i="1"/>
  <c r="J29" i="1"/>
  <c r="J32" i="1"/>
  <c r="J33" i="1"/>
  <c r="J34" i="1"/>
  <c r="J35" i="1"/>
  <c r="J36" i="1"/>
  <c r="J37" i="1"/>
  <c r="J38" i="1"/>
  <c r="J39" i="1"/>
  <c r="J40" i="1"/>
  <c r="J43" i="1"/>
  <c r="J44" i="1"/>
  <c r="J45" i="1"/>
  <c r="J46" i="1"/>
  <c r="J47" i="1"/>
  <c r="J48" i="1"/>
  <c r="J49" i="1"/>
  <c r="J51" i="1"/>
  <c r="J53" i="1"/>
  <c r="I8" i="1"/>
  <c r="I9" i="1"/>
  <c r="I10" i="1"/>
  <c r="I11" i="1"/>
  <c r="I20" i="1"/>
  <c r="I27" i="1"/>
  <c r="I28" i="1"/>
  <c r="I29" i="1"/>
  <c r="I31" i="1"/>
  <c r="I32" i="1"/>
  <c r="I33" i="1"/>
  <c r="I34" i="1"/>
  <c r="I35" i="1"/>
  <c r="I36" i="1"/>
  <c r="I37" i="1"/>
  <c r="I38" i="1"/>
  <c r="I39" i="1"/>
  <c r="I40" i="1"/>
  <c r="I43" i="1"/>
  <c r="I44" i="1"/>
  <c r="I45" i="1"/>
  <c r="I46" i="1"/>
  <c r="I47" i="1"/>
  <c r="I49" i="1"/>
  <c r="I51" i="1"/>
  <c r="I53" i="1"/>
  <c r="H21" i="1" l="1"/>
  <c r="H22" i="1"/>
  <c r="H23" i="1"/>
  <c r="H24" i="1"/>
  <c r="H25" i="1"/>
  <c r="H26" i="1"/>
  <c r="H13" i="1"/>
  <c r="H14" i="1"/>
  <c r="H15" i="1"/>
  <c r="H17" i="1"/>
  <c r="H18" i="1"/>
  <c r="H19" i="1"/>
  <c r="H12" i="1"/>
  <c r="H16" i="1"/>
  <c r="H35" i="1"/>
  <c r="H42" i="1"/>
  <c r="H50" i="1"/>
  <c r="H49" i="1"/>
  <c r="E54" i="1"/>
  <c r="L54" i="1"/>
  <c r="I54" i="1"/>
  <c r="M20" i="1"/>
  <c r="D20" i="1"/>
  <c r="J31" i="1"/>
  <c r="D31" i="1"/>
  <c r="H53" i="1"/>
  <c r="J20" i="1"/>
  <c r="H29" i="1"/>
  <c r="H31" i="1"/>
  <c r="H10" i="1"/>
  <c r="H44" i="1"/>
  <c r="H40" i="1"/>
  <c r="H39" i="1"/>
  <c r="H48" i="1"/>
  <c r="H36" i="1"/>
  <c r="H47" i="1"/>
  <c r="H9" i="1"/>
  <c r="H34" i="1"/>
  <c r="H43" i="1"/>
  <c r="H52" i="1"/>
  <c r="H20" i="1"/>
  <c r="H28" i="1"/>
  <c r="H33" i="1"/>
  <c r="H38" i="1"/>
  <c r="H46" i="1"/>
  <c r="H51" i="1"/>
  <c r="H8" i="1"/>
  <c r="H11" i="1"/>
  <c r="H27" i="1"/>
  <c r="H32" i="1"/>
  <c r="H37" i="1"/>
  <c r="H45" i="1"/>
  <c r="H54" i="1"/>
  <c r="N54" i="1"/>
  <c r="K54" i="1"/>
  <c r="H7" i="1"/>
  <c r="M31" i="1"/>
  <c r="D54" i="1" l="1"/>
  <c r="M54" i="1"/>
  <c r="J54" i="1"/>
</calcChain>
</file>

<file path=xl/sharedStrings.xml><?xml version="1.0" encoding="utf-8"?>
<sst xmlns="http://schemas.openxmlformats.org/spreadsheetml/2006/main" count="125" uniqueCount="122">
  <si>
    <t>КФСР</t>
  </si>
  <si>
    <t>Наименование КФСР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</si>
  <si>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</si>
  <si>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</si>
  <si>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</si>
  <si>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</si>
  <si>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</si>
  <si>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</si>
  <si>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</si>
  <si>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</si>
  <si>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</si>
  <si>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</si>
  <si>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</si>
  <si>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</si>
  <si>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</si>
  <si>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</si>
  <si>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0100</t>
  </si>
  <si>
    <t>ОБЩЕГОСУДАРСТВЕННЫЕ ВОПРОСЫ</t>
  </si>
  <si>
    <t>0203</t>
  </si>
  <si>
    <t>Мобилизационная и вневойсковая подготовка</t>
  </si>
  <si>
    <t>0200</t>
  </si>
  <si>
    <t>НАЦИОНАЛЬНАЯ ОБОРОНА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</si>
  <si>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</si>
  <si>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</si>
  <si>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</si>
  <si>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</si>
  <si>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</si>
  <si>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</si>
  <si>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0300</t>
  </si>
  <si>
    <t>НАЦИОНАЛЬНАЯ БЕЗОПАСНОСТЬ И ПРАВООХРАНИТЕЛЬНАЯ ДЕЯТЕЛЬНОСТЬ</t>
  </si>
  <si>
    <t>0406</t>
  </si>
  <si>
    <t>Водное хозяйство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</si>
  <si>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</si>
  <si>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</si>
  <si>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</si>
  <si>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</si>
  <si>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</si>
  <si>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</si>
  <si>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0400</t>
  </si>
  <si>
    <t>НАЦИОНАЛЬНАЯ ЭКОНОМИКА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</si>
  <si>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</si>
  <si>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</si>
  <si>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</si>
  <si>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</si>
  <si>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</si>
  <si>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</si>
  <si>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0500</t>
  </si>
  <si>
    <t>ЖИЛИЩНО-КОММУНАЛЬНОЕ ХОЗЯЙСТВО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</si>
  <si>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</si>
  <si>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</si>
  <si>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</si>
  <si>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</si>
  <si>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</si>
  <si>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</si>
  <si>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</si>
  <si>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</si>
  <si>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</si>
  <si>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</si>
  <si>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0700</t>
  </si>
  <si>
    <t>ОБРАЗОВАНИЕ</t>
  </si>
  <si>
    <t>0801</t>
  </si>
  <si>
    <t>Культура</t>
  </si>
  <si>
    <t>0804</t>
  </si>
  <si>
    <t>Другие вопросы в области культуры, кинематографии</t>
  </si>
  <si>
    <t>0800</t>
  </si>
  <si>
    <t>КУЛЬТУРА, КИНЕМАТОГРАФИЯ</t>
  </si>
  <si>
    <t>0907</t>
  </si>
  <si>
    <t>Санитарно-эпидемиологическое благополучие</t>
  </si>
  <si>
    <t>0900</t>
  </si>
  <si>
    <t>ЗДРАВООХРАНЕНИЕ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</si>
  <si>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</si>
  <si>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</si>
  <si>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</si>
  <si>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</si>
  <si>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</si>
  <si>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</si>
  <si>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</si>
  <si>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</si>
  <si>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1000</t>
  </si>
  <si>
    <t>СОЦИАЛЬНАЯ ПОЛИТИКА</t>
  </si>
  <si>
    <t>1101</t>
  </si>
  <si>
    <t>Физическая культура</t>
  </si>
  <si>
    <t>1100</t>
  </si>
  <si>
    <t>ФИЗИЧЕСКАЯ КУЛЬТУРА И СПОРТ</t>
  </si>
  <si>
    <t>1202</t>
  </si>
  <si>
    <t>Периодическая печать и издательства</t>
  </si>
  <si>
    <t>1200</t>
  </si>
  <si>
    <t>СРЕДСТВА МАССОВОЙ ИНФОРМАЦИИ</t>
  </si>
  <si>
    <t>Итого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</si>
  <si>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</si>
  <si>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</si>
  <si>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</si>
  <si>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</si>
  <si>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</si>
  <si>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</si>
  <si>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</si>
  <si>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</si>
  <si>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</si>
  <si>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</si>
  <si>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Изменения</t>
  </si>
  <si>
    <t>Структура %</t>
  </si>
  <si>
    <t>Отклонение исполнения от перв. плана</t>
  </si>
  <si>
    <t>АНАЛИЗ</t>
  </si>
  <si>
    <t>1102</t>
  </si>
  <si>
    <t>Массовый спорт</t>
  </si>
  <si>
    <t>10</t>
  </si>
  <si>
    <t>0405</t>
  </si>
  <si>
    <t>Сельское хозяйство и рыболовство</t>
  </si>
  <si>
    <t>Перв.план 2025 г.</t>
  </si>
  <si>
    <t>Уточ.план 2025 г.</t>
  </si>
  <si>
    <t>% исполнения от перв. плана 2025 г.</t>
  </si>
  <si>
    <t>% исполнения от уточ. плана 2025 г.</t>
  </si>
  <si>
    <t>% исполнения плана за 2025 год</t>
  </si>
  <si>
    <t>Амбулаторная помощь</t>
  </si>
  <si>
    <t>0902</t>
  </si>
  <si>
    <t>Отклонение исполнения от уточ. плана</t>
  </si>
  <si>
    <t>0505</t>
  </si>
  <si>
    <t>Другие вопросы в области жилищно-коммунального хозяйства</t>
  </si>
  <si>
    <t>исполнения расходной части бюджета Уинского муниципального округа Пермского края за  2025 года</t>
  </si>
  <si>
    <t>Исполнено на 01.01.2026 г.</t>
  </si>
  <si>
    <t>Уточ.план за  2025 г.</t>
  </si>
  <si>
    <t>Отклонение исп. от  уточ.плана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</si>
</sst>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0"/>
      <name val="Arial"/>
    </font>
    <font>
      <sz val="8.5"/>
      <name val="MS Sans Serif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ont="1" applyBorder="1" applyAlignment="1" applyProtection="1">
      <alignment horizontal="left" vertical="top" wrapText="1"/>
    </xf>
    <xf numFmtId="0" fontId="3" fillId="0" borderId="0" xfId="0" applyFont="1"/>
    <xf numFmtId="0" fontId="4" fillId="0" borderId="0" xfId="0" applyFont="1"/>
    <xf numFmtId="4" fontId="0" fillId="0" borderId="0" xfId="0" applyNumberFormat="1"/>
    <xf numFmtId="49" fontId="2" fillId="0" borderId="1" xfId="0" applyNumberFormat="1" applyFont="1" applyBorder="1" applyAlignment="1" applyProtection="1">
      <alignment horizontal="center" vertical="center" wrapText="1"/>
    </xf>
    <xf numFmtId="4" fontId="5" fillId="0" borderId="1" xfId="0" applyNumberFormat="1" applyFont="1" applyBorder="1" applyAlignment="1" applyProtection="1">
      <alignment horizontal="right" vertical="center" wrapText="1"/>
    </xf>
    <xf numFmtId="4" fontId="6" fillId="0" borderId="1" xfId="0" applyNumberFormat="1" applyFont="1" applyBorder="1" applyAlignment="1" applyProtection="1">
      <alignment horizontal="right" vertical="center" wrapText="1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4" fontId="6" fillId="0" borderId="1" xfId="0" applyNumberFormat="1" applyFont="1" applyBorder="1" applyAlignment="1" applyProtection="1">
      <alignment horizontal="right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left" vertical="center" wrapText="1"/>
    </xf>
    <xf numFmtId="49" fontId="6" fillId="0" borderId="1" xfId="0" applyNumberFormat="1" applyFont="1" applyBorder="1" applyAlignment="1" applyProtection="1">
      <alignment horizontal="center"/>
    </xf>
    <xf numFmtId="49" fontId="6" fillId="0" borderId="1" xfId="0" applyNumberFormat="1" applyFont="1" applyBorder="1" applyAlignment="1" applyProtection="1">
      <alignment horizontal="left"/>
    </xf>
    <xf numFmtId="164" fontId="5" fillId="0" borderId="1" xfId="0" applyNumberFormat="1" applyFont="1" applyBorder="1" applyAlignment="1" applyProtection="1">
      <alignment horizontal="right" vertical="center" wrapText="1"/>
    </xf>
    <xf numFmtId="164" fontId="6" fillId="0" borderId="1" xfId="0" applyNumberFormat="1" applyFont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7" fillId="0" borderId="0" xfId="0" applyFont="1" applyBorder="1" applyAlignment="1" applyProtection="1">
      <alignment horizontal="center" vertical="top" wrapText="1"/>
    </xf>
    <xf numFmtId="0" fontId="1" fillId="0" borderId="2" xfId="0" applyFont="1" applyBorder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N55"/>
  <sheetViews>
    <sheetView showGridLines="0" tabSelected="1" zoomScale="150" zoomScaleNormal="150" workbookViewId="0">
      <selection activeCell="M55" sqref="M55"/>
    </sheetView>
  </sheetViews>
  <sheetFormatPr defaultRowHeight="12.75" customHeight="1" outlineLevelRow="1" x14ac:dyDescent="0.2"/>
  <cols>
    <col min="1" max="1" width="10.28515625" customWidth="1"/>
    <col min="2" max="2" width="30.7109375" customWidth="1"/>
    <col min="3" max="3" width="15.42578125" customWidth="1"/>
    <col min="4" max="4" width="14.140625" customWidth="1"/>
    <col min="5" max="5" width="15.42578125" customWidth="1"/>
    <col min="6" max="6" width="15.5703125" customWidth="1"/>
    <col min="7" max="7" width="14.7109375" customWidth="1"/>
    <col min="8" max="8" width="11.5703125" customWidth="1"/>
    <col min="9" max="10" width="14.7109375" customWidth="1"/>
    <col min="11" max="13" width="15.42578125" customWidth="1"/>
    <col min="14" max="14" width="13.42578125" customWidth="1"/>
  </cols>
  <sheetData>
    <row r="1" spans="1:14" x14ac:dyDescent="0.2">
      <c r="A1" s="20"/>
      <c r="B1" s="21"/>
      <c r="C1" s="21"/>
      <c r="D1" s="21"/>
      <c r="E1" s="21"/>
      <c r="F1" s="21"/>
      <c r="G1" s="21"/>
      <c r="H1" s="1"/>
      <c r="I1" s="1"/>
      <c r="J1" s="1"/>
    </row>
    <row r="2" spans="1:14" x14ac:dyDescent="0.2">
      <c r="A2" s="22" t="s">
        <v>102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">
      <c r="A3" s="22" t="s">
        <v>118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s="2" customFormat="1" ht="48" customHeight="1" x14ac:dyDescent="0.2">
      <c r="A5" s="10" t="s">
        <v>0</v>
      </c>
      <c r="B5" s="10" t="s">
        <v>1</v>
      </c>
      <c r="C5" s="10" t="s">
        <v>108</v>
      </c>
      <c r="D5" s="10" t="s">
        <v>99</v>
      </c>
      <c r="E5" s="11" t="s">
        <v>109</v>
      </c>
      <c r="F5" s="10" t="s">
        <v>120</v>
      </c>
      <c r="G5" s="10" t="s">
        <v>119</v>
      </c>
      <c r="H5" s="10" t="s">
        <v>100</v>
      </c>
      <c r="I5" s="10" t="s">
        <v>101</v>
      </c>
      <c r="J5" s="10" t="s">
        <v>115</v>
      </c>
      <c r="K5" s="10" t="s">
        <v>121</v>
      </c>
      <c r="L5" s="10" t="s">
        <v>110</v>
      </c>
      <c r="M5" s="10" t="s">
        <v>111</v>
      </c>
      <c r="N5" s="10" t="s">
        <v>112</v>
      </c>
    </row>
    <row r="6" spans="1:14" outlineLevel="1" x14ac:dyDescent="0.2">
      <c r="A6" s="5" t="s">
        <v>89</v>
      </c>
      <c r="B6" s="5" t="s">
        <v>90</v>
      </c>
      <c r="C6" s="5" t="s">
        <v>91</v>
      </c>
      <c r="D6" s="5" t="s">
        <v>92</v>
      </c>
      <c r="E6" s="5" t="s">
        <v>93</v>
      </c>
      <c r="F6" s="5" t="s">
        <v>94</v>
      </c>
      <c r="G6" s="5" t="s">
        <v>95</v>
      </c>
      <c r="H6" s="5" t="s">
        <v>96</v>
      </c>
      <c r="I6" s="5" t="s">
        <v>97</v>
      </c>
      <c r="J6" s="5" t="s">
        <v>105</v>
      </c>
      <c r="K6" s="5" t="s">
        <v>98</v>
      </c>
      <c r="L6" s="5" t="s">
        <v>97</v>
      </c>
      <c r="M6" s="5" t="s">
        <v>97</v>
      </c>
      <c r="N6" s="5" t="s">
        <v>96</v>
      </c>
    </row>
    <row r="7" spans="1:14" ht="45" outlineLevel="1" x14ac:dyDescent="0.2">
      <c r="A7" s="12" t="s">
        <v>2</v>
      </c>
      <c r="B7" s="13" t="s">
        <v>3</v>
      </c>
      <c r="C7" s="6">
        <v>2675106.8199999998</v>
      </c>
      <c r="D7" s="6">
        <f>E7-C7</f>
        <v>931815.40000000037</v>
      </c>
      <c r="E7" s="6">
        <v>3606922.22</v>
      </c>
      <c r="F7" s="6">
        <v>3606922.22</v>
      </c>
      <c r="G7" s="6">
        <v>3606922.22</v>
      </c>
      <c r="H7" s="18">
        <f>G7/G54*100</f>
        <v>0.52443042216231206</v>
      </c>
      <c r="I7" s="6">
        <f t="shared" ref="I7:I53" si="0">G7-C7</f>
        <v>931815.40000000037</v>
      </c>
      <c r="J7" s="6">
        <f>G7-E7</f>
        <v>0</v>
      </c>
      <c r="K7" s="6">
        <f>G7-F7</f>
        <v>0</v>
      </c>
      <c r="L7" s="6">
        <f t="shared" ref="L7:L42" si="1">G7/C7*100</f>
        <v>134.83282959145535</v>
      </c>
      <c r="M7" s="6">
        <f>G7/E7*100</f>
        <v>100</v>
      </c>
      <c r="N7" s="6">
        <f>G7/F7*100</f>
        <v>100</v>
      </c>
    </row>
    <row r="8" spans="1:14" ht="56.25" outlineLevel="1" x14ac:dyDescent="0.2">
      <c r="A8" s="12" t="s">
        <v>4</v>
      </c>
      <c r="B8" s="13" t="s">
        <v>5</v>
      </c>
      <c r="C8" s="6">
        <v>1125714.48</v>
      </c>
      <c r="D8" s="6">
        <f t="shared" ref="D8:D52" si="2">E8-C8</f>
        <v>-22990</v>
      </c>
      <c r="E8" s="6">
        <v>1102724.48</v>
      </c>
      <c r="F8" s="6">
        <v>1102724.48</v>
      </c>
      <c r="G8" s="6">
        <v>1095706.3700000001</v>
      </c>
      <c r="H8" s="18">
        <f>G8/G54*100</f>
        <v>0.15931082489076645</v>
      </c>
      <c r="I8" s="6">
        <f t="shared" si="0"/>
        <v>-30008.10999999987</v>
      </c>
      <c r="J8" s="6">
        <f t="shared" ref="J8:J54" si="3">G8-E8</f>
        <v>-7018.1099999998696</v>
      </c>
      <c r="K8" s="6">
        <f>G8-F8</f>
        <v>-7018.1099999998696</v>
      </c>
      <c r="L8" s="6">
        <f t="shared" si="1"/>
        <v>97.334305409307703</v>
      </c>
      <c r="M8" s="6">
        <f t="shared" ref="M8:M54" si="4">G8/E8*100</f>
        <v>99.363566318941253</v>
      </c>
      <c r="N8" s="6">
        <f t="shared" ref="N8:N54" si="5">G8/F8*100</f>
        <v>99.363566318941253</v>
      </c>
    </row>
    <row r="9" spans="1:14" ht="56.25" outlineLevel="1" x14ac:dyDescent="0.2">
      <c r="A9" s="12" t="s">
        <v>6</v>
      </c>
      <c r="B9" s="13" t="s">
        <v>7</v>
      </c>
      <c r="C9" s="6">
        <v>40118162.299999997</v>
      </c>
      <c r="D9" s="6">
        <f t="shared" si="2"/>
        <v>3937359.3599999994</v>
      </c>
      <c r="E9" s="6">
        <v>44055521.659999996</v>
      </c>
      <c r="F9" s="6">
        <v>44055521.659999996</v>
      </c>
      <c r="G9" s="6">
        <v>44055521.659999996</v>
      </c>
      <c r="H9" s="18">
        <f>G9/G54*100</f>
        <v>6.4054765846142034</v>
      </c>
      <c r="I9" s="6">
        <f t="shared" si="0"/>
        <v>3937359.3599999994</v>
      </c>
      <c r="J9" s="6">
        <f t="shared" si="3"/>
        <v>0</v>
      </c>
      <c r="K9" s="6">
        <f t="shared" ref="K9:K11" si="6">G9-F9</f>
        <v>0</v>
      </c>
      <c r="L9" s="6">
        <f t="shared" si="1"/>
        <v>109.814406080111</v>
      </c>
      <c r="M9" s="6">
        <f t="shared" si="4"/>
        <v>100</v>
      </c>
      <c r="N9" s="6">
        <f t="shared" si="5"/>
        <v>100</v>
      </c>
    </row>
    <row r="10" spans="1:14" outlineLevel="1" x14ac:dyDescent="0.2">
      <c r="A10" s="12" t="s">
        <v>8</v>
      </c>
      <c r="B10" s="13" t="s">
        <v>9</v>
      </c>
      <c r="C10" s="6">
        <v>2300</v>
      </c>
      <c r="D10" s="6">
        <f t="shared" si="2"/>
        <v>0</v>
      </c>
      <c r="E10" s="6">
        <v>2300</v>
      </c>
      <c r="F10" s="6">
        <v>2300</v>
      </c>
      <c r="G10" s="6">
        <v>2300</v>
      </c>
      <c r="H10" s="18">
        <f>G10/G54*100</f>
        <v>3.3440975363569603E-4</v>
      </c>
      <c r="I10" s="6">
        <f t="shared" si="0"/>
        <v>0</v>
      </c>
      <c r="J10" s="6">
        <f t="shared" si="3"/>
        <v>0</v>
      </c>
      <c r="K10" s="6">
        <f t="shared" si="6"/>
        <v>0</v>
      </c>
      <c r="L10" s="6">
        <f t="shared" si="1"/>
        <v>100</v>
      </c>
      <c r="M10" s="6">
        <f t="shared" si="4"/>
        <v>100</v>
      </c>
      <c r="N10" s="6">
        <f t="shared" si="5"/>
        <v>100</v>
      </c>
    </row>
    <row r="11" spans="1:14" ht="45" customHeight="1" outlineLevel="1" x14ac:dyDescent="0.2">
      <c r="A11" s="12" t="s">
        <v>10</v>
      </c>
      <c r="B11" s="13" t="s">
        <v>11</v>
      </c>
      <c r="C11" s="6">
        <v>12309752.779999999</v>
      </c>
      <c r="D11" s="6">
        <f t="shared" si="2"/>
        <v>318545.62000000104</v>
      </c>
      <c r="E11" s="6">
        <v>12628298.4</v>
      </c>
      <c r="F11" s="6">
        <v>12628298.4</v>
      </c>
      <c r="G11" s="6">
        <v>12628298.4</v>
      </c>
      <c r="H11" s="18">
        <f>G11/G54*100</f>
        <v>1.8360983290356756</v>
      </c>
      <c r="I11" s="6">
        <f t="shared" si="0"/>
        <v>318545.62000000104</v>
      </c>
      <c r="J11" s="6">
        <f t="shared" si="3"/>
        <v>0</v>
      </c>
      <c r="K11" s="6">
        <f t="shared" si="6"/>
        <v>0</v>
      </c>
      <c r="L11" s="6">
        <f t="shared" si="1"/>
        <v>102.58774993854914</v>
      </c>
      <c r="M11" s="6">
        <f t="shared" si="4"/>
        <v>100</v>
      </c>
      <c r="N11" s="6">
        <f t="shared" si="5"/>
        <v>100</v>
      </c>
    </row>
    <row r="12" spans="1:14" outlineLevel="1" x14ac:dyDescent="0.2">
      <c r="A12" s="12" t="s">
        <v>12</v>
      </c>
      <c r="B12" s="13" t="s">
        <v>13</v>
      </c>
      <c r="C12" s="6">
        <v>100000</v>
      </c>
      <c r="D12" s="6">
        <f t="shared" si="2"/>
        <v>-100000</v>
      </c>
      <c r="E12" s="6">
        <v>0</v>
      </c>
      <c r="F12" s="6">
        <v>0</v>
      </c>
      <c r="G12" s="6">
        <v>0</v>
      </c>
      <c r="H12" s="18">
        <f>G12/G54*100</f>
        <v>0</v>
      </c>
      <c r="I12" s="6">
        <f t="shared" si="0"/>
        <v>-100000</v>
      </c>
      <c r="J12" s="6">
        <f t="shared" si="3"/>
        <v>0</v>
      </c>
      <c r="K12" s="6">
        <f t="shared" ref="K12:K54" si="7">G12-F12</f>
        <v>0</v>
      </c>
      <c r="L12" s="6">
        <f t="shared" si="1"/>
        <v>0</v>
      </c>
      <c r="M12" s="6">
        <v>0</v>
      </c>
      <c r="N12" s="6">
        <v>0</v>
      </c>
    </row>
    <row r="13" spans="1:14" ht="14.25" customHeight="1" x14ac:dyDescent="0.2">
      <c r="A13" s="12" t="s">
        <v>14</v>
      </c>
      <c r="B13" s="13" t="s">
        <v>15</v>
      </c>
      <c r="C13" s="6">
        <v>27864666.5</v>
      </c>
      <c r="D13" s="6">
        <f t="shared" si="2"/>
        <v>1345605.8900000006</v>
      </c>
      <c r="E13" s="6">
        <v>29210272.390000001</v>
      </c>
      <c r="F13" s="6">
        <v>29210272.390000001</v>
      </c>
      <c r="G13" s="6">
        <v>29210272.390000001</v>
      </c>
      <c r="H13" s="18">
        <f>G13/G54*100</f>
        <v>4.2470434754658584</v>
      </c>
      <c r="I13" s="6">
        <f t="shared" si="0"/>
        <v>1345605.8900000006</v>
      </c>
      <c r="J13" s="6">
        <f t="shared" si="3"/>
        <v>0</v>
      </c>
      <c r="K13" s="6">
        <f t="shared" si="7"/>
        <v>0</v>
      </c>
      <c r="L13" s="6">
        <f t="shared" si="1"/>
        <v>104.82907588361053</v>
      </c>
      <c r="M13" s="6">
        <f t="shared" si="4"/>
        <v>100</v>
      </c>
      <c r="N13" s="6">
        <f>G13/F13*100</f>
        <v>100</v>
      </c>
    </row>
    <row r="14" spans="1:14" s="3" customFormat="1" ht="17.25" customHeight="1" outlineLevel="1" x14ac:dyDescent="0.2">
      <c r="A14" s="14" t="s">
        <v>16</v>
      </c>
      <c r="B14" s="15" t="s">
        <v>17</v>
      </c>
      <c r="C14" s="7">
        <f>SUM(C7:C13)</f>
        <v>84195702.879999995</v>
      </c>
      <c r="D14" s="7">
        <f t="shared" si="2"/>
        <v>6410336.2700000107</v>
      </c>
      <c r="E14" s="7">
        <f>SUM(E7:E13)</f>
        <v>90606039.150000006</v>
      </c>
      <c r="F14" s="7">
        <f>SUM(F7:F13)</f>
        <v>90606039.150000006</v>
      </c>
      <c r="G14" s="7">
        <f>SUM(G7:G13)</f>
        <v>90599021.039999992</v>
      </c>
      <c r="H14" s="19">
        <f>G14/G54*100</f>
        <v>13.172694045922452</v>
      </c>
      <c r="I14" s="7">
        <f t="shared" si="0"/>
        <v>6403318.1599999964</v>
      </c>
      <c r="J14" s="7">
        <f t="shared" si="3"/>
        <v>-7018.1100000143051</v>
      </c>
      <c r="K14" s="7">
        <f t="shared" si="7"/>
        <v>-7018.1100000143051</v>
      </c>
      <c r="L14" s="7">
        <f t="shared" si="1"/>
        <v>107.60527905934383</v>
      </c>
      <c r="M14" s="7">
        <f t="shared" si="4"/>
        <v>99.992254258031963</v>
      </c>
      <c r="N14" s="7">
        <f t="shared" si="5"/>
        <v>99.992254258031963</v>
      </c>
    </row>
    <row r="15" spans="1:14" ht="22.5" x14ac:dyDescent="0.2">
      <c r="A15" s="12" t="s">
        <v>18</v>
      </c>
      <c r="B15" s="13" t="s">
        <v>19</v>
      </c>
      <c r="C15" s="6">
        <v>902700</v>
      </c>
      <c r="D15" s="6">
        <f t="shared" si="2"/>
        <v>45300</v>
      </c>
      <c r="E15" s="6">
        <v>948000</v>
      </c>
      <c r="F15" s="6">
        <v>948000</v>
      </c>
      <c r="G15" s="6">
        <v>948000</v>
      </c>
      <c r="H15" s="18">
        <f>G15/G54*100</f>
        <v>0.13783497671593037</v>
      </c>
      <c r="I15" s="6">
        <f t="shared" si="0"/>
        <v>45300</v>
      </c>
      <c r="J15" s="6">
        <f t="shared" si="3"/>
        <v>0</v>
      </c>
      <c r="K15" s="6">
        <f t="shared" si="7"/>
        <v>0</v>
      </c>
      <c r="L15" s="6">
        <f t="shared" si="1"/>
        <v>105.01827849783982</v>
      </c>
      <c r="M15" s="6">
        <f t="shared" si="4"/>
        <v>100</v>
      </c>
      <c r="N15" s="6">
        <f t="shared" si="5"/>
        <v>100</v>
      </c>
    </row>
    <row r="16" spans="1:14" s="3" customFormat="1" outlineLevel="1" x14ac:dyDescent="0.2">
      <c r="A16" s="14" t="s">
        <v>20</v>
      </c>
      <c r="B16" s="15" t="s">
        <v>21</v>
      </c>
      <c r="C16" s="7">
        <f>C15</f>
        <v>902700</v>
      </c>
      <c r="D16" s="7">
        <f t="shared" si="2"/>
        <v>45300</v>
      </c>
      <c r="E16" s="8">
        <f t="shared" ref="E16:G16" si="8">SUM(E15)</f>
        <v>948000</v>
      </c>
      <c r="F16" s="8">
        <f t="shared" si="8"/>
        <v>948000</v>
      </c>
      <c r="G16" s="8">
        <f t="shared" si="8"/>
        <v>948000</v>
      </c>
      <c r="H16" s="19">
        <f>G16/G54*100</f>
        <v>0.13783497671593037</v>
      </c>
      <c r="I16" s="7">
        <f t="shared" si="0"/>
        <v>45300</v>
      </c>
      <c r="J16" s="7">
        <f t="shared" si="3"/>
        <v>0</v>
      </c>
      <c r="K16" s="7">
        <f t="shared" si="7"/>
        <v>0</v>
      </c>
      <c r="L16" s="7">
        <f t="shared" si="1"/>
        <v>105.01827849783982</v>
      </c>
      <c r="M16" s="7">
        <f t="shared" si="4"/>
        <v>100</v>
      </c>
      <c r="N16" s="7">
        <f t="shared" si="5"/>
        <v>100</v>
      </c>
    </row>
    <row r="17" spans="1:14" ht="13.5" customHeight="1" outlineLevel="1" x14ac:dyDescent="0.2">
      <c r="A17" s="12" t="s">
        <v>22</v>
      </c>
      <c r="B17" s="13" t="s">
        <v>23</v>
      </c>
      <c r="C17" s="6">
        <v>6304516.5300000003</v>
      </c>
      <c r="D17" s="6">
        <f t="shared" si="2"/>
        <v>74220.109999999404</v>
      </c>
      <c r="E17" s="6">
        <v>6378736.6399999997</v>
      </c>
      <c r="F17" s="6">
        <v>6378736.6399999997</v>
      </c>
      <c r="G17" s="6">
        <v>6378736.6399999997</v>
      </c>
      <c r="H17" s="18">
        <f>G17/G54*100</f>
        <v>0.92743989056060305</v>
      </c>
      <c r="I17" s="6">
        <f t="shared" si="0"/>
        <v>74220.109999999404</v>
      </c>
      <c r="J17" s="6">
        <f t="shared" si="3"/>
        <v>0</v>
      </c>
      <c r="K17" s="6">
        <f t="shared" si="7"/>
        <v>0</v>
      </c>
      <c r="L17" s="6">
        <f t="shared" si="1"/>
        <v>101.17725300023916</v>
      </c>
      <c r="M17" s="6">
        <f t="shared" si="4"/>
        <v>100</v>
      </c>
      <c r="N17" s="6">
        <f t="shared" si="5"/>
        <v>100</v>
      </c>
    </row>
    <row r="18" spans="1:14" ht="45" outlineLevel="1" x14ac:dyDescent="0.2">
      <c r="A18" s="12" t="s">
        <v>24</v>
      </c>
      <c r="B18" s="13" t="s">
        <v>25</v>
      </c>
      <c r="C18" s="6">
        <v>15353197.210000001</v>
      </c>
      <c r="D18" s="6">
        <f t="shared" si="2"/>
        <v>548373.54999999888</v>
      </c>
      <c r="E18" s="6">
        <v>15901570.76</v>
      </c>
      <c r="F18" s="6">
        <v>15901570.76</v>
      </c>
      <c r="G18" s="6">
        <v>15901570.51</v>
      </c>
      <c r="H18" s="18">
        <f>G18/G54*100</f>
        <v>2.3120175115955428</v>
      </c>
      <c r="I18" s="6">
        <f t="shared" si="0"/>
        <v>548373.29999999888</v>
      </c>
      <c r="J18" s="6">
        <f t="shared" si="3"/>
        <v>-0.25</v>
      </c>
      <c r="K18" s="6">
        <f t="shared" si="7"/>
        <v>-0.25</v>
      </c>
      <c r="L18" s="6">
        <f t="shared" si="1"/>
        <v>103.57172055109685</v>
      </c>
      <c r="M18" s="6">
        <f t="shared" si="4"/>
        <v>99.999998427828274</v>
      </c>
      <c r="N18" s="6">
        <f t="shared" si="5"/>
        <v>99.999998427828274</v>
      </c>
    </row>
    <row r="19" spans="1:14" ht="33.75" x14ac:dyDescent="0.2">
      <c r="A19" s="12" t="s">
        <v>26</v>
      </c>
      <c r="B19" s="13" t="s">
        <v>27</v>
      </c>
      <c r="C19" s="6">
        <v>96000</v>
      </c>
      <c r="D19" s="6">
        <f t="shared" si="2"/>
        <v>525099.24</v>
      </c>
      <c r="E19" s="6">
        <v>621099.24</v>
      </c>
      <c r="F19" s="6">
        <v>621099.24</v>
      </c>
      <c r="G19" s="6">
        <v>621099.24</v>
      </c>
      <c r="H19" s="18">
        <f>G19/G54*100</f>
        <v>9.0305062535529571E-2</v>
      </c>
      <c r="I19" s="6">
        <f t="shared" si="0"/>
        <v>525099.24</v>
      </c>
      <c r="J19" s="6">
        <f t="shared" si="3"/>
        <v>0</v>
      </c>
      <c r="K19" s="6">
        <f t="shared" si="7"/>
        <v>0</v>
      </c>
      <c r="L19" s="6">
        <f t="shared" si="1"/>
        <v>646.97837499999991</v>
      </c>
      <c r="M19" s="6">
        <f t="shared" si="4"/>
        <v>100</v>
      </c>
      <c r="N19" s="6">
        <f t="shared" si="5"/>
        <v>100</v>
      </c>
    </row>
    <row r="20" spans="1:14" s="3" customFormat="1" ht="31.5" outlineLevel="1" x14ac:dyDescent="0.2">
      <c r="A20" s="14" t="s">
        <v>28</v>
      </c>
      <c r="B20" s="15" t="s">
        <v>29</v>
      </c>
      <c r="C20" s="7">
        <f>SUM(C17:C19)</f>
        <v>21753713.740000002</v>
      </c>
      <c r="D20" s="7">
        <f t="shared" si="2"/>
        <v>1147692.8999999948</v>
      </c>
      <c r="E20" s="7">
        <f>SUM(E17:E19)</f>
        <v>22901406.639999997</v>
      </c>
      <c r="F20" s="7">
        <f t="shared" ref="F20" si="9">SUM(F17:F19)</f>
        <v>22901406.639999997</v>
      </c>
      <c r="G20" s="7">
        <f>SUM(G17:G19)</f>
        <v>22901406.389999997</v>
      </c>
      <c r="H20" s="19">
        <f>G20/G54*100</f>
        <v>3.3297624646916755</v>
      </c>
      <c r="I20" s="7">
        <f t="shared" si="0"/>
        <v>1147692.6499999948</v>
      </c>
      <c r="J20" s="7">
        <f t="shared" si="3"/>
        <v>-0.25</v>
      </c>
      <c r="K20" s="7">
        <f t="shared" si="7"/>
        <v>-0.25</v>
      </c>
      <c r="L20" s="7">
        <f t="shared" si="1"/>
        <v>105.27584698280576</v>
      </c>
      <c r="M20" s="7">
        <f t="shared" si="4"/>
        <v>99.999998908363992</v>
      </c>
      <c r="N20" s="7">
        <f t="shared" si="5"/>
        <v>99.999998908363992</v>
      </c>
    </row>
    <row r="21" spans="1:14" s="3" customFormat="1" outlineLevel="1" x14ac:dyDescent="0.2">
      <c r="A21" s="12" t="s">
        <v>106</v>
      </c>
      <c r="B21" s="13" t="s">
        <v>107</v>
      </c>
      <c r="C21" s="6">
        <v>380000</v>
      </c>
      <c r="D21" s="6">
        <f t="shared" si="2"/>
        <v>372224.13</v>
      </c>
      <c r="E21" s="6">
        <v>752224.13</v>
      </c>
      <c r="F21" s="6">
        <v>752224.13</v>
      </c>
      <c r="G21" s="6">
        <v>749438.59</v>
      </c>
      <c r="H21" s="18">
        <f>G21/G54*100</f>
        <v>0.10896503228129711</v>
      </c>
      <c r="I21" s="6">
        <f t="shared" si="0"/>
        <v>369438.58999999997</v>
      </c>
      <c r="J21" s="6">
        <f t="shared" si="3"/>
        <v>-2785.5400000000373</v>
      </c>
      <c r="K21" s="6">
        <f t="shared" si="7"/>
        <v>-2785.5400000000373</v>
      </c>
      <c r="L21" s="6">
        <f t="shared" si="1"/>
        <v>197.22068157894736</v>
      </c>
      <c r="M21" s="6">
        <f t="shared" si="4"/>
        <v>99.629692815092213</v>
      </c>
      <c r="N21" s="6">
        <f t="shared" si="5"/>
        <v>99.629692815092213</v>
      </c>
    </row>
    <row r="22" spans="1:14" ht="12.75" customHeight="1" outlineLevel="1" x14ac:dyDescent="0.2">
      <c r="A22" s="12" t="s">
        <v>30</v>
      </c>
      <c r="B22" s="13" t="s">
        <v>31</v>
      </c>
      <c r="C22" s="6">
        <v>151000</v>
      </c>
      <c r="D22" s="6">
        <f t="shared" si="2"/>
        <v>-7450</v>
      </c>
      <c r="E22" s="6">
        <v>143550</v>
      </c>
      <c r="F22" s="6">
        <v>143550</v>
      </c>
      <c r="G22" s="6">
        <v>143550</v>
      </c>
      <c r="H22" s="18">
        <f>G22/G54*100</f>
        <v>2.0871530493219201E-2</v>
      </c>
      <c r="I22" s="6">
        <f t="shared" si="0"/>
        <v>-7450</v>
      </c>
      <c r="J22" s="6">
        <f t="shared" si="3"/>
        <v>0</v>
      </c>
      <c r="K22" s="6">
        <f t="shared" si="7"/>
        <v>0</v>
      </c>
      <c r="L22" s="6">
        <f t="shared" si="1"/>
        <v>95.066225165562912</v>
      </c>
      <c r="M22" s="6">
        <f t="shared" si="4"/>
        <v>100</v>
      </c>
      <c r="N22" s="6">
        <f t="shared" si="5"/>
        <v>100</v>
      </c>
    </row>
    <row r="23" spans="1:14" ht="12.75" customHeight="1" outlineLevel="1" x14ac:dyDescent="0.2">
      <c r="A23" s="12" t="s">
        <v>32</v>
      </c>
      <c r="B23" s="13" t="s">
        <v>33</v>
      </c>
      <c r="C23" s="6">
        <v>2492715</v>
      </c>
      <c r="D23" s="6">
        <f t="shared" si="2"/>
        <v>3442.0400000000373</v>
      </c>
      <c r="E23" s="6">
        <v>2496157.04</v>
      </c>
      <c r="F23" s="6">
        <v>2496157.04</v>
      </c>
      <c r="G23" s="6">
        <v>2496157.04</v>
      </c>
      <c r="H23" s="18">
        <f>G23/G54*100</f>
        <v>0.36293011338365572</v>
      </c>
      <c r="I23" s="6">
        <f t="shared" si="0"/>
        <v>3442.0400000000373</v>
      </c>
      <c r="J23" s="6">
        <f t="shared" si="3"/>
        <v>0</v>
      </c>
      <c r="K23" s="6">
        <f t="shared" si="7"/>
        <v>0</v>
      </c>
      <c r="L23" s="6">
        <f t="shared" si="1"/>
        <v>100.13808397670813</v>
      </c>
      <c r="M23" s="6">
        <f t="shared" si="4"/>
        <v>100</v>
      </c>
      <c r="N23" s="6">
        <f t="shared" si="5"/>
        <v>100</v>
      </c>
    </row>
    <row r="24" spans="1:14" ht="12.75" customHeight="1" outlineLevel="1" x14ac:dyDescent="0.2">
      <c r="A24" s="12" t="s">
        <v>34</v>
      </c>
      <c r="B24" s="13" t="s">
        <v>35</v>
      </c>
      <c r="C24" s="6">
        <v>45618478.619999997</v>
      </c>
      <c r="D24" s="6">
        <f t="shared" si="2"/>
        <v>-2415461.3799999952</v>
      </c>
      <c r="E24" s="6">
        <v>43203017.240000002</v>
      </c>
      <c r="F24" s="6">
        <v>43203017.240000002</v>
      </c>
      <c r="G24" s="6">
        <v>43203017.240000002</v>
      </c>
      <c r="H24" s="18">
        <f>G24/G54*100</f>
        <v>6.2815262398030995</v>
      </c>
      <c r="I24" s="6">
        <f t="shared" si="0"/>
        <v>-2415461.3799999952</v>
      </c>
      <c r="J24" s="6">
        <f t="shared" si="3"/>
        <v>0</v>
      </c>
      <c r="K24" s="6">
        <f t="shared" si="7"/>
        <v>0</v>
      </c>
      <c r="L24" s="6">
        <f t="shared" si="1"/>
        <v>94.705081245429753</v>
      </c>
      <c r="M24" s="6">
        <f t="shared" si="4"/>
        <v>100</v>
      </c>
      <c r="N24" s="6">
        <f t="shared" si="5"/>
        <v>100</v>
      </c>
    </row>
    <row r="25" spans="1:14" ht="22.5" x14ac:dyDescent="0.2">
      <c r="A25" s="12" t="s">
        <v>36</v>
      </c>
      <c r="B25" s="13" t="s">
        <v>37</v>
      </c>
      <c r="C25" s="6">
        <v>55000</v>
      </c>
      <c r="D25" s="6">
        <f t="shared" si="2"/>
        <v>247000</v>
      </c>
      <c r="E25" s="6">
        <v>302000</v>
      </c>
      <c r="F25" s="6">
        <v>302000</v>
      </c>
      <c r="G25" s="6">
        <v>302000</v>
      </c>
      <c r="H25" s="18">
        <f>G25/G54*100</f>
        <v>4.3909454607817477E-2</v>
      </c>
      <c r="I25" s="6">
        <f t="shared" si="0"/>
        <v>247000</v>
      </c>
      <c r="J25" s="6">
        <f t="shared" si="3"/>
        <v>0</v>
      </c>
      <c r="K25" s="6">
        <f t="shared" si="7"/>
        <v>0</v>
      </c>
      <c r="L25" s="6">
        <f t="shared" si="1"/>
        <v>549.09090909090912</v>
      </c>
      <c r="M25" s="6">
        <f t="shared" si="4"/>
        <v>100</v>
      </c>
      <c r="N25" s="6">
        <f t="shared" si="5"/>
        <v>100</v>
      </c>
    </row>
    <row r="26" spans="1:14" s="3" customFormat="1" outlineLevel="1" x14ac:dyDescent="0.2">
      <c r="A26" s="14" t="s">
        <v>38</v>
      </c>
      <c r="B26" s="15" t="s">
        <v>39</v>
      </c>
      <c r="C26" s="7">
        <f>SUM(C21:C25)</f>
        <v>48697193.619999997</v>
      </c>
      <c r="D26" s="7">
        <f t="shared" si="2"/>
        <v>-1800245.2099999934</v>
      </c>
      <c r="E26" s="7">
        <f>SUM(E21:E25)</f>
        <v>46896948.410000004</v>
      </c>
      <c r="F26" s="7">
        <f t="shared" ref="F26:G26" si="10">SUM(F21:F25)</f>
        <v>46896948.410000004</v>
      </c>
      <c r="G26" s="7">
        <f t="shared" si="10"/>
        <v>46894162.870000005</v>
      </c>
      <c r="H26" s="19">
        <f>G26/G54*100</f>
        <v>6.8182023705690886</v>
      </c>
      <c r="I26" s="7">
        <f t="shared" si="0"/>
        <v>-1803030.7499999925</v>
      </c>
      <c r="J26" s="7">
        <f t="shared" si="3"/>
        <v>-2785.5399999991059</v>
      </c>
      <c r="K26" s="7">
        <f t="shared" si="7"/>
        <v>-2785.5399999991059</v>
      </c>
      <c r="L26" s="7">
        <f t="shared" si="1"/>
        <v>96.297464769593034</v>
      </c>
      <c r="M26" s="7">
        <f t="shared" si="4"/>
        <v>99.994060295830664</v>
      </c>
      <c r="N26" s="7">
        <f t="shared" si="5"/>
        <v>99.994060295830664</v>
      </c>
    </row>
    <row r="27" spans="1:14" outlineLevel="1" x14ac:dyDescent="0.2">
      <c r="A27" s="12" t="s">
        <v>40</v>
      </c>
      <c r="B27" s="13" t="s">
        <v>41</v>
      </c>
      <c r="C27" s="6">
        <v>1690058.4</v>
      </c>
      <c r="D27" s="6">
        <f t="shared" si="2"/>
        <v>12367668.58</v>
      </c>
      <c r="E27" s="6">
        <v>14057726.98</v>
      </c>
      <c r="F27" s="6">
        <v>14057726.98</v>
      </c>
      <c r="G27" s="6">
        <v>14057726.98</v>
      </c>
      <c r="H27" s="18">
        <f>G27/G54*100</f>
        <v>2.043930876547686</v>
      </c>
      <c r="I27" s="6">
        <f t="shared" si="0"/>
        <v>12367668.58</v>
      </c>
      <c r="J27" s="6">
        <f t="shared" si="3"/>
        <v>0</v>
      </c>
      <c r="K27" s="6">
        <f t="shared" si="7"/>
        <v>0</v>
      </c>
      <c r="L27" s="6">
        <f t="shared" si="1"/>
        <v>831.78942100462336</v>
      </c>
      <c r="M27" s="6">
        <f t="shared" si="4"/>
        <v>100</v>
      </c>
      <c r="N27" s="6">
        <f t="shared" si="5"/>
        <v>100</v>
      </c>
    </row>
    <row r="28" spans="1:14" outlineLevel="1" x14ac:dyDescent="0.2">
      <c r="A28" s="12" t="s">
        <v>42</v>
      </c>
      <c r="B28" s="13" t="s">
        <v>43</v>
      </c>
      <c r="C28" s="6">
        <v>39094267.289999999</v>
      </c>
      <c r="D28" s="6">
        <f t="shared" si="2"/>
        <v>22412358.560000002</v>
      </c>
      <c r="E28" s="6">
        <v>61506625.850000001</v>
      </c>
      <c r="F28" s="6">
        <v>61506625.850000001</v>
      </c>
      <c r="G28" s="6">
        <v>58005711.909999996</v>
      </c>
      <c r="H28" s="18">
        <f>G28/G54*100</f>
        <v>8.4337720996896763</v>
      </c>
      <c r="I28" s="6">
        <f t="shared" si="0"/>
        <v>18911444.619999997</v>
      </c>
      <c r="J28" s="6">
        <f t="shared" si="3"/>
        <v>-3500913.9400000051</v>
      </c>
      <c r="K28" s="6">
        <f t="shared" si="7"/>
        <v>-3500913.9400000051</v>
      </c>
      <c r="L28" s="6">
        <f t="shared" si="1"/>
        <v>148.37395846228685</v>
      </c>
      <c r="M28" s="6">
        <f t="shared" si="4"/>
        <v>94.308070241833946</v>
      </c>
      <c r="N28" s="6">
        <f t="shared" si="5"/>
        <v>94.308070241833946</v>
      </c>
    </row>
    <row r="29" spans="1:14" x14ac:dyDescent="0.2">
      <c r="A29" s="12" t="s">
        <v>44</v>
      </c>
      <c r="B29" s="13" t="s">
        <v>45</v>
      </c>
      <c r="C29" s="6">
        <v>18745625.739999998</v>
      </c>
      <c r="D29" s="6">
        <f t="shared" si="2"/>
        <v>6583526.1400000006</v>
      </c>
      <c r="E29" s="6">
        <v>25329151.879999999</v>
      </c>
      <c r="F29" s="6">
        <v>25329151.879999999</v>
      </c>
      <c r="G29" s="6">
        <v>25329151.879999999</v>
      </c>
      <c r="H29" s="18">
        <f>G29/G54*100</f>
        <v>3.6827458434747502</v>
      </c>
      <c r="I29" s="6">
        <f t="shared" si="0"/>
        <v>6583526.1400000006</v>
      </c>
      <c r="J29" s="6">
        <f t="shared" si="3"/>
        <v>0</v>
      </c>
      <c r="K29" s="6">
        <f t="shared" si="7"/>
        <v>0</v>
      </c>
      <c r="L29" s="6">
        <f t="shared" si="1"/>
        <v>135.12033277156422</v>
      </c>
      <c r="M29" s="6">
        <f t="shared" si="4"/>
        <v>100</v>
      </c>
      <c r="N29" s="6">
        <f t="shared" si="5"/>
        <v>100</v>
      </c>
    </row>
    <row r="30" spans="1:14" ht="22.5" x14ac:dyDescent="0.2">
      <c r="A30" s="12" t="s">
        <v>116</v>
      </c>
      <c r="B30" s="13" t="s">
        <v>117</v>
      </c>
      <c r="C30" s="6">
        <v>0</v>
      </c>
      <c r="D30" s="6">
        <f t="shared" si="2"/>
        <v>153073.79999999999</v>
      </c>
      <c r="E30" s="6">
        <v>153073.79999999999</v>
      </c>
      <c r="F30" s="6">
        <v>153073.79999999999</v>
      </c>
      <c r="G30" s="6">
        <v>153073.79999999999</v>
      </c>
      <c r="H30" s="18">
        <f>G30/G54*100</f>
        <v>2.2256248585252089E-2</v>
      </c>
      <c r="I30" s="6">
        <f t="shared" si="0"/>
        <v>153073.79999999999</v>
      </c>
      <c r="J30" s="6">
        <f t="shared" si="3"/>
        <v>0</v>
      </c>
      <c r="K30" s="6">
        <f t="shared" si="7"/>
        <v>0</v>
      </c>
      <c r="L30" s="6">
        <v>0</v>
      </c>
      <c r="M30" s="6">
        <f t="shared" si="4"/>
        <v>100</v>
      </c>
      <c r="N30" s="6">
        <f t="shared" si="5"/>
        <v>100</v>
      </c>
    </row>
    <row r="31" spans="1:14" s="3" customFormat="1" ht="21" outlineLevel="1" x14ac:dyDescent="0.2">
      <c r="A31" s="14" t="s">
        <v>46</v>
      </c>
      <c r="B31" s="15" t="s">
        <v>47</v>
      </c>
      <c r="C31" s="7">
        <f>SUM(C27:C30)</f>
        <v>59529951.429999992</v>
      </c>
      <c r="D31" s="7">
        <f t="shared" si="2"/>
        <v>41516627.079999998</v>
      </c>
      <c r="E31" s="7">
        <f>SUM(E27:E30)</f>
        <v>101046578.50999999</v>
      </c>
      <c r="F31" s="7">
        <f>SUM(F27:F30)</f>
        <v>101046578.50999999</v>
      </c>
      <c r="G31" s="7">
        <f>SUM(G27:G30)</f>
        <v>97545664.569999993</v>
      </c>
      <c r="H31" s="19">
        <f>G31/G54*100</f>
        <v>14.182705068297366</v>
      </c>
      <c r="I31" s="7">
        <f t="shared" si="0"/>
        <v>38015713.140000001</v>
      </c>
      <c r="J31" s="7">
        <f t="shared" si="3"/>
        <v>-3500913.9399999976</v>
      </c>
      <c r="K31" s="7">
        <f t="shared" si="7"/>
        <v>-3500913.9399999976</v>
      </c>
      <c r="L31" s="7">
        <f t="shared" si="1"/>
        <v>163.85980876315995</v>
      </c>
      <c r="M31" s="7">
        <f t="shared" si="4"/>
        <v>96.53534638023045</v>
      </c>
      <c r="N31" s="7">
        <f t="shared" si="5"/>
        <v>96.53534638023045</v>
      </c>
    </row>
    <row r="32" spans="1:14" outlineLevel="1" x14ac:dyDescent="0.2">
      <c r="A32" s="12" t="s">
        <v>48</v>
      </c>
      <c r="B32" s="13" t="s">
        <v>49</v>
      </c>
      <c r="C32" s="6">
        <v>58388338.640000001</v>
      </c>
      <c r="D32" s="6">
        <f t="shared" si="2"/>
        <v>5017101.4900000021</v>
      </c>
      <c r="E32" s="6">
        <v>63405440.130000003</v>
      </c>
      <c r="F32" s="6">
        <v>63405440.130000003</v>
      </c>
      <c r="G32" s="6">
        <v>62697140.130000003</v>
      </c>
      <c r="H32" s="18">
        <f>G32/G54*100</f>
        <v>9.1158848628417442</v>
      </c>
      <c r="I32" s="6">
        <f t="shared" si="0"/>
        <v>4308801.4900000021</v>
      </c>
      <c r="J32" s="6">
        <f t="shared" si="3"/>
        <v>-708300</v>
      </c>
      <c r="K32" s="6">
        <f t="shared" si="7"/>
        <v>-708300</v>
      </c>
      <c r="L32" s="6">
        <f t="shared" si="1"/>
        <v>107.3795582994173</v>
      </c>
      <c r="M32" s="6">
        <f t="shared" si="4"/>
        <v>98.882903425088173</v>
      </c>
      <c r="N32" s="6">
        <f t="shared" si="5"/>
        <v>98.882903425088173</v>
      </c>
    </row>
    <row r="33" spans="1:14" outlineLevel="1" x14ac:dyDescent="0.2">
      <c r="A33" s="12" t="s">
        <v>50</v>
      </c>
      <c r="B33" s="13" t="s">
        <v>51</v>
      </c>
      <c r="C33" s="6">
        <v>159344739.15000001</v>
      </c>
      <c r="D33" s="6">
        <f t="shared" si="2"/>
        <v>42620332.870000005</v>
      </c>
      <c r="E33" s="6">
        <v>201965072.02000001</v>
      </c>
      <c r="F33" s="6">
        <v>201965072.02000001</v>
      </c>
      <c r="G33" s="6">
        <v>200357074.03</v>
      </c>
      <c r="H33" s="18">
        <f>G33/G54*100</f>
        <v>29.131025985017917</v>
      </c>
      <c r="I33" s="6">
        <f t="shared" si="0"/>
        <v>41012334.879999995</v>
      </c>
      <c r="J33" s="6">
        <f t="shared" si="3"/>
        <v>-1607997.9900000095</v>
      </c>
      <c r="K33" s="6">
        <f t="shared" si="7"/>
        <v>-1607997.9900000095</v>
      </c>
      <c r="L33" s="6">
        <f t="shared" si="1"/>
        <v>125.73811667631701</v>
      </c>
      <c r="M33" s="6">
        <f t="shared" si="4"/>
        <v>99.203823723618527</v>
      </c>
      <c r="N33" s="6">
        <f t="shared" si="5"/>
        <v>99.203823723618527</v>
      </c>
    </row>
    <row r="34" spans="1:14" outlineLevel="1" x14ac:dyDescent="0.2">
      <c r="A34" s="12" t="s">
        <v>52</v>
      </c>
      <c r="B34" s="13" t="s">
        <v>53</v>
      </c>
      <c r="C34" s="6">
        <v>20188947.199999999</v>
      </c>
      <c r="D34" s="6">
        <f t="shared" si="2"/>
        <v>-1499170.8599999994</v>
      </c>
      <c r="E34" s="6">
        <v>18689776.34</v>
      </c>
      <c r="F34" s="6">
        <v>18689776.34</v>
      </c>
      <c r="G34" s="6">
        <v>18689776.34</v>
      </c>
      <c r="H34" s="18">
        <f>G34/G54*100</f>
        <v>2.7174102179850697</v>
      </c>
      <c r="I34" s="6">
        <f t="shared" si="0"/>
        <v>-1499170.8599999994</v>
      </c>
      <c r="J34" s="6">
        <f t="shared" si="3"/>
        <v>0</v>
      </c>
      <c r="K34" s="6">
        <f t="shared" si="7"/>
        <v>0</v>
      </c>
      <c r="L34" s="6">
        <f t="shared" si="1"/>
        <v>92.574298970874523</v>
      </c>
      <c r="M34" s="6">
        <f t="shared" si="4"/>
        <v>100</v>
      </c>
      <c r="N34" s="6">
        <f t="shared" si="5"/>
        <v>100</v>
      </c>
    </row>
    <row r="35" spans="1:14" outlineLevel="1" x14ac:dyDescent="0.2">
      <c r="A35" s="12" t="s">
        <v>54</v>
      </c>
      <c r="B35" s="13" t="s">
        <v>55</v>
      </c>
      <c r="C35" s="6">
        <v>126000</v>
      </c>
      <c r="D35" s="6">
        <f t="shared" si="2"/>
        <v>-39145</v>
      </c>
      <c r="E35" s="6">
        <v>86855</v>
      </c>
      <c r="F35" s="6">
        <v>86855</v>
      </c>
      <c r="G35" s="6">
        <v>86855</v>
      </c>
      <c r="H35" s="18">
        <f>G35/G54*100</f>
        <v>1.2628330066099295E-2</v>
      </c>
      <c r="I35" s="6">
        <f t="shared" si="0"/>
        <v>-39145</v>
      </c>
      <c r="J35" s="6">
        <f t="shared" si="3"/>
        <v>0</v>
      </c>
      <c r="K35" s="6">
        <f t="shared" si="7"/>
        <v>0</v>
      </c>
      <c r="L35" s="6">
        <f t="shared" si="1"/>
        <v>68.932539682539684</v>
      </c>
      <c r="M35" s="6">
        <f t="shared" si="4"/>
        <v>100</v>
      </c>
      <c r="N35" s="6">
        <f t="shared" si="5"/>
        <v>100</v>
      </c>
    </row>
    <row r="36" spans="1:14" ht="12.75" customHeight="1" x14ac:dyDescent="0.2">
      <c r="A36" s="12" t="s">
        <v>56</v>
      </c>
      <c r="B36" s="13" t="s">
        <v>57</v>
      </c>
      <c r="C36" s="6">
        <v>7047101.25</v>
      </c>
      <c r="D36" s="6">
        <f t="shared" si="2"/>
        <v>-302599.69000000041</v>
      </c>
      <c r="E36" s="6">
        <v>6744501.5599999996</v>
      </c>
      <c r="F36" s="6">
        <v>6744501.5599999996</v>
      </c>
      <c r="G36" s="6">
        <v>6744501.5599999996</v>
      </c>
      <c r="H36" s="18">
        <f>G36/G54*100</f>
        <v>0.98062048046746397</v>
      </c>
      <c r="I36" s="6">
        <f t="shared" si="0"/>
        <v>-302599.69000000041</v>
      </c>
      <c r="J36" s="6">
        <f t="shared" si="3"/>
        <v>0</v>
      </c>
      <c r="K36" s="6">
        <f t="shared" si="7"/>
        <v>0</v>
      </c>
      <c r="L36" s="6">
        <f t="shared" si="1"/>
        <v>95.706040267265919</v>
      </c>
      <c r="M36" s="6">
        <f t="shared" si="4"/>
        <v>100</v>
      </c>
      <c r="N36" s="6">
        <f t="shared" si="5"/>
        <v>100</v>
      </c>
    </row>
    <row r="37" spans="1:14" s="3" customFormat="1" outlineLevel="1" x14ac:dyDescent="0.2">
      <c r="A37" s="14" t="s">
        <v>58</v>
      </c>
      <c r="B37" s="15" t="s">
        <v>59</v>
      </c>
      <c r="C37" s="7">
        <f>SUM(C32:C36)</f>
        <v>245095126.24000001</v>
      </c>
      <c r="D37" s="7">
        <f t="shared" si="2"/>
        <v>45796518.810000002</v>
      </c>
      <c r="E37" s="7">
        <f>SUM(E32:E36)</f>
        <v>290891645.05000001</v>
      </c>
      <c r="F37" s="7">
        <f>SUM(F32:F36)</f>
        <v>290891645.05000001</v>
      </c>
      <c r="G37" s="7">
        <f>SUM(G32:G36)</f>
        <v>288575347.06</v>
      </c>
      <c r="H37" s="19">
        <f>G37/G54*100</f>
        <v>41.957569876378294</v>
      </c>
      <c r="I37" s="7">
        <f t="shared" si="0"/>
        <v>43480220.819999993</v>
      </c>
      <c r="J37" s="7">
        <f t="shared" si="3"/>
        <v>-2316297.9900000095</v>
      </c>
      <c r="K37" s="7">
        <f t="shared" si="7"/>
        <v>-2316297.9900000095</v>
      </c>
      <c r="L37" s="7">
        <f t="shared" si="1"/>
        <v>117.74014093508481</v>
      </c>
      <c r="M37" s="7">
        <f t="shared" si="4"/>
        <v>99.20372481320257</v>
      </c>
      <c r="N37" s="7">
        <f t="shared" si="5"/>
        <v>99.20372481320257</v>
      </c>
    </row>
    <row r="38" spans="1:14" outlineLevel="1" x14ac:dyDescent="0.2">
      <c r="A38" s="12" t="s">
        <v>60</v>
      </c>
      <c r="B38" s="13" t="s">
        <v>61</v>
      </c>
      <c r="C38" s="6">
        <v>35218561</v>
      </c>
      <c r="D38" s="6">
        <f t="shared" si="2"/>
        <v>73523552.420000002</v>
      </c>
      <c r="E38" s="6">
        <v>108742113.42</v>
      </c>
      <c r="F38" s="6">
        <v>108742113.42</v>
      </c>
      <c r="G38" s="6">
        <v>83814444.900000006</v>
      </c>
      <c r="H38" s="18">
        <f>G38/G54*100</f>
        <v>12.186246900052879</v>
      </c>
      <c r="I38" s="6">
        <f t="shared" si="0"/>
        <v>48595883.900000006</v>
      </c>
      <c r="J38" s="6">
        <f t="shared" si="3"/>
        <v>-24927668.519999996</v>
      </c>
      <c r="K38" s="6">
        <f t="shared" si="7"/>
        <v>-24927668.519999996</v>
      </c>
      <c r="L38" s="6">
        <f t="shared" si="1"/>
        <v>237.98372937497362</v>
      </c>
      <c r="M38" s="6">
        <f t="shared" si="4"/>
        <v>77.076343528729623</v>
      </c>
      <c r="N38" s="6">
        <f t="shared" si="5"/>
        <v>77.076343528729623</v>
      </c>
    </row>
    <row r="39" spans="1:14" ht="22.5" x14ac:dyDescent="0.2">
      <c r="A39" s="12" t="s">
        <v>62</v>
      </c>
      <c r="B39" s="13" t="s">
        <v>63</v>
      </c>
      <c r="C39" s="6">
        <v>17463478.600000001</v>
      </c>
      <c r="D39" s="6">
        <f t="shared" si="2"/>
        <v>-275141.62000000104</v>
      </c>
      <c r="E39" s="6">
        <v>17188336.98</v>
      </c>
      <c r="F39" s="6">
        <v>17188336.98</v>
      </c>
      <c r="G39" s="6">
        <v>17188336.98</v>
      </c>
      <c r="H39" s="18">
        <f>G39/G54*100</f>
        <v>2.4991076238648362</v>
      </c>
      <c r="I39" s="6">
        <f t="shared" si="0"/>
        <v>-275141.62000000104</v>
      </c>
      <c r="J39" s="6">
        <f t="shared" si="3"/>
        <v>0</v>
      </c>
      <c r="K39" s="6">
        <f t="shared" si="7"/>
        <v>0</v>
      </c>
      <c r="L39" s="6">
        <f t="shared" si="1"/>
        <v>98.424474148008514</v>
      </c>
      <c r="M39" s="6">
        <f t="shared" si="4"/>
        <v>100</v>
      </c>
      <c r="N39" s="6">
        <f t="shared" si="5"/>
        <v>100</v>
      </c>
    </row>
    <row r="40" spans="1:14" s="3" customFormat="1" outlineLevel="1" x14ac:dyDescent="0.2">
      <c r="A40" s="14" t="s">
        <v>64</v>
      </c>
      <c r="B40" s="15" t="s">
        <v>65</v>
      </c>
      <c r="C40" s="7">
        <f>C38+C39</f>
        <v>52682039.600000001</v>
      </c>
      <c r="D40" s="7">
        <f t="shared" si="2"/>
        <v>73248410.800000012</v>
      </c>
      <c r="E40" s="7">
        <f>SUM(E38:E39)</f>
        <v>125930450.40000001</v>
      </c>
      <c r="F40" s="7">
        <f t="shared" ref="F40:G40" si="11">SUM(F38:F39)</f>
        <v>125930450.40000001</v>
      </c>
      <c r="G40" s="7">
        <f t="shared" si="11"/>
        <v>101002781.88000001</v>
      </c>
      <c r="H40" s="19">
        <f>G40/G54*100</f>
        <v>14.685354523917715</v>
      </c>
      <c r="I40" s="7">
        <f t="shared" si="0"/>
        <v>48320742.280000009</v>
      </c>
      <c r="J40" s="7">
        <f t="shared" si="3"/>
        <v>-24927668.519999996</v>
      </c>
      <c r="K40" s="7">
        <f t="shared" si="7"/>
        <v>-24927668.519999996</v>
      </c>
      <c r="L40" s="7">
        <f t="shared" si="1"/>
        <v>191.72147215044424</v>
      </c>
      <c r="M40" s="7">
        <f t="shared" si="4"/>
        <v>80.205209748062657</v>
      </c>
      <c r="N40" s="7">
        <f t="shared" si="5"/>
        <v>80.205209748062657</v>
      </c>
    </row>
    <row r="41" spans="1:14" s="3" customFormat="1" outlineLevel="1" x14ac:dyDescent="0.2">
      <c r="A41" s="12" t="s">
        <v>114</v>
      </c>
      <c r="B41" s="13" t="s">
        <v>113</v>
      </c>
      <c r="C41" s="6">
        <v>0</v>
      </c>
      <c r="D41" s="6">
        <f t="shared" si="2"/>
        <v>2703086.22</v>
      </c>
      <c r="E41" s="6">
        <v>2703086.22</v>
      </c>
      <c r="F41" s="6">
        <v>2703086.22</v>
      </c>
      <c r="G41" s="6">
        <v>2703086.22</v>
      </c>
      <c r="H41" s="18">
        <f>G41/G53*100</f>
        <v>238.32283735315798</v>
      </c>
      <c r="I41" s="6">
        <f t="shared" si="0"/>
        <v>2703086.22</v>
      </c>
      <c r="J41" s="6">
        <f t="shared" si="3"/>
        <v>0</v>
      </c>
      <c r="K41" s="6">
        <f t="shared" si="7"/>
        <v>0</v>
      </c>
      <c r="L41" s="6">
        <v>0</v>
      </c>
      <c r="M41" s="6">
        <f t="shared" si="4"/>
        <v>100</v>
      </c>
      <c r="N41" s="6">
        <f t="shared" si="5"/>
        <v>100</v>
      </c>
    </row>
    <row r="42" spans="1:14" ht="22.5" x14ac:dyDescent="0.2">
      <c r="A42" s="12" t="s">
        <v>66</v>
      </c>
      <c r="B42" s="13" t="s">
        <v>67</v>
      </c>
      <c r="C42" s="6">
        <v>184900</v>
      </c>
      <c r="D42" s="6">
        <f t="shared" si="2"/>
        <v>-184900</v>
      </c>
      <c r="E42" s="6">
        <v>0</v>
      </c>
      <c r="F42" s="6">
        <v>0</v>
      </c>
      <c r="G42" s="6">
        <v>0</v>
      </c>
      <c r="H42" s="18">
        <f>G42/G54*100</f>
        <v>0</v>
      </c>
      <c r="I42" s="6">
        <f t="shared" si="0"/>
        <v>-184900</v>
      </c>
      <c r="J42" s="6">
        <f t="shared" si="3"/>
        <v>0</v>
      </c>
      <c r="K42" s="6">
        <f t="shared" si="7"/>
        <v>0</v>
      </c>
      <c r="L42" s="6">
        <f t="shared" si="1"/>
        <v>0</v>
      </c>
      <c r="M42" s="6">
        <v>0</v>
      </c>
      <c r="N42" s="6">
        <v>0</v>
      </c>
    </row>
    <row r="43" spans="1:14" s="3" customFormat="1" outlineLevel="1" x14ac:dyDescent="0.2">
      <c r="A43" s="14" t="s">
        <v>68</v>
      </c>
      <c r="B43" s="15" t="s">
        <v>69</v>
      </c>
      <c r="C43" s="7">
        <f>C42+C41</f>
        <v>184900</v>
      </c>
      <c r="D43" s="7">
        <f t="shared" ref="D43:F43" si="12">D42+D41</f>
        <v>2518186.2200000002</v>
      </c>
      <c r="E43" s="7">
        <f t="shared" si="12"/>
        <v>2703086.22</v>
      </c>
      <c r="F43" s="7">
        <f t="shared" si="12"/>
        <v>2703086.22</v>
      </c>
      <c r="G43" s="7">
        <f>SUM(G41:G42)</f>
        <v>2703086.22</v>
      </c>
      <c r="H43" s="19">
        <f>G43/G54*100</f>
        <v>0.39301669429836733</v>
      </c>
      <c r="I43" s="7">
        <f t="shared" si="0"/>
        <v>2518186.2200000002</v>
      </c>
      <c r="J43" s="7">
        <f t="shared" si="3"/>
        <v>0</v>
      </c>
      <c r="K43" s="7">
        <f t="shared" si="7"/>
        <v>0</v>
      </c>
      <c r="L43" s="7">
        <f t="shared" ref="L43:L54" si="13">G43/C43*100</f>
        <v>1461.9179123850731</v>
      </c>
      <c r="M43" s="7">
        <f t="shared" si="4"/>
        <v>100</v>
      </c>
      <c r="N43" s="6">
        <v>0</v>
      </c>
    </row>
    <row r="44" spans="1:14" outlineLevel="1" x14ac:dyDescent="0.2">
      <c r="A44" s="12" t="s">
        <v>70</v>
      </c>
      <c r="B44" s="13" t="s">
        <v>71</v>
      </c>
      <c r="C44" s="6">
        <v>3700580</v>
      </c>
      <c r="D44" s="6">
        <f t="shared" si="2"/>
        <v>132400.47999999998</v>
      </c>
      <c r="E44" s="6">
        <v>3832980.48</v>
      </c>
      <c r="F44" s="6">
        <v>3832980.48</v>
      </c>
      <c r="G44" s="6">
        <v>3832980.48</v>
      </c>
      <c r="H44" s="18">
        <f>G44/G54*100</f>
        <v>0.55729828609010079</v>
      </c>
      <c r="I44" s="6">
        <f t="shared" si="0"/>
        <v>132400.47999999998</v>
      </c>
      <c r="J44" s="6">
        <f t="shared" si="3"/>
        <v>0</v>
      </c>
      <c r="K44" s="6">
        <f t="shared" si="7"/>
        <v>0</v>
      </c>
      <c r="L44" s="6">
        <f t="shared" si="13"/>
        <v>103.57783050224558</v>
      </c>
      <c r="M44" s="6">
        <f t="shared" si="4"/>
        <v>100</v>
      </c>
      <c r="N44" s="6">
        <f t="shared" si="5"/>
        <v>100</v>
      </c>
    </row>
    <row r="45" spans="1:14" outlineLevel="1" x14ac:dyDescent="0.2">
      <c r="A45" s="12" t="s">
        <v>72</v>
      </c>
      <c r="B45" s="13" t="s">
        <v>73</v>
      </c>
      <c r="C45" s="6">
        <v>8690634</v>
      </c>
      <c r="D45" s="6">
        <f t="shared" si="2"/>
        <v>567800</v>
      </c>
      <c r="E45" s="6">
        <v>9258434</v>
      </c>
      <c r="F45" s="6">
        <v>9258434</v>
      </c>
      <c r="G45" s="6">
        <v>8702508.3900000006</v>
      </c>
      <c r="H45" s="18">
        <f>G45/G54*100</f>
        <v>1.2653059507445557</v>
      </c>
      <c r="I45" s="6">
        <f t="shared" si="0"/>
        <v>11874.390000000596</v>
      </c>
      <c r="J45" s="6">
        <f t="shared" si="3"/>
        <v>-555925.6099999994</v>
      </c>
      <c r="K45" s="6">
        <f t="shared" si="7"/>
        <v>-555925.6099999994</v>
      </c>
      <c r="L45" s="6">
        <f t="shared" si="13"/>
        <v>100.13663433530857</v>
      </c>
      <c r="M45" s="6">
        <f t="shared" si="4"/>
        <v>93.995468240093302</v>
      </c>
      <c r="N45" s="6">
        <f t="shared" si="5"/>
        <v>93.995468240093302</v>
      </c>
    </row>
    <row r="46" spans="1:14" outlineLevel="1" x14ac:dyDescent="0.2">
      <c r="A46" s="12" t="s">
        <v>74</v>
      </c>
      <c r="B46" s="13" t="s">
        <v>75</v>
      </c>
      <c r="C46" s="6">
        <v>20193117</v>
      </c>
      <c r="D46" s="6">
        <f t="shared" si="2"/>
        <v>1565308.5</v>
      </c>
      <c r="E46" s="6">
        <v>21758425.5</v>
      </c>
      <c r="F46" s="6">
        <v>21758425.5</v>
      </c>
      <c r="G46" s="6">
        <v>20317742.73</v>
      </c>
      <c r="H46" s="18">
        <f>G46/G54*100</f>
        <v>2.9541092785968495</v>
      </c>
      <c r="I46" s="6">
        <f t="shared" si="0"/>
        <v>124625.73000000045</v>
      </c>
      <c r="J46" s="6">
        <f t="shared" si="3"/>
        <v>-1440682.7699999996</v>
      </c>
      <c r="K46" s="6">
        <f t="shared" si="7"/>
        <v>-1440682.7699999996</v>
      </c>
      <c r="L46" s="6">
        <f t="shared" si="13"/>
        <v>100.61716935528082</v>
      </c>
      <c r="M46" s="6">
        <f t="shared" si="4"/>
        <v>93.378736113051929</v>
      </c>
      <c r="N46" s="6">
        <f t="shared" si="5"/>
        <v>93.378736113051929</v>
      </c>
    </row>
    <row r="47" spans="1:14" ht="22.5" x14ac:dyDescent="0.2">
      <c r="A47" s="12" t="s">
        <v>76</v>
      </c>
      <c r="B47" s="13" t="s">
        <v>77</v>
      </c>
      <c r="C47" s="6">
        <v>146949.91</v>
      </c>
      <c r="D47" s="6">
        <f t="shared" si="2"/>
        <v>40625.639999999985</v>
      </c>
      <c r="E47" s="6">
        <v>187575.55</v>
      </c>
      <c r="F47" s="6">
        <v>187575.55</v>
      </c>
      <c r="G47" s="6">
        <v>44713.73</v>
      </c>
      <c r="H47" s="18">
        <f>G47/G54*100</f>
        <v>6.5011771449708837E-3</v>
      </c>
      <c r="I47" s="6">
        <f t="shared" si="0"/>
        <v>-102236.18</v>
      </c>
      <c r="J47" s="6">
        <f t="shared" si="3"/>
        <v>-142861.81999999998</v>
      </c>
      <c r="K47" s="6">
        <f t="shared" si="7"/>
        <v>-142861.81999999998</v>
      </c>
      <c r="L47" s="6">
        <f t="shared" si="13"/>
        <v>30.427871646876138</v>
      </c>
      <c r="M47" s="6">
        <f t="shared" si="4"/>
        <v>23.837717655632627</v>
      </c>
      <c r="N47" s="6">
        <f t="shared" si="5"/>
        <v>23.837717655632627</v>
      </c>
    </row>
    <row r="48" spans="1:14" s="3" customFormat="1" outlineLevel="1" x14ac:dyDescent="0.2">
      <c r="A48" s="14" t="s">
        <v>78</v>
      </c>
      <c r="B48" s="15" t="s">
        <v>79</v>
      </c>
      <c r="C48" s="7">
        <f>SUM(C44:C47)</f>
        <v>32731280.91</v>
      </c>
      <c r="D48" s="7">
        <f t="shared" si="2"/>
        <v>2306134.620000001</v>
      </c>
      <c r="E48" s="7">
        <f>SUM(E44:E47)</f>
        <v>35037415.530000001</v>
      </c>
      <c r="F48" s="7">
        <f t="shared" ref="F48:G48" si="14">SUM(F44:F47)</f>
        <v>35037415.530000001</v>
      </c>
      <c r="G48" s="7">
        <f t="shared" si="14"/>
        <v>32897945.330000002</v>
      </c>
      <c r="H48" s="19">
        <f>G48/G54*100</f>
        <v>4.7832146925764771</v>
      </c>
      <c r="I48" s="7">
        <f>G48-C48</f>
        <v>166664.42000000179</v>
      </c>
      <c r="J48" s="7">
        <f t="shared" si="3"/>
        <v>-2139470.1999999993</v>
      </c>
      <c r="K48" s="7">
        <f t="shared" si="7"/>
        <v>-2139470.1999999993</v>
      </c>
      <c r="L48" s="7">
        <f t="shared" si="13"/>
        <v>100.50919003279546</v>
      </c>
      <c r="M48" s="7">
        <f t="shared" si="4"/>
        <v>93.89375566765726</v>
      </c>
      <c r="N48" s="7">
        <f t="shared" si="5"/>
        <v>93.89375566765726</v>
      </c>
    </row>
    <row r="49" spans="1:14" x14ac:dyDescent="0.2">
      <c r="A49" s="12" t="s">
        <v>80</v>
      </c>
      <c r="B49" s="13" t="s">
        <v>81</v>
      </c>
      <c r="C49" s="6">
        <v>681900</v>
      </c>
      <c r="D49" s="6">
        <f t="shared" si="2"/>
        <v>497454.8600000001</v>
      </c>
      <c r="E49" s="6">
        <v>1179354.8600000001</v>
      </c>
      <c r="F49" s="6">
        <v>1179354.8600000001</v>
      </c>
      <c r="G49" s="6">
        <v>1179354.8600000001</v>
      </c>
      <c r="H49" s="18">
        <f>G49/G54*100</f>
        <v>0.1714729426876786</v>
      </c>
      <c r="I49" s="6">
        <f t="shared" si="0"/>
        <v>497454.8600000001</v>
      </c>
      <c r="J49" s="6">
        <f t="shared" si="3"/>
        <v>0</v>
      </c>
      <c r="K49" s="6">
        <f t="shared" si="7"/>
        <v>0</v>
      </c>
      <c r="L49" s="6">
        <f t="shared" si="13"/>
        <v>172.95129197829596</v>
      </c>
      <c r="M49" s="6">
        <f t="shared" si="4"/>
        <v>100</v>
      </c>
      <c r="N49" s="6">
        <f t="shared" si="5"/>
        <v>100</v>
      </c>
    </row>
    <row r="50" spans="1:14" x14ac:dyDescent="0.2">
      <c r="A50" s="12" t="s">
        <v>103</v>
      </c>
      <c r="B50" s="13" t="s">
        <v>104</v>
      </c>
      <c r="C50" s="6">
        <v>3483517.47</v>
      </c>
      <c r="D50" s="6">
        <f t="shared" si="2"/>
        <v>-2085517.4700000002</v>
      </c>
      <c r="E50" s="6">
        <v>1398000</v>
      </c>
      <c r="F50" s="6">
        <v>1398000</v>
      </c>
      <c r="G50" s="6">
        <v>1398000</v>
      </c>
      <c r="H50" s="18">
        <f>G50/G54*100</f>
        <v>0.20326297199247959</v>
      </c>
      <c r="I50" s="6">
        <f t="shared" ref="I50" si="15">G50-C50</f>
        <v>-2085517.4700000002</v>
      </c>
      <c r="J50" s="6">
        <f t="shared" ref="J50" si="16">G50-E50</f>
        <v>0</v>
      </c>
      <c r="K50" s="6">
        <f t="shared" ref="K50" si="17">G50-F50</f>
        <v>0</v>
      </c>
      <c r="L50" s="6">
        <f t="shared" ref="L50" si="18">G50/C50*100</f>
        <v>40.131849833955329</v>
      </c>
      <c r="M50" s="6">
        <f t="shared" ref="M50" si="19">G50/E50*100</f>
        <v>100</v>
      </c>
      <c r="N50" s="6">
        <f t="shared" si="5"/>
        <v>100</v>
      </c>
    </row>
    <row r="51" spans="1:14" s="3" customFormat="1" outlineLevel="1" x14ac:dyDescent="0.2">
      <c r="A51" s="14" t="s">
        <v>82</v>
      </c>
      <c r="B51" s="15" t="s">
        <v>83</v>
      </c>
      <c r="C51" s="7">
        <f>C49+C50</f>
        <v>4165417.47</v>
      </c>
      <c r="D51" s="7">
        <f t="shared" ref="D51:G51" si="20">D49+D50</f>
        <v>-1588062.61</v>
      </c>
      <c r="E51" s="7">
        <f t="shared" si="20"/>
        <v>2577354.8600000003</v>
      </c>
      <c r="F51" s="7">
        <f t="shared" si="20"/>
        <v>2577354.8600000003</v>
      </c>
      <c r="G51" s="7">
        <f t="shared" si="20"/>
        <v>2577354.8600000003</v>
      </c>
      <c r="H51" s="19">
        <f>G51/G54*100</f>
        <v>0.37473591468015821</v>
      </c>
      <c r="I51" s="7">
        <f t="shared" si="0"/>
        <v>-1588062.6099999999</v>
      </c>
      <c r="J51" s="7">
        <f t="shared" si="3"/>
        <v>0</v>
      </c>
      <c r="K51" s="6">
        <f t="shared" si="7"/>
        <v>0</v>
      </c>
      <c r="L51" s="7">
        <f t="shared" si="13"/>
        <v>61.875067230656242</v>
      </c>
      <c r="M51" s="7">
        <f t="shared" si="4"/>
        <v>100</v>
      </c>
      <c r="N51" s="7">
        <f t="shared" si="5"/>
        <v>100</v>
      </c>
    </row>
    <row r="52" spans="1:14" ht="15" customHeight="1" x14ac:dyDescent="0.2">
      <c r="A52" s="12" t="s">
        <v>84</v>
      </c>
      <c r="B52" s="13" t="s">
        <v>85</v>
      </c>
      <c r="C52" s="6">
        <v>1134212</v>
      </c>
      <c r="D52" s="6">
        <f t="shared" si="2"/>
        <v>0</v>
      </c>
      <c r="E52" s="6">
        <v>1134212</v>
      </c>
      <c r="F52" s="6">
        <v>1134212</v>
      </c>
      <c r="G52" s="6">
        <v>1134212</v>
      </c>
      <c r="H52" s="18">
        <f>G52/G54*100</f>
        <v>0.16490937195245656</v>
      </c>
      <c r="I52" s="6">
        <f>G52-C52</f>
        <v>0</v>
      </c>
      <c r="J52" s="6">
        <f>G52-E52</f>
        <v>0</v>
      </c>
      <c r="K52" s="6">
        <f t="shared" si="7"/>
        <v>0</v>
      </c>
      <c r="L52" s="6">
        <f t="shared" si="13"/>
        <v>100</v>
      </c>
      <c r="M52" s="6">
        <f t="shared" si="4"/>
        <v>100</v>
      </c>
      <c r="N52" s="6">
        <f t="shared" si="5"/>
        <v>100</v>
      </c>
    </row>
    <row r="53" spans="1:14" s="3" customFormat="1" ht="15.75" customHeight="1" x14ac:dyDescent="0.2">
      <c r="A53" s="14" t="s">
        <v>86</v>
      </c>
      <c r="B53" s="15" t="s">
        <v>87</v>
      </c>
      <c r="C53" s="7">
        <f>C52</f>
        <v>1134212</v>
      </c>
      <c r="D53" s="7">
        <f t="shared" ref="D53:G53" si="21">D52</f>
        <v>0</v>
      </c>
      <c r="E53" s="7">
        <f t="shared" si="21"/>
        <v>1134212</v>
      </c>
      <c r="F53" s="7">
        <f t="shared" si="21"/>
        <v>1134212</v>
      </c>
      <c r="G53" s="7">
        <f t="shared" si="21"/>
        <v>1134212</v>
      </c>
      <c r="H53" s="19">
        <f>G53/G54*100</f>
        <v>0.16490937195245656</v>
      </c>
      <c r="I53" s="7">
        <f t="shared" si="0"/>
        <v>0</v>
      </c>
      <c r="J53" s="7">
        <f t="shared" si="3"/>
        <v>0</v>
      </c>
      <c r="K53" s="6">
        <f t="shared" si="7"/>
        <v>0</v>
      </c>
      <c r="L53" s="7">
        <f t="shared" si="13"/>
        <v>100</v>
      </c>
      <c r="M53" s="7">
        <f t="shared" si="4"/>
        <v>100</v>
      </c>
      <c r="N53" s="6">
        <f t="shared" si="5"/>
        <v>100</v>
      </c>
    </row>
    <row r="54" spans="1:14" s="3" customFormat="1" ht="13.5" customHeight="1" x14ac:dyDescent="0.2">
      <c r="A54" s="16" t="s">
        <v>88</v>
      </c>
      <c r="B54" s="17"/>
      <c r="C54" s="9">
        <f>C14+C16+C20+C26+C31+C37+C40+C43+C48+C51+C53</f>
        <v>551072237.8900001</v>
      </c>
      <c r="D54" s="9">
        <f t="shared" ref="D54:G54" si="22">D14+D16+D20+D26+D31+D37+D40+D43+D48+D51+D53</f>
        <v>169600898.88000003</v>
      </c>
      <c r="E54" s="9">
        <f t="shared" si="22"/>
        <v>720673136.76999998</v>
      </c>
      <c r="F54" s="9">
        <f t="shared" si="22"/>
        <v>720673136.76999998</v>
      </c>
      <c r="G54" s="9">
        <f t="shared" si="22"/>
        <v>687778982.22000015</v>
      </c>
      <c r="H54" s="19">
        <f>G54/G54*100</f>
        <v>100</v>
      </c>
      <c r="I54" s="7">
        <f>G54-C54</f>
        <v>136706744.33000004</v>
      </c>
      <c r="J54" s="7">
        <f t="shared" si="3"/>
        <v>-32894154.549999833</v>
      </c>
      <c r="K54" s="7">
        <f t="shared" si="7"/>
        <v>-32894154.549999833</v>
      </c>
      <c r="L54" s="7">
        <f t="shared" si="13"/>
        <v>124.80740907098429</v>
      </c>
      <c r="M54" s="7">
        <f t="shared" si="4"/>
        <v>95.435634704322567</v>
      </c>
      <c r="N54" s="7">
        <f t="shared" si="5"/>
        <v>95.435634704322567</v>
      </c>
    </row>
    <row r="55" spans="1:14" ht="12.75" customHeight="1" x14ac:dyDescent="0.2">
      <c r="D55" s="4"/>
    </row>
  </sheetData>
  <mergeCells count="4">
    <mergeCell ref="A1:G1"/>
    <mergeCell ref="A2:N2"/>
    <mergeCell ref="A4:N4"/>
    <mergeCell ref="A3:N3"/>
  </mergeCells>
  <pageMargins left="0.35433070866141736" right="0.27559055118110237" top="0.98425196850393704" bottom="0.19685039370078741" header="0.31496062992125984" footer="0.31496062992125984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dc:description>POI HSSF rep:2.53.0.113</dc:description>
  <cp:lastModifiedBy>budjet2</cp:lastModifiedBy>
  <cp:lastPrinted>2024-04-09T05:19:53Z</cp:lastPrinted>
  <dcterms:created xsi:type="dcterms:W3CDTF">2021-07-21T07:50:05Z</dcterms:created>
  <dcterms:modified xsi:type="dcterms:W3CDTF">2026-02-16T06:58:08Z</dcterms:modified>
</cp:coreProperties>
</file>